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codeName="ThisWorkbook"/>
  <mc:AlternateContent xmlns:mc="http://schemas.openxmlformats.org/markup-compatibility/2006">
    <mc:Choice Requires="x15">
      <x15ac:absPath xmlns:x15ac="http://schemas.microsoft.com/office/spreadsheetml/2010/11/ac" url="G:\企画統計課\★情報分析担当\◆Ｇ　統計なび\tokei\monthly\suikeijinkou\suikeifiles\"/>
    </mc:Choice>
  </mc:AlternateContent>
  <xr:revisionPtr revIDLastSave="0" documentId="8_{8210F5F7-80F2-4789-BC44-E8E87FC1E0E9}" xr6:coauthVersionLast="36" xr6:coauthVersionMax="36" xr10:uidLastSave="{00000000-0000-0000-0000-000000000000}"/>
  <bookViews>
    <workbookView xWindow="0" yWindow="0" windowWidth="19200" windowHeight="7580" tabRatio="605"/>
  </bookViews>
  <sheets>
    <sheet name="打出表" sheetId="4" r:id="rId1"/>
    <sheet name="統計京都" sheetId="6" r:id="rId2"/>
  </sheets>
  <definedNames>
    <definedName name="_xlnm.Print_Area" localSheetId="0">打出表!$A$1:$V$65</definedName>
    <definedName name="_xlnm.Print_Area" localSheetId="1">統計京都!$A$1:$R$70</definedName>
  </definedNames>
  <calcPr calcId="191029"/>
</workbook>
</file>

<file path=xl/calcChain.xml><?xml version="1.0" encoding="utf-8"?>
<calcChain xmlns="http://schemas.openxmlformats.org/spreadsheetml/2006/main">
  <c r="A49" i="6" l="1"/>
  <c r="A50" i="6"/>
  <c r="A51" i="6"/>
  <c r="A52" i="6"/>
  <c r="A53" i="6"/>
  <c r="J49" i="6"/>
  <c r="Q36" i="6"/>
  <c r="Q56" i="6"/>
  <c r="Q34" i="6"/>
  <c r="Q35" i="6"/>
  <c r="Q33" i="6"/>
  <c r="Q26" i="6"/>
  <c r="Q27" i="6"/>
  <c r="Q28" i="6"/>
  <c r="Q29" i="6"/>
  <c r="Q30" i="6"/>
  <c r="Q49" i="6" s="1"/>
  <c r="Q31" i="6"/>
  <c r="Q25" i="6"/>
  <c r="Q12" i="6"/>
  <c r="Q13" i="6"/>
  <c r="Q14" i="6"/>
  <c r="Q15" i="6"/>
  <c r="Q16" i="6"/>
  <c r="Q17" i="6"/>
  <c r="Q18" i="6"/>
  <c r="Q19" i="6"/>
  <c r="Q20" i="6"/>
  <c r="Q21" i="6"/>
  <c r="Q22" i="6"/>
  <c r="Q23" i="6"/>
  <c r="Q24" i="6"/>
  <c r="Q11" i="6"/>
  <c r="Q51" i="6" s="1"/>
  <c r="Q60" i="6" s="1" a="1"/>
  <c r="Q60" i="6" s="1"/>
  <c r="D12" i="6"/>
  <c r="D13" i="6"/>
  <c r="D14" i="6"/>
  <c r="D15" i="6"/>
  <c r="D16" i="6"/>
  <c r="D17" i="6"/>
  <c r="D18" i="6"/>
  <c r="D19" i="6"/>
  <c r="D20" i="6"/>
  <c r="D21" i="6"/>
  <c r="J39" i="6"/>
  <c r="K39" i="6"/>
  <c r="J40" i="6"/>
  <c r="K40" i="6"/>
  <c r="J41" i="6"/>
  <c r="K41" i="6"/>
  <c r="J42" i="6"/>
  <c r="K42" i="6"/>
  <c r="J43" i="6"/>
  <c r="K43" i="6"/>
  <c r="J44" i="6"/>
  <c r="K44" i="6"/>
  <c r="J45" i="6"/>
  <c r="K45" i="6"/>
  <c r="J46" i="6"/>
  <c r="K46" i="6"/>
  <c r="J47" i="6"/>
  <c r="K47" i="6"/>
  <c r="J48" i="6"/>
  <c r="K48" i="6"/>
  <c r="J38" i="6"/>
  <c r="K38" i="6"/>
  <c r="J24" i="6"/>
  <c r="K24" i="6"/>
  <c r="K25" i="6"/>
  <c r="K26" i="6"/>
  <c r="K27" i="6"/>
  <c r="K28" i="6"/>
  <c r="J29" i="6"/>
  <c r="K29" i="6"/>
  <c r="K30" i="6"/>
  <c r="J31" i="6"/>
  <c r="K31" i="6"/>
  <c r="J32" i="6"/>
  <c r="K32" i="6"/>
  <c r="J33" i="6"/>
  <c r="K33" i="6"/>
  <c r="J34" i="6"/>
  <c r="K34" i="6"/>
  <c r="J35" i="6"/>
  <c r="K35" i="6"/>
  <c r="J36" i="6"/>
  <c r="K36" i="6"/>
  <c r="J23" i="6"/>
  <c r="K23" i="6"/>
  <c r="K12" i="6"/>
  <c r="J13" i="6"/>
  <c r="K13" i="6"/>
  <c r="J14" i="6"/>
  <c r="K14" i="6"/>
  <c r="J15" i="6"/>
  <c r="K15" i="6"/>
  <c r="J16" i="6"/>
  <c r="K16" i="6"/>
  <c r="J17" i="6"/>
  <c r="K17" i="6"/>
  <c r="J18" i="6"/>
  <c r="K18" i="6"/>
  <c r="J19" i="6"/>
  <c r="K19" i="6"/>
  <c r="J20" i="6"/>
  <c r="K20" i="6"/>
  <c r="J21" i="6"/>
  <c r="K21" i="6"/>
  <c r="K11" i="6"/>
  <c r="B40" i="6"/>
  <c r="N27" i="6"/>
  <c r="J7" i="6"/>
  <c r="B43" i="6"/>
  <c r="N30" i="6"/>
  <c r="N49" i="6" s="1"/>
  <c r="D55" i="6"/>
  <c r="B48" i="6"/>
  <c r="N35" i="6"/>
  <c r="E48" i="6"/>
  <c r="B47" i="6"/>
  <c r="N34" i="6"/>
  <c r="E47" i="6"/>
  <c r="B46" i="6"/>
  <c r="N33" i="6"/>
  <c r="E46" i="6"/>
  <c r="B45" i="6"/>
  <c r="N36" i="6"/>
  <c r="N56" i="6"/>
  <c r="E45" i="6"/>
  <c r="B44" i="6"/>
  <c r="N31" i="6"/>
  <c r="E44" i="6"/>
  <c r="E43" i="6"/>
  <c r="B42" i="6"/>
  <c r="N29" i="6"/>
  <c r="E42" i="6"/>
  <c r="B41" i="6"/>
  <c r="N28" i="6"/>
  <c r="E41" i="6"/>
  <c r="E40" i="6"/>
  <c r="B39" i="6"/>
  <c r="N26" i="6"/>
  <c r="E39" i="6"/>
  <c r="N25" i="6"/>
  <c r="N52" i="6" s="1"/>
  <c r="E38" i="6"/>
  <c r="N24" i="6"/>
  <c r="E36" i="6"/>
  <c r="B35" i="6"/>
  <c r="N23" i="6"/>
  <c r="E35" i="6"/>
  <c r="B34" i="6"/>
  <c r="N22" i="6"/>
  <c r="E34" i="6"/>
  <c r="B33" i="6"/>
  <c r="N21" i="6"/>
  <c r="E33" i="6"/>
  <c r="B32" i="6"/>
  <c r="N20" i="6"/>
  <c r="E32" i="6"/>
  <c r="B31" i="6"/>
  <c r="N19" i="6"/>
  <c r="E31" i="6"/>
  <c r="N18" i="6"/>
  <c r="E30" i="6"/>
  <c r="B29" i="6"/>
  <c r="N17" i="6"/>
  <c r="E29" i="6"/>
  <c r="N16" i="6"/>
  <c r="N48" i="6" s="1"/>
  <c r="N59" i="6" s="1" a="1"/>
  <c r="N59" i="6" s="1"/>
  <c r="A6" i="6" s="1"/>
  <c r="E28" i="6"/>
  <c r="N15" i="6"/>
  <c r="E27" i="6"/>
  <c r="N14" i="6"/>
  <c r="E26" i="6"/>
  <c r="B25" i="6"/>
  <c r="N13" i="6"/>
  <c r="E25" i="6"/>
  <c r="B24" i="6"/>
  <c r="N12" i="6"/>
  <c r="E24" i="6"/>
  <c r="N11" i="6"/>
  <c r="E23" i="6"/>
  <c r="K52" i="6"/>
  <c r="H53" i="6"/>
  <c r="I53" i="6"/>
  <c r="H49" i="6"/>
  <c r="F53" i="6"/>
  <c r="G52" i="6"/>
  <c r="F50" i="6"/>
  <c r="G49" i="6"/>
  <c r="A56" i="6"/>
  <c r="C56" i="6"/>
  <c r="D56" i="6"/>
  <c r="E56" i="6"/>
  <c r="F56" i="6"/>
  <c r="G56" i="6"/>
  <c r="H56" i="6"/>
  <c r="I56" i="6"/>
  <c r="K55" i="6"/>
  <c r="A54" i="6"/>
  <c r="A55" i="6"/>
  <c r="C49" i="6"/>
  <c r="D49" i="6"/>
  <c r="I49" i="6"/>
  <c r="K49" i="6"/>
  <c r="C50" i="6"/>
  <c r="E50" i="6"/>
  <c r="G50" i="6"/>
  <c r="H50" i="6"/>
  <c r="I50" i="6"/>
  <c r="K50" i="6"/>
  <c r="C51" i="6"/>
  <c r="D51" i="6"/>
  <c r="E51" i="6"/>
  <c r="F51" i="6"/>
  <c r="G51" i="6"/>
  <c r="H51" i="6"/>
  <c r="I51" i="6"/>
  <c r="K51" i="6"/>
  <c r="H52" i="6"/>
  <c r="I52" i="6"/>
  <c r="C54" i="6"/>
  <c r="D54" i="6"/>
  <c r="E54" i="6"/>
  <c r="F54" i="6"/>
  <c r="H54" i="6"/>
  <c r="I54" i="6"/>
  <c r="K53" i="6"/>
  <c r="C55" i="6"/>
  <c r="E55" i="6"/>
  <c r="F55" i="6"/>
  <c r="G55" i="6"/>
  <c r="H55" i="6"/>
  <c r="I55" i="6"/>
  <c r="K54" i="6"/>
  <c r="K22" i="6"/>
  <c r="K37" i="6"/>
  <c r="C36" i="6"/>
  <c r="D36" i="6"/>
  <c r="F36" i="6"/>
  <c r="G36" i="6"/>
  <c r="H36" i="6"/>
  <c r="I36" i="6"/>
  <c r="H9" i="6"/>
  <c r="A5" i="6" s="1"/>
  <c r="I9" i="6"/>
  <c r="G9" i="6"/>
  <c r="C48" i="6"/>
  <c r="D48" i="6"/>
  <c r="F48" i="6"/>
  <c r="G48" i="6"/>
  <c r="H48" i="6"/>
  <c r="I48" i="6"/>
  <c r="C35" i="6"/>
  <c r="D35" i="6"/>
  <c r="F35" i="6"/>
  <c r="G35" i="6"/>
  <c r="H35" i="6"/>
  <c r="I35" i="6"/>
  <c r="E37" i="6"/>
  <c r="I47" i="6"/>
  <c r="H47" i="6"/>
  <c r="G47" i="6"/>
  <c r="F47" i="6"/>
  <c r="D47" i="6"/>
  <c r="C47" i="6"/>
  <c r="I46" i="6"/>
  <c r="H46" i="6"/>
  <c r="G46" i="6"/>
  <c r="F46" i="6"/>
  <c r="D46" i="6"/>
  <c r="C46" i="6"/>
  <c r="I45" i="6"/>
  <c r="H45" i="6"/>
  <c r="G45" i="6"/>
  <c r="F45" i="6"/>
  <c r="I44" i="6"/>
  <c r="H44" i="6"/>
  <c r="G44" i="6"/>
  <c r="F44" i="6"/>
  <c r="I43" i="6"/>
  <c r="H43" i="6"/>
  <c r="G43" i="6"/>
  <c r="F43" i="6"/>
  <c r="I42" i="6"/>
  <c r="H42" i="6"/>
  <c r="G42" i="6"/>
  <c r="F42" i="6"/>
  <c r="I41" i="6"/>
  <c r="H41" i="6"/>
  <c r="G41" i="6"/>
  <c r="F41" i="6"/>
  <c r="I40" i="6"/>
  <c r="H40" i="6"/>
  <c r="G40" i="6"/>
  <c r="F40" i="6"/>
  <c r="I39" i="6"/>
  <c r="H39" i="6"/>
  <c r="G39" i="6"/>
  <c r="F39" i="6"/>
  <c r="I38" i="6"/>
  <c r="H38" i="6"/>
  <c r="G38" i="6"/>
  <c r="F38" i="6"/>
  <c r="I37" i="6"/>
  <c r="H37" i="6"/>
  <c r="G37" i="6"/>
  <c r="F37" i="6"/>
  <c r="I34" i="6"/>
  <c r="H34" i="6"/>
  <c r="G34" i="6"/>
  <c r="F34" i="6"/>
  <c r="I33" i="6"/>
  <c r="H33" i="6"/>
  <c r="G33" i="6"/>
  <c r="F33" i="6"/>
  <c r="I32" i="6"/>
  <c r="H32" i="6"/>
  <c r="G32" i="6"/>
  <c r="F32" i="6"/>
  <c r="I31" i="6"/>
  <c r="H31" i="6"/>
  <c r="G31" i="6"/>
  <c r="F31" i="6"/>
  <c r="I30" i="6"/>
  <c r="H30" i="6"/>
  <c r="G30" i="6"/>
  <c r="F30" i="6"/>
  <c r="I29" i="6"/>
  <c r="H29" i="6"/>
  <c r="G29" i="6"/>
  <c r="F29" i="6"/>
  <c r="I28" i="6"/>
  <c r="H28" i="6"/>
  <c r="G28" i="6"/>
  <c r="F28" i="6"/>
  <c r="I27" i="6"/>
  <c r="H27" i="6"/>
  <c r="G27" i="6"/>
  <c r="F27" i="6"/>
  <c r="I26" i="6"/>
  <c r="H26" i="6"/>
  <c r="G26" i="6"/>
  <c r="F26" i="6"/>
  <c r="I25" i="6"/>
  <c r="H25" i="6"/>
  <c r="G25" i="6"/>
  <c r="F25" i="6"/>
  <c r="I24" i="6"/>
  <c r="H24" i="6"/>
  <c r="G24" i="6"/>
  <c r="F24" i="6"/>
  <c r="I23" i="6"/>
  <c r="H23" i="6"/>
  <c r="G23" i="6"/>
  <c r="F23" i="6"/>
  <c r="I22" i="6"/>
  <c r="H22" i="6"/>
  <c r="G22" i="6"/>
  <c r="F22" i="6"/>
  <c r="E22" i="6"/>
  <c r="I21" i="6"/>
  <c r="H21" i="6"/>
  <c r="G21" i="6"/>
  <c r="F21" i="6"/>
  <c r="E21" i="6"/>
  <c r="I20" i="6"/>
  <c r="H20" i="6"/>
  <c r="G20" i="6"/>
  <c r="F20" i="6"/>
  <c r="E20" i="6"/>
  <c r="I19" i="6"/>
  <c r="H19" i="6"/>
  <c r="G19" i="6"/>
  <c r="F19" i="6"/>
  <c r="E19" i="6"/>
  <c r="I18" i="6"/>
  <c r="H18" i="6"/>
  <c r="G18" i="6"/>
  <c r="F18" i="6"/>
  <c r="E18" i="6"/>
  <c r="I17" i="6"/>
  <c r="H17" i="6"/>
  <c r="G17" i="6"/>
  <c r="F17" i="6"/>
  <c r="E17" i="6"/>
  <c r="I16" i="6"/>
  <c r="H16" i="6"/>
  <c r="G16" i="6"/>
  <c r="F16" i="6"/>
  <c r="E16" i="6"/>
  <c r="I15" i="6"/>
  <c r="H15" i="6"/>
  <c r="G15" i="6"/>
  <c r="F15" i="6"/>
  <c r="E15" i="6"/>
  <c r="I14" i="6"/>
  <c r="H14" i="6"/>
  <c r="G14" i="6"/>
  <c r="F14" i="6"/>
  <c r="E14" i="6"/>
  <c r="I13" i="6"/>
  <c r="H13" i="6"/>
  <c r="G13" i="6"/>
  <c r="F13" i="6"/>
  <c r="E13" i="6"/>
  <c r="I12" i="6"/>
  <c r="H12" i="6"/>
  <c r="G12" i="6"/>
  <c r="F12" i="6"/>
  <c r="E12" i="6"/>
  <c r="I11" i="6"/>
  <c r="H11" i="6"/>
  <c r="G11" i="6"/>
  <c r="I10" i="6"/>
  <c r="H10" i="6"/>
  <c r="G10" i="6"/>
  <c r="I7" i="6"/>
  <c r="C22" i="6"/>
  <c r="C23" i="6"/>
  <c r="C24" i="6"/>
  <c r="C25" i="6"/>
  <c r="C26" i="6"/>
  <c r="C27" i="6"/>
  <c r="C28" i="6"/>
  <c r="C29" i="6"/>
  <c r="C30" i="6"/>
  <c r="C31" i="6"/>
  <c r="C32" i="6"/>
  <c r="C33" i="6"/>
  <c r="C34" i="6"/>
  <c r="C37" i="6"/>
  <c r="C38" i="6"/>
  <c r="C39" i="6"/>
  <c r="C40" i="6"/>
  <c r="C41" i="6"/>
  <c r="C42" i="6"/>
  <c r="C43" i="6"/>
  <c r="C44" i="6"/>
  <c r="C45" i="6"/>
  <c r="D24" i="6"/>
  <c r="D25" i="6"/>
  <c r="D26" i="6"/>
  <c r="D27" i="6"/>
  <c r="D28" i="6"/>
  <c r="D29" i="6"/>
  <c r="D30" i="6"/>
  <c r="D31" i="6"/>
  <c r="D32" i="6"/>
  <c r="D33" i="6"/>
  <c r="D34" i="6"/>
  <c r="D37" i="6"/>
  <c r="D38" i="6"/>
  <c r="D39" i="6"/>
  <c r="D40" i="6"/>
  <c r="D41" i="6"/>
  <c r="D42" i="6"/>
  <c r="D43" i="6"/>
  <c r="D44" i="6"/>
  <c r="D45" i="6"/>
  <c r="D50" i="6"/>
  <c r="D22" i="6"/>
  <c r="D23" i="6"/>
  <c r="J56" i="6"/>
  <c r="J37" i="6"/>
  <c r="J25" i="6"/>
  <c r="J50" i="6"/>
  <c r="F52" i="6"/>
  <c r="F11" i="6"/>
  <c r="J11" i="6"/>
  <c r="Q10" i="6"/>
  <c r="J10" i="6"/>
  <c r="J30" i="6"/>
  <c r="J54" i="6"/>
  <c r="J28" i="6"/>
  <c r="J51" i="6"/>
  <c r="J27" i="6"/>
  <c r="J26" i="6"/>
  <c r="K10" i="6"/>
  <c r="K9" i="6"/>
  <c r="F4" i="6"/>
  <c r="J12" i="6"/>
  <c r="J52" i="6"/>
  <c r="F10" i="6"/>
  <c r="N10" i="6"/>
  <c r="E52" i="6"/>
  <c r="E11" i="6"/>
  <c r="E10" i="6"/>
  <c r="E9" i="6"/>
  <c r="A3" i="6"/>
  <c r="F9" i="6"/>
  <c r="A4" i="6" s="1"/>
  <c r="E49" i="6"/>
  <c r="Q52" i="6"/>
  <c r="E53" i="6"/>
  <c r="N50" i="6"/>
  <c r="Q50" i="6"/>
  <c r="Q53" i="6"/>
  <c r="J22" i="6"/>
  <c r="J9" i="6"/>
  <c r="F3" i="6"/>
  <c r="B38" i="6"/>
  <c r="B37" i="6"/>
  <c r="B23" i="6"/>
  <c r="B50" i="6"/>
  <c r="B26" i="6"/>
  <c r="B55" i="6"/>
  <c r="B27" i="6"/>
  <c r="B49" i="6"/>
  <c r="B28" i="6"/>
  <c r="B51" i="6"/>
  <c r="B30" i="6"/>
  <c r="B54" i="6"/>
  <c r="D53" i="6"/>
  <c r="C53" i="6"/>
  <c r="B22" i="6"/>
  <c r="B36" i="6"/>
  <c r="B56" i="6"/>
  <c r="D52" i="6"/>
  <c r="D11" i="6"/>
  <c r="B21" i="6"/>
  <c r="C21" i="6"/>
  <c r="B20" i="6"/>
  <c r="C20" i="6"/>
  <c r="B19" i="6"/>
  <c r="C19" i="6"/>
  <c r="B18" i="6"/>
  <c r="C18" i="6"/>
  <c r="B17" i="6"/>
  <c r="C17" i="6"/>
  <c r="B16" i="6"/>
  <c r="C16" i="6"/>
  <c r="B15" i="6"/>
  <c r="C15" i="6"/>
  <c r="B14" i="6"/>
  <c r="C14" i="6"/>
  <c r="B13" i="6"/>
  <c r="C13" i="6"/>
  <c r="B12" i="6"/>
  <c r="C12" i="6"/>
  <c r="D10" i="6"/>
  <c r="D9" i="6"/>
  <c r="Q54" i="6"/>
  <c r="Q61" i="6" s="1" a="1"/>
  <c r="Q61" i="6" s="1"/>
  <c r="Q55" i="6"/>
  <c r="J53" i="6"/>
  <c r="C52" i="6"/>
  <c r="B53" i="6"/>
  <c r="G54" i="6"/>
  <c r="C11" i="6"/>
  <c r="F49" i="6"/>
  <c r="G53" i="6"/>
  <c r="B11" i="6"/>
  <c r="B52" i="6"/>
  <c r="J55" i="6"/>
  <c r="B9" i="6"/>
  <c r="A2" i="6"/>
  <c r="B10" i="6"/>
  <c r="C9" i="6"/>
  <c r="C10" i="6"/>
  <c r="N53" i="6"/>
  <c r="F6" i="6" l="1"/>
  <c r="N51" i="6"/>
  <c r="N60" i="6" s="1" a="1"/>
  <c r="N60" i="6" s="1"/>
  <c r="N55" i="6"/>
  <c r="N54" i="6"/>
  <c r="N61" i="6" s="1" a="1"/>
  <c r="N61" i="6" s="1"/>
  <c r="F2" i="6" s="1"/>
  <c r="Q48" i="6"/>
  <c r="Q59" i="6" s="1" a="1"/>
  <c r="Q59" i="6" s="1"/>
  <c r="F5" i="6" s="1"/>
</calcChain>
</file>

<file path=xl/sharedStrings.xml><?xml version="1.0" encoding="utf-8"?>
<sst xmlns="http://schemas.openxmlformats.org/spreadsheetml/2006/main" count="261" uniqueCount="161">
  <si>
    <t>北区</t>
  </si>
  <si>
    <t>上京区</t>
  </si>
  <si>
    <t>左京区</t>
  </si>
  <si>
    <t>中京区</t>
  </si>
  <si>
    <t>東山区</t>
  </si>
  <si>
    <t>山科区</t>
  </si>
  <si>
    <t>下京区</t>
  </si>
  <si>
    <t>南区</t>
  </si>
  <si>
    <t>右京区</t>
  </si>
  <si>
    <t>西京区</t>
  </si>
  <si>
    <t>伏見区</t>
  </si>
  <si>
    <t>福知山市</t>
  </si>
  <si>
    <t>宮津市</t>
  </si>
  <si>
    <t>亀岡市</t>
  </si>
  <si>
    <t>向日市</t>
  </si>
  <si>
    <t>長岡京市</t>
  </si>
  <si>
    <t>八幡市</t>
  </si>
  <si>
    <t>京田辺市</t>
  </si>
  <si>
    <t>大山崎町</t>
  </si>
  <si>
    <t>久御山町</t>
  </si>
  <si>
    <t>井手町</t>
  </si>
  <si>
    <t>宇治田原町</t>
  </si>
  <si>
    <t>和束町</t>
  </si>
  <si>
    <t>精華町</t>
  </si>
  <si>
    <t>南山城村</t>
  </si>
  <si>
    <t>伊根町</t>
  </si>
  <si>
    <t>乙訓郡</t>
    <rPh sb="0" eb="3">
      <t>オトクニグン</t>
    </rPh>
    <phoneticPr fontId="2"/>
  </si>
  <si>
    <t>久世郡</t>
    <rPh sb="0" eb="2">
      <t>クゼ</t>
    </rPh>
    <rPh sb="2" eb="3">
      <t>グン</t>
    </rPh>
    <phoneticPr fontId="2"/>
  </si>
  <si>
    <t>綴喜郡</t>
    <rPh sb="0" eb="2">
      <t>ツヅキ</t>
    </rPh>
    <rPh sb="2" eb="3">
      <t>グン</t>
    </rPh>
    <phoneticPr fontId="2"/>
  </si>
  <si>
    <t>相楽郡</t>
    <rPh sb="0" eb="2">
      <t>ソウラク</t>
    </rPh>
    <rPh sb="2" eb="3">
      <t>グン</t>
    </rPh>
    <phoneticPr fontId="2"/>
  </si>
  <si>
    <t>京都府計</t>
    <rPh sb="0" eb="2">
      <t>キョウト</t>
    </rPh>
    <rPh sb="2" eb="4">
      <t>フケイ</t>
    </rPh>
    <phoneticPr fontId="1"/>
  </si>
  <si>
    <t>人口</t>
    <rPh sb="0" eb="2">
      <t>ジンコウ</t>
    </rPh>
    <phoneticPr fontId="1"/>
  </si>
  <si>
    <t>総数</t>
    <rPh sb="0" eb="2">
      <t>ソウスウ</t>
    </rPh>
    <phoneticPr fontId="1"/>
  </si>
  <si>
    <t>男</t>
    <rPh sb="0" eb="1">
      <t>オトコ</t>
    </rPh>
    <phoneticPr fontId="1"/>
  </si>
  <si>
    <t>女</t>
    <rPh sb="0" eb="1">
      <t>オンナ</t>
    </rPh>
    <phoneticPr fontId="1"/>
  </si>
  <si>
    <t>前月１か月間の増減</t>
    <rPh sb="0" eb="2">
      <t>ゼンゲツ</t>
    </rPh>
    <rPh sb="4" eb="6">
      <t>ゲツカン</t>
    </rPh>
    <rPh sb="7" eb="9">
      <t>ゾウゲン</t>
    </rPh>
    <phoneticPr fontId="1"/>
  </si>
  <si>
    <t>出生</t>
    <rPh sb="0" eb="2">
      <t>シュッセイ</t>
    </rPh>
    <phoneticPr fontId="1"/>
  </si>
  <si>
    <t>計</t>
    <rPh sb="0" eb="1">
      <t>ケイ</t>
    </rPh>
    <phoneticPr fontId="1"/>
  </si>
  <si>
    <t>死亡</t>
    <rPh sb="0" eb="2">
      <t>シボウ</t>
    </rPh>
    <phoneticPr fontId="1"/>
  </si>
  <si>
    <t>転入</t>
    <rPh sb="0" eb="2">
      <t>テンニュウ</t>
    </rPh>
    <phoneticPr fontId="1"/>
  </si>
  <si>
    <t>転出</t>
    <rPh sb="0" eb="2">
      <t>テンシュツ</t>
    </rPh>
    <phoneticPr fontId="1"/>
  </si>
  <si>
    <t>世帯数</t>
    <rPh sb="0" eb="3">
      <t>セタイスウ</t>
    </rPh>
    <phoneticPr fontId="1"/>
  </si>
  <si>
    <t>京丹後市</t>
  </si>
  <si>
    <t>京丹後市</t>
    <rPh sb="0" eb="1">
      <t>キョウ</t>
    </rPh>
    <rPh sb="1" eb="3">
      <t>タンゴ</t>
    </rPh>
    <rPh sb="3" eb="4">
      <t>シ</t>
    </rPh>
    <phoneticPr fontId="1"/>
  </si>
  <si>
    <t>　 ２　社会動態（転入及び転出）には、同一市町村内（ただし京都市は同一区内）の移動は含まない。</t>
    <rPh sb="4" eb="6">
      <t>シャカイ</t>
    </rPh>
    <rPh sb="6" eb="8">
      <t>ドウタイ</t>
    </rPh>
    <rPh sb="9" eb="11">
      <t>テンニュウ</t>
    </rPh>
    <rPh sb="11" eb="12">
      <t>オヨ</t>
    </rPh>
    <rPh sb="13" eb="15">
      <t>テンシュツ</t>
    </rPh>
    <rPh sb="19" eb="21">
      <t>ドウイツ</t>
    </rPh>
    <rPh sb="21" eb="23">
      <t>シチョウ</t>
    </rPh>
    <rPh sb="23" eb="25">
      <t>ソンナイ</t>
    </rPh>
    <rPh sb="29" eb="32">
      <t>キョウトシ</t>
    </rPh>
    <rPh sb="33" eb="35">
      <t>ドウイツ</t>
    </rPh>
    <rPh sb="35" eb="37">
      <t>クナイ</t>
    </rPh>
    <rPh sb="39" eb="41">
      <t>イドウ</t>
    </rPh>
    <rPh sb="42" eb="43">
      <t>フク</t>
    </rPh>
    <phoneticPr fontId="1"/>
  </si>
  <si>
    <t>京　都　府　の　推　計　人　口　及　び　世　帯　数</t>
    <rPh sb="0" eb="5">
      <t>キョウトフ</t>
    </rPh>
    <rPh sb="8" eb="11">
      <t>スイケイ</t>
    </rPh>
    <rPh sb="12" eb="15">
      <t>ジンコウ</t>
    </rPh>
    <rPh sb="16" eb="17">
      <t>オヨ</t>
    </rPh>
    <rPh sb="20" eb="25">
      <t>セタイスウ</t>
    </rPh>
    <phoneticPr fontId="1"/>
  </si>
  <si>
    <t>郡部計</t>
    <rPh sb="0" eb="2">
      <t>グンブ</t>
    </rPh>
    <rPh sb="2" eb="3">
      <t>ケイ</t>
    </rPh>
    <phoneticPr fontId="1"/>
  </si>
  <si>
    <t>世帯増減</t>
    <rPh sb="0" eb="2">
      <t>セタイ</t>
    </rPh>
    <rPh sb="2" eb="4">
      <t>ゾウゲン</t>
    </rPh>
    <phoneticPr fontId="1"/>
  </si>
  <si>
    <t>　</t>
  </si>
  <si>
    <t xml:space="preserve">         </t>
  </si>
  <si>
    <t>　　</t>
  </si>
  <si>
    <t>増減数</t>
    <rPh sb="0" eb="3">
      <t>ゾウゲンスウ</t>
    </rPh>
    <phoneticPr fontId="1"/>
  </si>
  <si>
    <t>京都府計</t>
  </si>
  <si>
    <t>人口増減</t>
    <rPh sb="0" eb="2">
      <t>ジンコウ</t>
    </rPh>
    <rPh sb="2" eb="4">
      <t>ゾウゲン</t>
    </rPh>
    <phoneticPr fontId="1"/>
  </si>
  <si>
    <t>京 都 市</t>
  </si>
  <si>
    <t>京 都 市</t>
    <rPh sb="4" eb="5">
      <t>シ</t>
    </rPh>
    <phoneticPr fontId="1"/>
  </si>
  <si>
    <t>精 華 町</t>
  </si>
  <si>
    <t>向 日 市</t>
  </si>
  <si>
    <t>宇 治 市</t>
  </si>
  <si>
    <t>亀 岡 市</t>
  </si>
  <si>
    <t>八 幡 市</t>
  </si>
  <si>
    <t>城 陽 市</t>
  </si>
  <si>
    <t>舞 鶴 市</t>
  </si>
  <si>
    <t>井 手 町</t>
  </si>
  <si>
    <t>綾 部 市</t>
  </si>
  <si>
    <t>宮 津 市</t>
  </si>
  <si>
    <t>笠 置 町</t>
  </si>
  <si>
    <t>和 束 町</t>
  </si>
  <si>
    <t>伊 根 町</t>
  </si>
  <si>
    <t>郡 部 計</t>
  </si>
  <si>
    <t>増加市</t>
    <rPh sb="0" eb="2">
      <t>ゾウカ</t>
    </rPh>
    <rPh sb="2" eb="3">
      <t>シ</t>
    </rPh>
    <phoneticPr fontId="1"/>
  </si>
  <si>
    <t>増加町</t>
    <rPh sb="0" eb="2">
      <t>ゾウカ</t>
    </rPh>
    <rPh sb="2" eb="3">
      <t>チョウ</t>
    </rPh>
    <phoneticPr fontId="1"/>
  </si>
  <si>
    <t>増加村</t>
    <rPh sb="0" eb="2">
      <t>ゾウカ</t>
    </rPh>
    <rPh sb="2" eb="3">
      <t>ムラ</t>
    </rPh>
    <phoneticPr fontId="1"/>
  </si>
  <si>
    <t>増減なし市</t>
    <rPh sb="0" eb="2">
      <t>ゾウゲン</t>
    </rPh>
    <rPh sb="4" eb="5">
      <t>シ</t>
    </rPh>
    <phoneticPr fontId="1"/>
  </si>
  <si>
    <t>増減なし町</t>
    <rPh sb="0" eb="2">
      <t>ゾウゲン</t>
    </rPh>
    <rPh sb="4" eb="5">
      <t>チョウ</t>
    </rPh>
    <phoneticPr fontId="1"/>
  </si>
  <si>
    <t>増減なし村</t>
    <rPh sb="0" eb="2">
      <t>ゾウゲン</t>
    </rPh>
    <rPh sb="4" eb="5">
      <t>ムラ</t>
    </rPh>
    <phoneticPr fontId="1"/>
  </si>
  <si>
    <t>減少市</t>
    <rPh sb="0" eb="2">
      <t>ゲンショウ</t>
    </rPh>
    <rPh sb="2" eb="3">
      <t>シ</t>
    </rPh>
    <phoneticPr fontId="1"/>
  </si>
  <si>
    <t>減少町</t>
    <rPh sb="0" eb="2">
      <t>ゲンショウ</t>
    </rPh>
    <rPh sb="2" eb="3">
      <t>チョウ</t>
    </rPh>
    <phoneticPr fontId="1"/>
  </si>
  <si>
    <t>減少村</t>
    <rPh sb="0" eb="2">
      <t>ゲンショウ</t>
    </rPh>
    <rPh sb="2" eb="3">
      <t>ムラ</t>
    </rPh>
    <phoneticPr fontId="1"/>
  </si>
  <si>
    <t>増加</t>
    <rPh sb="0" eb="2">
      <t>ゾウカ</t>
    </rPh>
    <phoneticPr fontId="1"/>
  </si>
  <si>
    <t>増減なし</t>
    <rPh sb="0" eb="2">
      <t>ゾウゲン</t>
    </rPh>
    <phoneticPr fontId="1"/>
  </si>
  <si>
    <t>減少</t>
    <rPh sb="0" eb="2">
      <t>ゲンショウ</t>
    </rPh>
    <phoneticPr fontId="1"/>
  </si>
  <si>
    <t>　   　２</t>
  </si>
  <si>
    <t>京都府の推計人口及び世帯数</t>
  </si>
  <si>
    <t>京丹波町</t>
    <rPh sb="0" eb="1">
      <t>キョウ</t>
    </rPh>
    <rPh sb="1" eb="4">
      <t>タンバチョウ</t>
    </rPh>
    <phoneticPr fontId="1"/>
  </si>
  <si>
    <t>南丹市</t>
    <rPh sb="0" eb="1">
      <t>ナン</t>
    </rPh>
    <rPh sb="1" eb="2">
      <t>ニ</t>
    </rPh>
    <rPh sb="2" eb="3">
      <t>シ</t>
    </rPh>
    <phoneticPr fontId="1"/>
  </si>
  <si>
    <t>南丹市</t>
    <rPh sb="0" eb="3">
      <t>ナンタンシ</t>
    </rPh>
    <phoneticPr fontId="1"/>
  </si>
  <si>
    <t>与謝野町</t>
    <rPh sb="0" eb="2">
      <t>ヨサ</t>
    </rPh>
    <rPh sb="2" eb="3">
      <t>ノ</t>
    </rPh>
    <rPh sb="3" eb="4">
      <t>チョウ</t>
    </rPh>
    <phoneticPr fontId="1"/>
  </si>
  <si>
    <t>与謝郡</t>
    <rPh sb="0" eb="3">
      <t>ヨサグン</t>
    </rPh>
    <phoneticPr fontId="1"/>
  </si>
  <si>
    <t>与謝野町</t>
    <rPh sb="0" eb="3">
      <t>ヨサノ</t>
    </rPh>
    <rPh sb="3" eb="4">
      <t>チョウ</t>
    </rPh>
    <phoneticPr fontId="1"/>
  </si>
  <si>
    <t>木津川市</t>
    <rPh sb="0" eb="3">
      <t>キヅガワ</t>
    </rPh>
    <rPh sb="3" eb="4">
      <t>シ</t>
    </rPh>
    <phoneticPr fontId="1"/>
  </si>
  <si>
    <t>（参考）</t>
    <rPh sb="1" eb="3">
      <t>サンコウ</t>
    </rPh>
    <phoneticPr fontId="1"/>
  </si>
  <si>
    <t>丹後地域</t>
    <rPh sb="0" eb="2">
      <t>タンゴ</t>
    </rPh>
    <rPh sb="2" eb="4">
      <t>チイキ</t>
    </rPh>
    <phoneticPr fontId="1"/>
  </si>
  <si>
    <t>中丹地域</t>
    <rPh sb="0" eb="1">
      <t>チュウ</t>
    </rPh>
    <rPh sb="1" eb="4">
      <t>タンチイキ</t>
    </rPh>
    <phoneticPr fontId="1"/>
  </si>
  <si>
    <t>京都市域</t>
    <rPh sb="0" eb="3">
      <t>キョウトシ</t>
    </rPh>
    <rPh sb="3" eb="4">
      <t>イキ</t>
    </rPh>
    <phoneticPr fontId="1"/>
  </si>
  <si>
    <t>宮津市、京丹後市、伊根町、与謝野町</t>
  </si>
  <si>
    <t>福知山市、舞鶴市、綾部市</t>
  </si>
  <si>
    <t>亀岡市、南丹市、京丹波町</t>
  </si>
  <si>
    <t>京都市</t>
  </si>
  <si>
    <t>向日市、長岡京市、大山崎町</t>
  </si>
  <si>
    <t>宇治市、城陽市、八幡市、京田辺市、久御山町、井手町、宇治田原町</t>
  </si>
  <si>
    <t>木津川市、笠置町、和束町、精華町、南山城村</t>
  </si>
  <si>
    <t>　地域区分は次のとおり。</t>
    <rPh sb="1" eb="3">
      <t>チイキ</t>
    </rPh>
    <rPh sb="3" eb="5">
      <t>クブン</t>
    </rPh>
    <rPh sb="6" eb="7">
      <t>ツギ</t>
    </rPh>
    <phoneticPr fontId="1"/>
  </si>
  <si>
    <t>　 ３　地域区分は次のとおり。</t>
    <rPh sb="4" eb="6">
      <t>チイキ</t>
    </rPh>
    <rPh sb="6" eb="8">
      <t>クブン</t>
    </rPh>
    <rPh sb="9" eb="10">
      <t>ツギ</t>
    </rPh>
    <phoneticPr fontId="1"/>
  </si>
  <si>
    <t>福知山市</t>
    <phoneticPr fontId="1"/>
  </si>
  <si>
    <t>船井郡</t>
    <phoneticPr fontId="1"/>
  </si>
  <si>
    <t>　　丹後地域　</t>
    <phoneticPr fontId="1"/>
  </si>
  <si>
    <t>14市計</t>
    <phoneticPr fontId="1"/>
  </si>
  <si>
    <t>注 １</t>
    <phoneticPr fontId="1"/>
  </si>
  <si>
    <t>　社会動態（転入及び転出）には、同一市町村内（ただし京都市は同一区内）の移動は含まない。</t>
    <phoneticPr fontId="1"/>
  </si>
  <si>
    <t>３</t>
    <phoneticPr fontId="1"/>
  </si>
  <si>
    <t>　　丹後地域　</t>
    <phoneticPr fontId="1"/>
  </si>
  <si>
    <t>　　中丹地域　</t>
    <phoneticPr fontId="1"/>
  </si>
  <si>
    <t>　　京都市域　</t>
    <phoneticPr fontId="1"/>
  </si>
  <si>
    <t>京都市</t>
    <phoneticPr fontId="2"/>
  </si>
  <si>
    <t>亀岡市</t>
    <rPh sb="0" eb="3">
      <t>カメオカシ</t>
    </rPh>
    <phoneticPr fontId="1"/>
  </si>
  <si>
    <t>綾部市</t>
    <phoneticPr fontId="1"/>
  </si>
  <si>
    <t>　また、京都府計及び京都市計はこれらを積み上げた数値であり、京都府内市町村間移動及び京都</t>
    <phoneticPr fontId="1"/>
  </si>
  <si>
    <t>市内区間移動を含む。</t>
    <phoneticPr fontId="1"/>
  </si>
  <si>
    <t>　 　　また、京都府計及び京都市計はこれらを積み上げた数値であり、京都府内市町村間移動及び京都市内区間移動を含む。</t>
    <rPh sb="7" eb="9">
      <t>キョウト</t>
    </rPh>
    <rPh sb="9" eb="10">
      <t>フ</t>
    </rPh>
    <rPh sb="10" eb="11">
      <t>ケイ</t>
    </rPh>
    <rPh sb="11" eb="12">
      <t>オヨ</t>
    </rPh>
    <rPh sb="13" eb="15">
      <t>キョウト</t>
    </rPh>
    <rPh sb="15" eb="16">
      <t>シ</t>
    </rPh>
    <rPh sb="16" eb="17">
      <t>ケイ</t>
    </rPh>
    <rPh sb="22" eb="23">
      <t>ツ</t>
    </rPh>
    <rPh sb="24" eb="25">
      <t>ア</t>
    </rPh>
    <rPh sb="27" eb="29">
      <t>スウチ</t>
    </rPh>
    <rPh sb="33" eb="35">
      <t>キョウト</t>
    </rPh>
    <rPh sb="35" eb="37">
      <t>フナイ</t>
    </rPh>
    <rPh sb="37" eb="40">
      <t>シチョウソン</t>
    </rPh>
    <rPh sb="40" eb="41">
      <t>カン</t>
    </rPh>
    <rPh sb="41" eb="43">
      <t>イドウ</t>
    </rPh>
    <rPh sb="43" eb="44">
      <t>オヨ</t>
    </rPh>
    <rPh sb="45" eb="47">
      <t>キョウト</t>
    </rPh>
    <rPh sb="47" eb="49">
      <t>シナイ</t>
    </rPh>
    <rPh sb="49" eb="51">
      <t>クカン</t>
    </rPh>
    <rPh sb="51" eb="53">
      <t>イドウ</t>
    </rPh>
    <rPh sb="54" eb="55">
      <t>フク</t>
    </rPh>
    <phoneticPr fontId="1"/>
  </si>
  <si>
    <t>笠置町</t>
    <phoneticPr fontId="1"/>
  </si>
  <si>
    <t>久御山町</t>
    <phoneticPr fontId="1"/>
  </si>
  <si>
    <t>宮津市、京丹後市、伊根町、与謝野町</t>
    <rPh sb="0" eb="3">
      <t>ミヤヅシ</t>
    </rPh>
    <rPh sb="4" eb="8">
      <t>キョウタンゴシ</t>
    </rPh>
    <rPh sb="9" eb="12">
      <t>イネチョウ</t>
    </rPh>
    <rPh sb="13" eb="17">
      <t>ヨサノチョウ</t>
    </rPh>
    <phoneticPr fontId="1"/>
  </si>
  <si>
    <t>　　中丹地域　</t>
    <phoneticPr fontId="1"/>
  </si>
  <si>
    <t>福知山市、舞鶴市、綾部市</t>
    <rPh sb="0" eb="4">
      <t>フクチヤマシ</t>
    </rPh>
    <rPh sb="5" eb="8">
      <t>マイヅルシ</t>
    </rPh>
    <rPh sb="9" eb="12">
      <t>アヤベシ</t>
    </rPh>
    <phoneticPr fontId="1"/>
  </si>
  <si>
    <t xml:space="preserve">  北 　　　 　 区</t>
    <phoneticPr fontId="1"/>
  </si>
  <si>
    <t xml:space="preserve">  上　　京　　区</t>
    <phoneticPr fontId="1"/>
  </si>
  <si>
    <t xml:space="preserve">  左　　京　　区 </t>
    <phoneticPr fontId="1"/>
  </si>
  <si>
    <t xml:space="preserve">  中　　京　　区</t>
    <phoneticPr fontId="1"/>
  </si>
  <si>
    <t xml:space="preserve">  東　　山　　区</t>
    <phoneticPr fontId="1"/>
  </si>
  <si>
    <t xml:space="preserve">  山　　科　　区</t>
    <phoneticPr fontId="1"/>
  </si>
  <si>
    <t xml:space="preserve">  下　　京　　区</t>
    <phoneticPr fontId="1"/>
  </si>
  <si>
    <t xml:space="preserve">  南 　 　　　 区</t>
    <phoneticPr fontId="1"/>
  </si>
  <si>
    <t xml:space="preserve">  右　　京　　区</t>
    <phoneticPr fontId="1"/>
  </si>
  <si>
    <t xml:space="preserve">  西　　京　　区</t>
    <phoneticPr fontId="1"/>
  </si>
  <si>
    <t xml:space="preserve">  伏　　見　　区</t>
    <phoneticPr fontId="1"/>
  </si>
  <si>
    <t>増減数</t>
    <rPh sb="0" eb="2">
      <t>ゾウゲン</t>
    </rPh>
    <rPh sb="2" eb="3">
      <t>スウ</t>
    </rPh>
    <phoneticPr fontId="1"/>
  </si>
  <si>
    <t>自　　然　　動　　態　</t>
    <rPh sb="0" eb="1">
      <t>ジ</t>
    </rPh>
    <rPh sb="3" eb="4">
      <t>ゼン</t>
    </rPh>
    <rPh sb="6" eb="7">
      <t>ドウ</t>
    </rPh>
    <rPh sb="9" eb="10">
      <t>タイ</t>
    </rPh>
    <phoneticPr fontId="1"/>
  </si>
  <si>
    <t>社　　会　　動　　態</t>
    <rPh sb="0" eb="1">
      <t>シャ</t>
    </rPh>
    <rPh sb="3" eb="4">
      <t>カイ</t>
    </rPh>
    <rPh sb="6" eb="7">
      <t>ドウ</t>
    </rPh>
    <rPh sb="9" eb="10">
      <t>タイ</t>
    </rPh>
    <phoneticPr fontId="1"/>
  </si>
  <si>
    <t>南丹地域</t>
    <rPh sb="0" eb="2">
      <t>ナンタン</t>
    </rPh>
    <rPh sb="2" eb="4">
      <t>チイキ</t>
    </rPh>
    <phoneticPr fontId="1"/>
  </si>
  <si>
    <t>山城地域</t>
    <rPh sb="0" eb="2">
      <t>ヤマシロ</t>
    </rPh>
    <rPh sb="2" eb="4">
      <t>チイキ</t>
    </rPh>
    <phoneticPr fontId="1"/>
  </si>
  <si>
    <t>（乙訓地域）</t>
    <rPh sb="1" eb="3">
      <t>オトクニ</t>
    </rPh>
    <rPh sb="3" eb="5">
      <t>チイキ</t>
    </rPh>
    <phoneticPr fontId="1"/>
  </si>
  <si>
    <t>（山城中部地域）</t>
    <rPh sb="1" eb="3">
      <t>ヤマシロ</t>
    </rPh>
    <rPh sb="3" eb="5">
      <t>チュウブ</t>
    </rPh>
    <rPh sb="5" eb="7">
      <t>チイキ</t>
    </rPh>
    <phoneticPr fontId="1"/>
  </si>
  <si>
    <t>（相楽地域）</t>
    <rPh sb="1" eb="3">
      <t>ソウラク</t>
    </rPh>
    <rPh sb="3" eb="5">
      <t>チイキ</t>
    </rPh>
    <phoneticPr fontId="1"/>
  </si>
  <si>
    <t>　　南丹地域　</t>
    <rPh sb="2" eb="4">
      <t>ナンタン</t>
    </rPh>
    <phoneticPr fontId="1"/>
  </si>
  <si>
    <t>　　山城地域</t>
    <rPh sb="2" eb="4">
      <t>ヤマシロ</t>
    </rPh>
    <rPh sb="4" eb="6">
      <t>チイキ</t>
    </rPh>
    <phoneticPr fontId="1"/>
  </si>
  <si>
    <t>　　　　乙訓地域　</t>
    <phoneticPr fontId="1"/>
  </si>
  <si>
    <t>　　　　山城中部地域　</t>
    <phoneticPr fontId="1"/>
  </si>
  <si>
    <t>　　　　相楽地域　</t>
    <phoneticPr fontId="1"/>
  </si>
  <si>
    <t>　　　乙訓地域　</t>
    <phoneticPr fontId="1"/>
  </si>
  <si>
    <t>　　　山城中部地域　</t>
    <phoneticPr fontId="1"/>
  </si>
  <si>
    <t>　　　相楽地域　</t>
    <phoneticPr fontId="1"/>
  </si>
  <si>
    <t>宇治市</t>
    <rPh sb="0" eb="3">
      <t>ウジシ</t>
    </rPh>
    <phoneticPr fontId="1"/>
  </si>
  <si>
    <t>舞鶴市</t>
    <rPh sb="0" eb="3">
      <t>マイヅルシ</t>
    </rPh>
    <phoneticPr fontId="1"/>
  </si>
  <si>
    <t>１４市計</t>
    <rPh sb="2" eb="3">
      <t>シ</t>
    </rPh>
    <rPh sb="3" eb="4">
      <t>ケイ</t>
    </rPh>
    <phoneticPr fontId="1"/>
  </si>
  <si>
    <t>　平成22年国勢調査の人口及び世帯数を基礎として、各市町村から提供された1ヶ月間の住民票並びに外国人登録原票の移動数を加減することにより推計したものである。</t>
    <rPh sb="25" eb="29">
      <t>カクシチョウソン</t>
    </rPh>
    <rPh sb="31" eb="33">
      <t>テイキョウ</t>
    </rPh>
    <rPh sb="38" eb="40">
      <t>ゲツカン</t>
    </rPh>
    <rPh sb="41" eb="44">
      <t>ジュウミンヒョウ</t>
    </rPh>
    <rPh sb="44" eb="45">
      <t>ナラ</t>
    </rPh>
    <rPh sb="47" eb="50">
      <t>ガイコクジン</t>
    </rPh>
    <rPh sb="50" eb="52">
      <t>トウロク</t>
    </rPh>
    <rPh sb="52" eb="54">
      <t>ゲンピョウ</t>
    </rPh>
    <rPh sb="55" eb="57">
      <t>イドウ</t>
    </rPh>
    <rPh sb="57" eb="58">
      <t>スウ</t>
    </rPh>
    <rPh sb="59" eb="61">
      <t>カゲン</t>
    </rPh>
    <phoneticPr fontId="1"/>
  </si>
  <si>
    <t>平成24年</t>
    <phoneticPr fontId="1"/>
  </si>
  <si>
    <t>城陽市</t>
    <rPh sb="0" eb="3">
      <t>ジョウヨウシ</t>
    </rPh>
    <phoneticPr fontId="1"/>
  </si>
  <si>
    <t>京田辺市</t>
    <rPh sb="0" eb="4">
      <t>キョウタナベシ</t>
    </rPh>
    <phoneticPr fontId="1"/>
  </si>
  <si>
    <t>7月1日現在</t>
    <phoneticPr fontId="1"/>
  </si>
  <si>
    <t>注 １　平成27年国勢調査を基に平成22年11月から平成27年9月まで遡及改定を行ったため、自然動態、社会動態及び世帯数の増減を計算した数値と、人口総数、男女総数及び世帯数総数の数値とは異なる。</t>
    <rPh sb="0" eb="1">
      <t>チュウ</t>
    </rPh>
    <rPh sb="4" eb="6">
      <t>ヘイセイ</t>
    </rPh>
    <rPh sb="8" eb="9">
      <t>ネン</t>
    </rPh>
    <rPh sb="9" eb="11">
      <t>コクセイ</t>
    </rPh>
    <rPh sb="11" eb="13">
      <t>チョウサ</t>
    </rPh>
    <rPh sb="14" eb="15">
      <t>モト</t>
    </rPh>
    <rPh sb="16" eb="18">
      <t>ヘイセイ</t>
    </rPh>
    <rPh sb="20" eb="21">
      <t>ネン</t>
    </rPh>
    <rPh sb="23" eb="24">
      <t>ガツ</t>
    </rPh>
    <rPh sb="26" eb="28">
      <t>ヘイセイ</t>
    </rPh>
    <rPh sb="30" eb="31">
      <t>ネン</t>
    </rPh>
    <rPh sb="32" eb="33">
      <t>ガツ</t>
    </rPh>
    <rPh sb="35" eb="37">
      <t>ソキュウ</t>
    </rPh>
    <rPh sb="37" eb="39">
      <t>カイテイ</t>
    </rPh>
    <rPh sb="40" eb="41">
      <t>オコナ</t>
    </rPh>
    <rPh sb="46" eb="48">
      <t>シゼン</t>
    </rPh>
    <rPh sb="48" eb="50">
      <t>ドウタイ</t>
    </rPh>
    <rPh sb="51" eb="53">
      <t>シャカイ</t>
    </rPh>
    <rPh sb="53" eb="55">
      <t>ドウタイ</t>
    </rPh>
    <rPh sb="55" eb="56">
      <t>オヨ</t>
    </rPh>
    <rPh sb="57" eb="60">
      <t>セタイスウ</t>
    </rPh>
    <rPh sb="61" eb="63">
      <t>ゾウゲン</t>
    </rPh>
    <rPh sb="64" eb="66">
      <t>ケイサン</t>
    </rPh>
    <rPh sb="68" eb="70">
      <t>スウチ</t>
    </rPh>
    <rPh sb="72" eb="74">
      <t>ジンコウ</t>
    </rPh>
    <rPh sb="74" eb="76">
      <t>ソウスウ</t>
    </rPh>
    <rPh sb="77" eb="79">
      <t>ダンジョ</t>
    </rPh>
    <rPh sb="79" eb="81">
      <t>ソウスウ</t>
    </rPh>
    <rPh sb="81" eb="82">
      <t>オヨ</t>
    </rPh>
    <rPh sb="83" eb="86">
      <t>セタイスウ</t>
    </rPh>
    <rPh sb="86" eb="88">
      <t>ソウスウ</t>
    </rPh>
    <rPh sb="89" eb="91">
      <t>スウチ</t>
    </rPh>
    <rPh sb="93" eb="94">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</si>
</sst>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80" formatCode="#,##0;&quot;△&quot;#,##0;&quot;　　　‐&quot;"/>
  </numFmts>
  <fonts count="7" x14ac:knownFonts="1">
    <font>
      <sz val="11"/>
      <name val="ＭＳ Ｐゴシック"/>
      <family val="3"/>
      <charset val="128"/>
    </font>
    <font>
      <sz val="6"/>
      <name val="ＭＳ Ｐゴシック"/>
      <family val="3"/>
      <charset val="128"/>
    </font>
    <font>
      <sz val="7"/>
      <name val="ＭＳ 明朝"/>
      <family val="1"/>
      <charset val="128"/>
    </font>
    <font>
      <sz val="11"/>
      <name val="HGSｺﾞｼｯｸM"/>
      <family val="3"/>
      <charset val="128"/>
    </font>
    <font>
      <sz val="12"/>
      <name val="HGSｺﾞｼｯｸM"/>
      <family val="3"/>
      <charset val="128"/>
    </font>
    <font>
      <b/>
      <sz val="16"/>
      <name val="HGSｺﾞｼｯｸM"/>
      <family val="3"/>
      <charset val="128"/>
    </font>
    <font>
      <b/>
      <sz val="11"/>
      <name val="HGSｺﾞｼｯｸM"/>
      <family val="3"/>
      <charset val="128"/>
    </font>
  </fonts>
  <fills count="2">
    <fill>
      <patternFill patternType="none"/>
    </fill>
    <fill>
      <patternFill patternType="gray125"/>
    </fill>
  </fills>
  <borders count="48">
    <border>
      <left/>
      <right/>
      <top/>
      <bottom/>
      <diagonal/>
    </border>
    <border>
      <left/>
      <right/>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bottom style="double">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43">
    <xf numFmtId="0" fontId="0" fillId="0" borderId="0" xfId="0"/>
    <xf numFmtId="176" fontId="4" fillId="0" borderId="0" xfId="0" applyNumberFormat="1" applyFont="1" applyBorder="1" applyAlignment="1"/>
    <xf numFmtId="0" fontId="4" fillId="0" borderId="0" xfId="0" applyFont="1" applyAlignment="1"/>
    <xf numFmtId="0" fontId="4" fillId="0" borderId="0" xfId="0" applyFont="1"/>
    <xf numFmtId="0" fontId="3" fillId="0" borderId="0" xfId="0" applyFont="1"/>
    <xf numFmtId="0" fontId="4" fillId="0" borderId="1" xfId="0" applyFont="1" applyBorder="1" applyAlignment="1">
      <alignment horizontal="right"/>
    </xf>
    <xf numFmtId="0" fontId="3" fillId="0" borderId="0" xfId="0" applyFont="1" applyAlignment="1">
      <alignment horizontal="right" vertical="center"/>
    </xf>
    <xf numFmtId="0" fontId="3" fillId="0" borderId="0" xfId="0" applyFont="1" applyBorder="1" applyAlignment="1">
      <alignment horizontal="left" vertical="center"/>
    </xf>
    <xf numFmtId="0" fontId="4" fillId="0" borderId="2" xfId="0" applyFont="1" applyBorder="1" applyAlignment="1"/>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3" fillId="0" borderId="0" xfId="0" applyFont="1" applyBorder="1"/>
    <xf numFmtId="0" fontId="4" fillId="0" borderId="6" xfId="0" applyFont="1" applyBorder="1" applyAlignment="1">
      <alignment horizontal="distributed"/>
    </xf>
    <xf numFmtId="176" fontId="4" fillId="0" borderId="6" xfId="0" applyNumberFormat="1" applyFont="1" applyBorder="1" applyAlignment="1"/>
    <xf numFmtId="180" fontId="4" fillId="0" borderId="6" xfId="0" applyNumberFormat="1" applyFont="1" applyBorder="1" applyAlignment="1"/>
    <xf numFmtId="0" fontId="4" fillId="0" borderId="0" xfId="0" applyFont="1" applyBorder="1" applyAlignment="1">
      <alignment horizontal="distributed"/>
    </xf>
    <xf numFmtId="180" fontId="4" fillId="0" borderId="0" xfId="0" applyNumberFormat="1" applyFont="1" applyBorder="1" applyAlignment="1"/>
    <xf numFmtId="176" fontId="3" fillId="0" borderId="0" xfId="0" applyNumberFormat="1" applyFont="1"/>
    <xf numFmtId="0" fontId="4" fillId="0" borderId="0" xfId="0" applyFont="1" applyBorder="1" applyAlignment="1">
      <alignment horizontal="left" indent="1"/>
    </xf>
    <xf numFmtId="0" fontId="4" fillId="0" borderId="0" xfId="0" applyFont="1" applyFill="1" applyBorder="1" applyAlignment="1"/>
    <xf numFmtId="0" fontId="4" fillId="0" borderId="0" xfId="0" applyFont="1" applyBorder="1" applyAlignment="1"/>
    <xf numFmtId="176" fontId="3" fillId="0" borderId="0" xfId="0" applyNumberFormat="1" applyFont="1" applyBorder="1"/>
    <xf numFmtId="0" fontId="4" fillId="0" borderId="7" xfId="0" applyNumberFormat="1" applyFont="1" applyBorder="1" applyAlignment="1">
      <alignment horizontal="distributed"/>
    </xf>
    <xf numFmtId="0" fontId="4" fillId="0" borderId="8" xfId="0" applyNumberFormat="1" applyFont="1" applyBorder="1" applyAlignment="1">
      <alignment horizontal="distributed"/>
    </xf>
    <xf numFmtId="0" fontId="4" fillId="0" borderId="9" xfId="0" applyNumberFormat="1" applyFont="1" applyBorder="1" applyAlignment="1">
      <alignment horizontal="distributed"/>
    </xf>
    <xf numFmtId="180" fontId="4" fillId="0" borderId="10" xfId="0" applyNumberFormat="1" applyFont="1" applyBorder="1" applyAlignment="1"/>
    <xf numFmtId="0" fontId="4" fillId="0" borderId="0" xfId="0" applyFont="1" applyAlignment="1">
      <alignment horizontal="right"/>
    </xf>
    <xf numFmtId="0" fontId="4" fillId="0" borderId="0" xfId="0" quotePrefix="1" applyFont="1" applyAlignment="1">
      <alignment horizontal="right"/>
    </xf>
    <xf numFmtId="0" fontId="4" fillId="0" borderId="0" xfId="0" applyFont="1" applyAlignment="1">
      <alignment vertical="top"/>
    </xf>
    <xf numFmtId="180" fontId="3" fillId="0" borderId="0" xfId="0" applyNumberFormat="1" applyFont="1" applyBorder="1" applyAlignment="1">
      <alignment vertical="center"/>
    </xf>
    <xf numFmtId="180" fontId="3" fillId="0" borderId="0" xfId="0" applyNumberFormat="1" applyFont="1" applyFill="1" applyBorder="1" applyAlignment="1">
      <alignment vertical="center"/>
    </xf>
    <xf numFmtId="0" fontId="3" fillId="0" borderId="11" xfId="0" applyFont="1" applyBorder="1"/>
    <xf numFmtId="0" fontId="3" fillId="0" borderId="0" xfId="0" applyFont="1" applyAlignment="1">
      <alignment vertical="top"/>
    </xf>
    <xf numFmtId="0" fontId="3" fillId="0" borderId="0" xfId="0" applyFont="1" applyFill="1" applyBorder="1"/>
    <xf numFmtId="0" fontId="3" fillId="0" borderId="0" xfId="0" applyFont="1" applyFill="1" applyBorder="1" applyAlignment="1">
      <alignment vertical="top"/>
    </xf>
    <xf numFmtId="0" fontId="3" fillId="0" borderId="0" xfId="0" applyFont="1" applyFill="1"/>
    <xf numFmtId="0" fontId="4" fillId="0" borderId="0" xfId="0" applyFont="1" applyFill="1"/>
    <xf numFmtId="0" fontId="4" fillId="0" borderId="12" xfId="0" applyFont="1" applyFill="1" applyBorder="1" applyAlignment="1"/>
    <xf numFmtId="176" fontId="3" fillId="0" borderId="7" xfId="0" applyNumberFormat="1" applyFont="1" applyFill="1" applyBorder="1"/>
    <xf numFmtId="0" fontId="4" fillId="0" borderId="13" xfId="0" applyFont="1" applyFill="1" applyBorder="1" applyAlignment="1"/>
    <xf numFmtId="176" fontId="3" fillId="0" borderId="8" xfId="0" applyNumberFormat="1" applyFont="1" applyFill="1" applyBorder="1"/>
    <xf numFmtId="0" fontId="4" fillId="0" borderId="13" xfId="0" applyFont="1" applyFill="1" applyBorder="1" applyAlignment="1">
      <alignment horizontal="distributed"/>
    </xf>
    <xf numFmtId="0" fontId="4" fillId="0" borderId="14" xfId="0" applyFont="1" applyFill="1" applyBorder="1" applyAlignment="1">
      <alignment horizontal="distributed"/>
    </xf>
    <xf numFmtId="0" fontId="3" fillId="0" borderId="13" xfId="0" applyFont="1" applyFill="1" applyBorder="1"/>
    <xf numFmtId="0" fontId="3" fillId="0" borderId="8" xfId="0" applyFont="1" applyFill="1" applyBorder="1"/>
    <xf numFmtId="0" fontId="4" fillId="0" borderId="14" xfId="0" applyFont="1" applyFill="1" applyBorder="1" applyAlignment="1"/>
    <xf numFmtId="0" fontId="4" fillId="0" borderId="4" xfId="0" applyFont="1" applyFill="1" applyBorder="1" applyAlignment="1"/>
    <xf numFmtId="176" fontId="3" fillId="0" borderId="2" xfId="0" applyNumberFormat="1" applyFont="1" applyFill="1" applyBorder="1"/>
    <xf numFmtId="49" fontId="3" fillId="0" borderId="0" xfId="0" applyNumberFormat="1" applyFont="1" applyFill="1" applyAlignment="1">
      <alignment vertical="center"/>
    </xf>
    <xf numFmtId="0" fontId="3" fillId="0" borderId="11" xfId="0" applyFont="1" applyFill="1" applyBorder="1"/>
    <xf numFmtId="0" fontId="3" fillId="0" borderId="0" xfId="0" applyFont="1" applyFill="1" applyAlignment="1">
      <alignment vertical="center"/>
    </xf>
    <xf numFmtId="180" fontId="6" fillId="0" borderId="11" xfId="0" applyNumberFormat="1" applyFont="1" applyFill="1" applyBorder="1" applyAlignment="1">
      <alignment vertical="center"/>
    </xf>
    <xf numFmtId="180" fontId="6" fillId="0" borderId="0" xfId="0" applyNumberFormat="1" applyFont="1" applyFill="1" applyBorder="1" applyAlignment="1">
      <alignment vertical="center"/>
    </xf>
    <xf numFmtId="0" fontId="3" fillId="0" borderId="0" xfId="0" applyFont="1" applyFill="1" applyAlignment="1">
      <alignment vertical="top"/>
    </xf>
    <xf numFmtId="0" fontId="3" fillId="0" borderId="0" xfId="0" applyFont="1" applyFill="1" applyBorder="1" applyAlignment="1">
      <alignment horizontal="distributed" vertical="center"/>
    </xf>
    <xf numFmtId="0" fontId="3" fillId="0" borderId="7" xfId="0" applyFont="1" applyFill="1" applyBorder="1" applyAlignment="1" applyProtection="1">
      <alignment horizontal="distributed" vertical="center"/>
    </xf>
    <xf numFmtId="0" fontId="3" fillId="0" borderId="2" xfId="0" applyFont="1" applyFill="1" applyBorder="1" applyAlignment="1" applyProtection="1">
      <alignment horizontal="distributed" vertical="center"/>
    </xf>
    <xf numFmtId="0" fontId="3" fillId="0" borderId="15" xfId="0" applyFont="1" applyFill="1" applyBorder="1" applyAlignment="1">
      <alignment horizontal="distributed" vertical="center"/>
    </xf>
    <xf numFmtId="0" fontId="3" fillId="0" borderId="16" xfId="0" applyFont="1" applyFill="1" applyBorder="1" applyAlignment="1" applyProtection="1">
      <alignment horizontal="distributed" vertical="center"/>
    </xf>
    <xf numFmtId="0" fontId="3" fillId="0" borderId="17" xfId="0" applyFont="1" applyFill="1" applyBorder="1" applyAlignment="1" applyProtection="1">
      <alignment horizontal="distributed" vertical="center"/>
    </xf>
    <xf numFmtId="0" fontId="3" fillId="0" borderId="18" xfId="0" applyFont="1" applyFill="1" applyBorder="1" applyAlignment="1" applyProtection="1">
      <alignment horizontal="distributed" vertical="center"/>
    </xf>
    <xf numFmtId="180" fontId="3" fillId="0" borderId="15" xfId="0" applyNumberFormat="1" applyFont="1" applyFill="1" applyBorder="1" applyAlignment="1">
      <alignment vertical="center"/>
    </xf>
    <xf numFmtId="180" fontId="4" fillId="0" borderId="12" xfId="0" applyNumberFormat="1" applyFont="1" applyBorder="1" applyAlignment="1"/>
    <xf numFmtId="180" fontId="4" fillId="0" borderId="13" xfId="0" applyNumberFormat="1" applyFont="1" applyBorder="1" applyAlignment="1"/>
    <xf numFmtId="180" fontId="4" fillId="0" borderId="14" xfId="0" applyNumberFormat="1" applyFont="1" applyBorder="1" applyAlignment="1"/>
    <xf numFmtId="0" fontId="4" fillId="0" borderId="5" xfId="0" applyFont="1" applyBorder="1" applyAlignment="1">
      <alignment horizontal="distributed"/>
    </xf>
    <xf numFmtId="180" fontId="4" fillId="0" borderId="4" xfId="0" applyNumberFormat="1" applyFont="1" applyBorder="1" applyAlignment="1"/>
    <xf numFmtId="180" fontId="4" fillId="0" borderId="5" xfId="0" applyNumberFormat="1" applyFont="1" applyBorder="1" applyAlignment="1"/>
    <xf numFmtId="0" fontId="6" fillId="0" borderId="0" xfId="0" applyNumberFormat="1" applyFont="1" applyFill="1" applyBorder="1" applyAlignment="1">
      <alignment horizontal="distributed" vertical="center"/>
    </xf>
    <xf numFmtId="0" fontId="6" fillId="0" borderId="0" xfId="0" applyFont="1" applyFill="1" applyBorder="1" applyAlignment="1">
      <alignment horizontal="distributed" vertical="center"/>
    </xf>
    <xf numFmtId="180" fontId="3" fillId="0" borderId="19" xfId="0" applyNumberFormat="1" applyFont="1" applyFill="1" applyBorder="1" applyAlignment="1">
      <alignment vertical="center"/>
    </xf>
    <xf numFmtId="0" fontId="3" fillId="0" borderId="8" xfId="0" applyFont="1" applyFill="1" applyBorder="1" applyAlignment="1">
      <alignment vertical="center"/>
    </xf>
    <xf numFmtId="0" fontId="3" fillId="0" borderId="12" xfId="0" applyNumberFormat="1" applyFont="1" applyFill="1" applyBorder="1" applyAlignment="1">
      <alignment horizontal="distributed" vertical="center"/>
    </xf>
    <xf numFmtId="0" fontId="3" fillId="0" borderId="0" xfId="0" applyFont="1" applyFill="1" applyBorder="1" applyAlignment="1">
      <alignment vertical="center"/>
    </xf>
    <xf numFmtId="0" fontId="3" fillId="0" borderId="13" xfId="0" applyNumberFormat="1" applyFont="1" applyFill="1" applyBorder="1" applyAlignment="1">
      <alignment horizontal="distributed" vertical="center"/>
    </xf>
    <xf numFmtId="0" fontId="3" fillId="0" borderId="14" xfId="0" applyNumberFormat="1" applyFont="1" applyFill="1" applyBorder="1" applyAlignment="1">
      <alignment horizontal="distributed" vertical="center"/>
    </xf>
    <xf numFmtId="0" fontId="3" fillId="0" borderId="12" xfId="0" applyFont="1" applyFill="1" applyBorder="1" applyAlignment="1" applyProtection="1">
      <alignment horizontal="distributed" vertical="center"/>
    </xf>
    <xf numFmtId="0" fontId="3" fillId="0" borderId="4" xfId="0" applyFont="1" applyFill="1" applyBorder="1" applyAlignment="1" applyProtection="1">
      <alignment horizontal="distributed" vertical="center"/>
    </xf>
    <xf numFmtId="0" fontId="3" fillId="0" borderId="13" xfId="0" applyFont="1" applyFill="1" applyBorder="1" applyAlignment="1" applyProtection="1">
      <alignment horizontal="distributed" vertical="center"/>
    </xf>
    <xf numFmtId="0" fontId="3" fillId="0" borderId="20" xfId="0" applyFont="1" applyFill="1" applyBorder="1" applyAlignment="1" applyProtection="1">
      <alignment horizontal="distributed" vertical="center"/>
    </xf>
    <xf numFmtId="0" fontId="3" fillId="0" borderId="14" xfId="0" applyFont="1" applyFill="1" applyBorder="1" applyAlignment="1" applyProtection="1">
      <alignment horizontal="distributed" vertical="center"/>
    </xf>
    <xf numFmtId="0" fontId="3" fillId="0" borderId="21" xfId="0" applyFont="1" applyFill="1" applyBorder="1" applyAlignment="1" applyProtection="1">
      <alignment horizontal="distributed" vertical="center"/>
    </xf>
    <xf numFmtId="0" fontId="3" fillId="0" borderId="22" xfId="0" applyFont="1" applyFill="1" applyBorder="1" applyAlignment="1" applyProtection="1">
      <alignment horizontal="distributed" vertical="center"/>
    </xf>
    <xf numFmtId="0" fontId="3" fillId="0" borderId="23" xfId="0" applyFont="1" applyFill="1" applyBorder="1" applyAlignment="1" applyProtection="1">
      <alignment horizontal="distributed" vertical="center"/>
    </xf>
    <xf numFmtId="0" fontId="3" fillId="0" borderId="0" xfId="0" applyFont="1" applyFill="1" applyAlignment="1">
      <alignment horizontal="right" vertical="center"/>
    </xf>
    <xf numFmtId="0" fontId="3" fillId="0" borderId="24" xfId="0" applyFont="1" applyFill="1" applyBorder="1" applyAlignment="1">
      <alignment horizontal="left" vertical="center"/>
    </xf>
    <xf numFmtId="0" fontId="3" fillId="0" borderId="25" xfId="0" applyFont="1" applyFill="1" applyBorder="1" applyAlignment="1">
      <alignment horizontal="distributed" vertical="center" justifyLastLine="1"/>
    </xf>
    <xf numFmtId="180" fontId="6" fillId="0" borderId="26" xfId="0" applyNumberFormat="1" applyFont="1" applyFill="1" applyBorder="1" applyAlignment="1">
      <alignment vertical="center"/>
    </xf>
    <xf numFmtId="180" fontId="6" fillId="0" borderId="19" xfId="0" applyNumberFormat="1" applyFont="1" applyFill="1" applyBorder="1" applyAlignment="1">
      <alignment vertical="center"/>
    </xf>
    <xf numFmtId="180" fontId="3" fillId="0" borderId="0" xfId="0" applyNumberFormat="1" applyFont="1" applyFill="1" applyAlignment="1">
      <alignment vertical="center"/>
    </xf>
    <xf numFmtId="0" fontId="3" fillId="0" borderId="0" xfId="0" applyNumberFormat="1" applyFont="1" applyFill="1" applyBorder="1" applyAlignment="1">
      <alignment horizontal="distributed" vertical="center"/>
    </xf>
    <xf numFmtId="0" fontId="3" fillId="0" borderId="17" xfId="0" applyNumberFormat="1" applyFont="1" applyFill="1" applyBorder="1" applyAlignment="1">
      <alignment horizontal="distributed" vertical="center"/>
    </xf>
    <xf numFmtId="0" fontId="3" fillId="0" borderId="25" xfId="0" applyFont="1" applyFill="1" applyBorder="1" applyAlignment="1">
      <alignment horizontal="distributed" vertical="center" justifyLastLine="1"/>
    </xf>
    <xf numFmtId="0" fontId="3" fillId="0" borderId="35" xfId="0" applyFont="1" applyFill="1" applyBorder="1" applyAlignment="1">
      <alignment horizontal="distributed" vertical="center" justifyLastLine="1"/>
    </xf>
    <xf numFmtId="0" fontId="3" fillId="0" borderId="36" xfId="0" applyFont="1" applyFill="1" applyBorder="1" applyAlignment="1">
      <alignment horizontal="distributed" vertical="center" justifyLastLine="1"/>
    </xf>
    <xf numFmtId="0" fontId="3" fillId="0" borderId="45" xfId="0" applyFont="1" applyFill="1" applyBorder="1" applyAlignment="1">
      <alignment horizontal="distributed" vertical="center" justifyLastLine="1"/>
    </xf>
    <xf numFmtId="0" fontId="3" fillId="0" borderId="46" xfId="0" applyFont="1" applyFill="1" applyBorder="1" applyAlignment="1">
      <alignment horizontal="distributed" vertical="center" justifyLastLine="1"/>
    </xf>
    <xf numFmtId="0" fontId="3" fillId="0" borderId="47"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2" xfId="0" applyFont="1" applyFill="1" applyBorder="1" applyAlignment="1">
      <alignment horizontal="distributed" vertical="center" justifyLastLine="1"/>
    </xf>
    <xf numFmtId="0" fontId="3" fillId="0" borderId="4" xfId="0" applyFont="1" applyFill="1" applyBorder="1" applyAlignment="1">
      <alignment horizontal="center" vertical="distributed"/>
    </xf>
    <xf numFmtId="0" fontId="3" fillId="0" borderId="5" xfId="0" applyFont="1" applyFill="1" applyBorder="1" applyAlignment="1">
      <alignment horizontal="center" vertical="distributed"/>
    </xf>
    <xf numFmtId="0" fontId="3" fillId="0" borderId="2" xfId="0" applyFont="1" applyFill="1" applyBorder="1" applyAlignment="1">
      <alignment horizontal="center" vertical="distributed"/>
    </xf>
    <xf numFmtId="0" fontId="3" fillId="0" borderId="4" xfId="0" applyFont="1" applyFill="1" applyBorder="1" applyAlignment="1">
      <alignment horizontal="center" vertical="center" justifyLastLine="1"/>
    </xf>
    <xf numFmtId="0" fontId="3" fillId="0" borderId="5" xfId="0" applyFont="1" applyFill="1" applyBorder="1" applyAlignment="1">
      <alignment horizontal="center" vertical="center" justifyLastLine="1"/>
    </xf>
    <xf numFmtId="0" fontId="3" fillId="0" borderId="2" xfId="0" applyFont="1" applyFill="1" applyBorder="1" applyAlignment="1">
      <alignment horizontal="center" vertical="center" justifyLastLine="1"/>
    </xf>
    <xf numFmtId="0" fontId="5" fillId="0" borderId="0" xfId="0" applyFont="1" applyFill="1" applyAlignment="1">
      <alignment horizontal="center" vertical="center"/>
    </xf>
    <xf numFmtId="0" fontId="6" fillId="0" borderId="5" xfId="0" applyFont="1" applyFill="1" applyBorder="1" applyAlignment="1">
      <alignment horizontal="distributed" vertical="center"/>
    </xf>
    <xf numFmtId="0" fontId="6" fillId="0" borderId="34" xfId="0" applyFont="1" applyFill="1" applyBorder="1" applyAlignment="1">
      <alignment horizontal="distributed" vertical="center"/>
    </xf>
    <xf numFmtId="0" fontId="3" fillId="0" borderId="25" xfId="0" applyFont="1" applyFill="1" applyBorder="1" applyAlignment="1">
      <alignment horizontal="center" vertical="center" justifyLastLine="1"/>
    </xf>
    <xf numFmtId="0" fontId="3" fillId="0" borderId="36" xfId="0" applyFont="1" applyFill="1" applyBorder="1" applyAlignment="1">
      <alignment horizontal="center" vertical="center" justifyLastLine="1"/>
    </xf>
    <xf numFmtId="0" fontId="6" fillId="0" borderId="11" xfId="0" applyNumberFormat="1" applyFont="1" applyFill="1" applyBorder="1" applyAlignment="1">
      <alignment horizontal="distributed" vertical="center"/>
    </xf>
    <xf numFmtId="0" fontId="6" fillId="0" borderId="44" xfId="0" applyNumberFormat="1" applyFont="1" applyFill="1" applyBorder="1" applyAlignment="1">
      <alignment horizontal="distributed" vertical="center"/>
    </xf>
    <xf numFmtId="0" fontId="6" fillId="0" borderId="0" xfId="0" applyNumberFormat="1" applyFont="1" applyFill="1" applyBorder="1" applyAlignment="1">
      <alignment horizontal="distributed" vertical="center"/>
    </xf>
    <xf numFmtId="0" fontId="6" fillId="0" borderId="17" xfId="0" applyNumberFormat="1" applyFont="1" applyFill="1" applyBorder="1" applyAlignment="1">
      <alignment horizontal="distributed"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42" xfId="0" applyFont="1" applyFill="1" applyBorder="1" applyAlignment="1">
      <alignment vertical="center"/>
    </xf>
    <xf numFmtId="0" fontId="3" fillId="0" borderId="6" xfId="0" applyNumberFormat="1" applyFont="1" applyFill="1" applyBorder="1" applyAlignment="1">
      <alignment horizontal="distributed" vertical="center"/>
    </xf>
    <xf numFmtId="0" fontId="3" fillId="0" borderId="43" xfId="0" applyNumberFormat="1" applyFont="1" applyFill="1" applyBorder="1" applyAlignment="1">
      <alignment horizontal="distributed" vertical="center"/>
    </xf>
    <xf numFmtId="0" fontId="3" fillId="0" borderId="7" xfId="0" applyFont="1" applyFill="1" applyBorder="1" applyAlignment="1" applyProtection="1">
      <alignment horizontal="distributed" vertical="center"/>
    </xf>
    <xf numFmtId="0" fontId="3" fillId="0" borderId="27" xfId="0" applyFont="1" applyFill="1" applyBorder="1" applyAlignment="1" applyProtection="1">
      <alignment horizontal="distributed" vertical="center"/>
    </xf>
    <xf numFmtId="0" fontId="3" fillId="0" borderId="10" xfId="0" applyNumberFormat="1" applyFont="1" applyFill="1" applyBorder="1" applyAlignment="1">
      <alignment horizontal="distributed" vertical="center"/>
    </xf>
    <xf numFmtId="0" fontId="3" fillId="0" borderId="28" xfId="0" applyNumberFormat="1" applyFont="1" applyFill="1" applyBorder="1" applyAlignment="1">
      <alignment horizontal="distributed" vertical="center"/>
    </xf>
    <xf numFmtId="0" fontId="3" fillId="0" borderId="29" xfId="0" applyFont="1" applyFill="1" applyBorder="1" applyAlignment="1">
      <alignment horizontal="distributed" vertical="center" justifyLastLine="1"/>
    </xf>
    <xf numFmtId="0" fontId="3" fillId="0" borderId="30" xfId="0" applyFont="1" applyFill="1" applyBorder="1" applyAlignment="1">
      <alignment horizontal="distributed" vertical="center" justifyLastLine="1"/>
    </xf>
    <xf numFmtId="0" fontId="3" fillId="0" borderId="31" xfId="0" applyFont="1" applyFill="1" applyBorder="1" applyAlignment="1">
      <alignment horizontal="distributed" vertical="center" justifyLastLine="1"/>
    </xf>
    <xf numFmtId="0" fontId="3" fillId="0" borderId="32" xfId="0" applyFont="1" applyFill="1" applyBorder="1" applyAlignment="1">
      <alignment horizontal="distributed" vertical="center" justifyLastLine="1"/>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33" xfId="0" applyFont="1" applyFill="1" applyBorder="1" applyAlignment="1">
      <alignment horizontal="distributed" vertical="center" justifyLastLine="1"/>
    </xf>
    <xf numFmtId="0" fontId="3" fillId="0" borderId="9" xfId="0" applyFont="1" applyFill="1" applyBorder="1" applyAlignment="1" applyProtection="1">
      <alignment horizontal="distributed" vertical="center"/>
    </xf>
    <xf numFmtId="0" fontId="3" fillId="0" borderId="8" xfId="0" applyFont="1" applyFill="1" applyBorder="1" applyAlignment="1" applyProtection="1">
      <alignment horizontal="distributed" vertical="center"/>
    </xf>
    <xf numFmtId="0" fontId="6" fillId="0" borderId="5" xfId="0" applyNumberFormat="1" applyFont="1" applyFill="1" applyBorder="1" applyAlignment="1">
      <alignment horizontal="distributed" vertical="center"/>
    </xf>
    <xf numFmtId="0" fontId="6" fillId="0" borderId="34" xfId="0" applyNumberFormat="1" applyFont="1" applyFill="1" applyBorder="1" applyAlignment="1">
      <alignment horizontal="distributed" vertical="center"/>
    </xf>
    <xf numFmtId="0" fontId="4" fillId="0" borderId="6" xfId="0" applyFont="1" applyBorder="1" applyAlignment="1">
      <alignment wrapText="1"/>
    </xf>
    <xf numFmtId="0" fontId="0" fillId="0" borderId="6" xfId="0" applyBorder="1" applyAlignment="1">
      <alignment wrapText="1"/>
    </xf>
    <xf numFmtId="0" fontId="0" fillId="0" borderId="0" xfId="0"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438150</xdr:colOff>
      <xdr:row>62</xdr:row>
      <xdr:rowOff>34925</xdr:rowOff>
    </xdr:from>
    <xdr:to>
      <xdr:col>10</xdr:col>
      <xdr:colOff>531019</xdr:colOff>
      <xdr:row>64</xdr:row>
      <xdr:rowOff>136495</xdr:rowOff>
    </xdr:to>
    <xdr:sp macro="" textlink="">
      <xdr:nvSpPr>
        <xdr:cNvPr id="3" name="アーチ 2">
          <a:extLst>
            <a:ext uri="{FF2B5EF4-FFF2-40B4-BE49-F238E27FC236}">
              <a16:creationId xmlns:a16="http://schemas.microsoft.com/office/drawing/2014/main" id="{569C9417-F72F-47A3-A5C9-07F874716AC2}"/>
            </a:ext>
          </a:extLst>
        </xdr:cNvPr>
        <xdr:cNvSpPr/>
      </xdr:nvSpPr>
      <xdr:spPr bwMode="auto">
        <a:xfrm rot="16200000">
          <a:off x="7702550" y="12909550"/>
          <a:ext cx="463550" cy="82550"/>
        </a:xfrm>
        <a:prstGeom prst="blockArc">
          <a:avLst/>
        </a:prstGeom>
        <a:solidFill>
          <a:schemeClr val="tx1"/>
        </a:solidFill>
        <a:ln w="317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368299</xdr:colOff>
      <xdr:row>67</xdr:row>
      <xdr:rowOff>38100</xdr:rowOff>
    </xdr:from>
    <xdr:to>
      <xdr:col>1</xdr:col>
      <xdr:colOff>463213</xdr:colOff>
      <xdr:row>69</xdr:row>
      <xdr:rowOff>149225</xdr:rowOff>
    </xdr:to>
    <xdr:sp macro="" textlink="">
      <xdr:nvSpPr>
        <xdr:cNvPr id="3" name="アーチ 2">
          <a:extLst>
            <a:ext uri="{FF2B5EF4-FFF2-40B4-BE49-F238E27FC236}">
              <a16:creationId xmlns:a16="http://schemas.microsoft.com/office/drawing/2014/main" id="{832EA134-3B13-4D9D-9786-97C6535D2EAA}"/>
            </a:ext>
          </a:extLst>
        </xdr:cNvPr>
        <xdr:cNvSpPr/>
      </xdr:nvSpPr>
      <xdr:spPr bwMode="auto">
        <a:xfrm rot="16200000">
          <a:off x="2254249" y="12528550"/>
          <a:ext cx="473075" cy="104775"/>
        </a:xfrm>
        <a:prstGeom prst="blockArc">
          <a:avLst/>
        </a:prstGeom>
        <a:solidFill>
          <a:schemeClr val="tx1"/>
        </a:solidFill>
        <a:ln w="317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65"/>
  <sheetViews>
    <sheetView tabSelected="1" zoomScale="75" zoomScaleNormal="75" zoomScaleSheetLayoutView="75" workbookViewId="0"/>
  </sheetViews>
  <sheetFormatPr defaultColWidth="9" defaultRowHeight="13" x14ac:dyDescent="0.2"/>
  <cols>
    <col min="1" max="1" width="12.6328125" style="4" customWidth="1"/>
    <col min="2" max="2" width="17.453125" style="4" bestFit="1" customWidth="1"/>
    <col min="3" max="5" width="12.6328125" style="4" customWidth="1"/>
    <col min="6" max="8" width="9.6328125" style="4" customWidth="1"/>
    <col min="9" max="10" width="9.6328125" style="36" customWidth="1"/>
    <col min="11" max="11" width="9.6328125" style="4" customWidth="1"/>
    <col min="12" max="13" width="9.6328125" style="36" customWidth="1"/>
    <col min="14" max="15" width="9.6328125" style="4" customWidth="1"/>
    <col min="16" max="17" width="9.6328125" style="36" customWidth="1"/>
    <col min="18" max="18" width="9.6328125" style="4" customWidth="1"/>
    <col min="19" max="20" width="9.6328125" style="36" customWidth="1"/>
    <col min="21" max="21" width="12.6328125" style="4" customWidth="1"/>
    <col min="22" max="22" width="9.36328125" style="36" bestFit="1" customWidth="1"/>
    <col min="23" max="16384" width="9" style="4"/>
  </cols>
  <sheetData>
    <row r="1" spans="1:22" x14ac:dyDescent="0.2">
      <c r="A1" s="49"/>
      <c r="B1" s="51"/>
      <c r="C1" s="51"/>
      <c r="D1" s="51"/>
      <c r="E1" s="51"/>
      <c r="F1" s="51"/>
      <c r="G1" s="51"/>
      <c r="H1" s="51"/>
      <c r="I1" s="51"/>
      <c r="J1" s="51"/>
      <c r="K1" s="51"/>
      <c r="L1" s="51"/>
      <c r="M1" s="51"/>
      <c r="N1" s="51"/>
      <c r="O1" s="51"/>
      <c r="P1" s="51"/>
      <c r="Q1" s="51"/>
      <c r="R1" s="51"/>
      <c r="S1" s="51"/>
      <c r="T1" s="51"/>
      <c r="U1" s="51"/>
      <c r="V1" s="49"/>
    </row>
    <row r="2" spans="1:22" ht="19" x14ac:dyDescent="0.2">
      <c r="A2" s="108" t="s">
        <v>45</v>
      </c>
      <c r="B2" s="108"/>
      <c r="C2" s="108"/>
      <c r="D2" s="108"/>
      <c r="E2" s="108"/>
      <c r="F2" s="108"/>
      <c r="G2" s="108"/>
      <c r="H2" s="108"/>
      <c r="I2" s="108"/>
      <c r="J2" s="108"/>
      <c r="K2" s="108"/>
      <c r="L2" s="108"/>
      <c r="M2" s="108"/>
      <c r="N2" s="108"/>
      <c r="O2" s="108"/>
      <c r="P2" s="108"/>
      <c r="Q2" s="108"/>
      <c r="R2" s="108"/>
      <c r="S2" s="108"/>
      <c r="T2" s="108"/>
      <c r="U2" s="108"/>
      <c r="V2" s="108"/>
    </row>
    <row r="3" spans="1:22" ht="13.5" thickBot="1" x14ac:dyDescent="0.25">
      <c r="A3" s="85" t="s">
        <v>156</v>
      </c>
      <c r="B3" s="86" t="s">
        <v>159</v>
      </c>
      <c r="C3" s="51"/>
      <c r="D3" s="51"/>
      <c r="E3" s="51"/>
      <c r="F3" s="51"/>
      <c r="G3" s="51"/>
      <c r="H3" s="51"/>
      <c r="I3" s="51"/>
      <c r="J3" s="51"/>
      <c r="K3" s="51"/>
      <c r="L3" s="51"/>
      <c r="M3" s="51"/>
      <c r="N3" s="51"/>
      <c r="O3" s="51"/>
      <c r="P3" s="51"/>
      <c r="Q3" s="51"/>
      <c r="R3" s="51"/>
      <c r="S3" s="51"/>
      <c r="U3" s="36"/>
    </row>
    <row r="4" spans="1:22" x14ac:dyDescent="0.2">
      <c r="A4" s="117"/>
      <c r="B4" s="118"/>
      <c r="C4" s="131" t="s">
        <v>31</v>
      </c>
      <c r="D4" s="130"/>
      <c r="E4" s="130"/>
      <c r="F4" s="130"/>
      <c r="G4" s="130"/>
      <c r="H4" s="130"/>
      <c r="I4" s="130"/>
      <c r="J4" s="130"/>
      <c r="K4" s="130"/>
      <c r="L4" s="130"/>
      <c r="M4" s="130"/>
      <c r="N4" s="130"/>
      <c r="O4" s="130"/>
      <c r="P4" s="130"/>
      <c r="Q4" s="130"/>
      <c r="R4" s="130"/>
      <c r="S4" s="130"/>
      <c r="T4" s="132"/>
      <c r="U4" s="129" t="s">
        <v>41</v>
      </c>
      <c r="V4" s="130"/>
    </row>
    <row r="5" spans="1:22" ht="13.5" customHeight="1" x14ac:dyDescent="0.2">
      <c r="A5" s="119"/>
      <c r="B5" s="120"/>
      <c r="C5" s="96" t="s">
        <v>32</v>
      </c>
      <c r="D5" s="93" t="s">
        <v>33</v>
      </c>
      <c r="E5" s="93" t="s">
        <v>34</v>
      </c>
      <c r="F5" s="99" t="s">
        <v>35</v>
      </c>
      <c r="G5" s="100"/>
      <c r="H5" s="100"/>
      <c r="I5" s="100"/>
      <c r="J5" s="100"/>
      <c r="K5" s="100"/>
      <c r="L5" s="100"/>
      <c r="M5" s="100"/>
      <c r="N5" s="100"/>
      <c r="O5" s="100"/>
      <c r="P5" s="100"/>
      <c r="Q5" s="100"/>
      <c r="R5" s="100"/>
      <c r="S5" s="100"/>
      <c r="T5" s="101"/>
      <c r="U5" s="93" t="s">
        <v>32</v>
      </c>
      <c r="V5" s="133" t="s">
        <v>136</v>
      </c>
    </row>
    <row r="6" spans="1:22" ht="13.5" customHeight="1" x14ac:dyDescent="0.2">
      <c r="A6" s="119"/>
      <c r="B6" s="120"/>
      <c r="C6" s="97"/>
      <c r="D6" s="94"/>
      <c r="E6" s="94"/>
      <c r="F6" s="93" t="s">
        <v>136</v>
      </c>
      <c r="G6" s="102" t="s">
        <v>137</v>
      </c>
      <c r="H6" s="103"/>
      <c r="I6" s="103"/>
      <c r="J6" s="103"/>
      <c r="K6" s="103"/>
      <c r="L6" s="103"/>
      <c r="M6" s="104"/>
      <c r="N6" s="105" t="s">
        <v>138</v>
      </c>
      <c r="O6" s="106"/>
      <c r="P6" s="106"/>
      <c r="Q6" s="106"/>
      <c r="R6" s="106"/>
      <c r="S6" s="106"/>
      <c r="T6" s="107"/>
      <c r="U6" s="94"/>
      <c r="V6" s="134"/>
    </row>
    <row r="7" spans="1:22" x14ac:dyDescent="0.2">
      <c r="A7" s="119"/>
      <c r="B7" s="120"/>
      <c r="C7" s="97"/>
      <c r="D7" s="94"/>
      <c r="E7" s="94"/>
      <c r="F7" s="94"/>
      <c r="G7" s="111" t="s">
        <v>136</v>
      </c>
      <c r="H7" s="99" t="s">
        <v>36</v>
      </c>
      <c r="I7" s="100"/>
      <c r="J7" s="101"/>
      <c r="K7" s="99" t="s">
        <v>38</v>
      </c>
      <c r="L7" s="100"/>
      <c r="M7" s="101"/>
      <c r="N7" s="111" t="s">
        <v>136</v>
      </c>
      <c r="O7" s="99" t="s">
        <v>39</v>
      </c>
      <c r="P7" s="100"/>
      <c r="Q7" s="101"/>
      <c r="R7" s="99" t="s">
        <v>40</v>
      </c>
      <c r="S7" s="100"/>
      <c r="T7" s="101"/>
      <c r="U7" s="94"/>
      <c r="V7" s="134"/>
    </row>
    <row r="8" spans="1:22" ht="13.5" thickBot="1" x14ac:dyDescent="0.25">
      <c r="A8" s="121"/>
      <c r="B8" s="122"/>
      <c r="C8" s="98"/>
      <c r="D8" s="95"/>
      <c r="E8" s="95"/>
      <c r="F8" s="95"/>
      <c r="G8" s="112"/>
      <c r="H8" s="87" t="s">
        <v>37</v>
      </c>
      <c r="I8" s="87" t="s">
        <v>33</v>
      </c>
      <c r="J8" s="87" t="s">
        <v>34</v>
      </c>
      <c r="K8" s="87" t="s">
        <v>37</v>
      </c>
      <c r="L8" s="87" t="s">
        <v>33</v>
      </c>
      <c r="M8" s="87" t="s">
        <v>34</v>
      </c>
      <c r="N8" s="112"/>
      <c r="O8" s="87" t="s">
        <v>37</v>
      </c>
      <c r="P8" s="87" t="s">
        <v>33</v>
      </c>
      <c r="Q8" s="87" t="s">
        <v>34</v>
      </c>
      <c r="R8" s="87" t="s">
        <v>37</v>
      </c>
      <c r="S8" s="87" t="s">
        <v>33</v>
      </c>
      <c r="T8" s="87" t="s">
        <v>34</v>
      </c>
      <c r="U8" s="95"/>
      <c r="V8" s="135"/>
    </row>
    <row r="9" spans="1:22" ht="16" customHeight="1" x14ac:dyDescent="0.2">
      <c r="A9" s="113" t="s">
        <v>30</v>
      </c>
      <c r="B9" s="114"/>
      <c r="C9" s="88">
        <v>2629409</v>
      </c>
      <c r="D9" s="52">
        <v>1260746</v>
      </c>
      <c r="E9" s="52">
        <v>1368663</v>
      </c>
      <c r="F9" s="52">
        <v>-678</v>
      </c>
      <c r="G9" s="52">
        <v>-230</v>
      </c>
      <c r="H9" s="52">
        <v>1650</v>
      </c>
      <c r="I9" s="52">
        <v>917</v>
      </c>
      <c r="J9" s="52">
        <v>733</v>
      </c>
      <c r="K9" s="52">
        <v>1880</v>
      </c>
      <c r="L9" s="52">
        <v>928</v>
      </c>
      <c r="M9" s="52">
        <v>952</v>
      </c>
      <c r="N9" s="52">
        <v>-448</v>
      </c>
      <c r="O9" s="52">
        <v>7561</v>
      </c>
      <c r="P9" s="52">
        <v>3885</v>
      </c>
      <c r="Q9" s="52">
        <v>3676</v>
      </c>
      <c r="R9" s="52">
        <v>8009</v>
      </c>
      <c r="S9" s="52">
        <v>4161</v>
      </c>
      <c r="T9" s="52">
        <v>3848</v>
      </c>
      <c r="U9" s="52">
        <v>1132259</v>
      </c>
      <c r="V9" s="52">
        <v>144</v>
      </c>
    </row>
    <row r="10" spans="1:22" ht="16" customHeight="1" x14ac:dyDescent="0.2">
      <c r="A10" s="69"/>
      <c r="B10" s="70"/>
      <c r="C10" s="89"/>
      <c r="D10" s="53"/>
      <c r="E10" s="53"/>
      <c r="F10" s="53"/>
      <c r="G10" s="53"/>
      <c r="H10" s="53"/>
      <c r="I10" s="53"/>
      <c r="J10" s="53"/>
      <c r="K10" s="53"/>
      <c r="L10" s="53"/>
      <c r="M10" s="53"/>
      <c r="N10" s="53"/>
      <c r="O10" s="53"/>
      <c r="P10" s="53"/>
      <c r="Q10" s="53"/>
      <c r="R10" s="53"/>
      <c r="S10" s="53"/>
      <c r="T10" s="53"/>
      <c r="U10" s="53"/>
      <c r="V10" s="53"/>
    </row>
    <row r="11" spans="1:22" ht="16" customHeight="1" x14ac:dyDescent="0.2">
      <c r="A11" s="115" t="s">
        <v>114</v>
      </c>
      <c r="B11" s="116"/>
      <c r="C11" s="89">
        <v>1475248</v>
      </c>
      <c r="D11" s="53">
        <v>700838</v>
      </c>
      <c r="E11" s="53">
        <v>774410</v>
      </c>
      <c r="F11" s="53">
        <v>-279</v>
      </c>
      <c r="G11" s="53">
        <v>-102</v>
      </c>
      <c r="H11" s="53">
        <v>908</v>
      </c>
      <c r="I11" s="53">
        <v>498</v>
      </c>
      <c r="J11" s="53">
        <v>410</v>
      </c>
      <c r="K11" s="53">
        <v>1010</v>
      </c>
      <c r="L11" s="53">
        <v>491</v>
      </c>
      <c r="M11" s="53">
        <v>519</v>
      </c>
      <c r="N11" s="53">
        <v>-177</v>
      </c>
      <c r="O11" s="53">
        <v>4977</v>
      </c>
      <c r="P11" s="53">
        <v>2545</v>
      </c>
      <c r="Q11" s="53">
        <v>2432</v>
      </c>
      <c r="R11" s="53">
        <v>5154</v>
      </c>
      <c r="S11" s="53">
        <v>2627</v>
      </c>
      <c r="T11" s="53">
        <v>2527</v>
      </c>
      <c r="U11" s="53">
        <v>688443</v>
      </c>
      <c r="V11" s="53">
        <v>9</v>
      </c>
    </row>
    <row r="12" spans="1:22" ht="16" customHeight="1" x14ac:dyDescent="0.2">
      <c r="A12" s="72"/>
      <c r="B12" s="73" t="s">
        <v>0</v>
      </c>
      <c r="C12" s="71">
        <v>120816</v>
      </c>
      <c r="D12" s="31">
        <v>57532</v>
      </c>
      <c r="E12" s="31">
        <v>63284</v>
      </c>
      <c r="F12" s="31">
        <v>-54</v>
      </c>
      <c r="G12" s="31">
        <v>-18</v>
      </c>
      <c r="H12" s="31">
        <v>73</v>
      </c>
      <c r="I12" s="31">
        <v>35</v>
      </c>
      <c r="J12" s="31">
        <v>38</v>
      </c>
      <c r="K12" s="31">
        <v>91</v>
      </c>
      <c r="L12" s="31">
        <v>41</v>
      </c>
      <c r="M12" s="31">
        <v>50</v>
      </c>
      <c r="N12" s="31">
        <v>-36</v>
      </c>
      <c r="O12" s="31">
        <v>330</v>
      </c>
      <c r="P12" s="31">
        <v>168</v>
      </c>
      <c r="Q12" s="31">
        <v>162</v>
      </c>
      <c r="R12" s="31">
        <v>366</v>
      </c>
      <c r="S12" s="31">
        <v>196</v>
      </c>
      <c r="T12" s="31">
        <v>170</v>
      </c>
      <c r="U12" s="90">
        <v>56258</v>
      </c>
      <c r="V12" s="90">
        <v>-36</v>
      </c>
    </row>
    <row r="13" spans="1:22" ht="16" customHeight="1" x14ac:dyDescent="0.2">
      <c r="A13" s="74"/>
      <c r="B13" s="75" t="s">
        <v>1</v>
      </c>
      <c r="C13" s="71">
        <v>84067</v>
      </c>
      <c r="D13" s="31">
        <v>38700</v>
      </c>
      <c r="E13" s="31">
        <v>45367</v>
      </c>
      <c r="F13" s="31">
        <v>74</v>
      </c>
      <c r="G13" s="31">
        <v>-16</v>
      </c>
      <c r="H13" s="31">
        <v>45</v>
      </c>
      <c r="I13" s="31">
        <v>21</v>
      </c>
      <c r="J13" s="31">
        <v>24</v>
      </c>
      <c r="K13" s="31">
        <v>61</v>
      </c>
      <c r="L13" s="31">
        <v>31</v>
      </c>
      <c r="M13" s="31">
        <v>30</v>
      </c>
      <c r="N13" s="31">
        <v>90</v>
      </c>
      <c r="O13" s="31">
        <v>387</v>
      </c>
      <c r="P13" s="31">
        <v>186</v>
      </c>
      <c r="Q13" s="31">
        <v>201</v>
      </c>
      <c r="R13" s="31">
        <v>297</v>
      </c>
      <c r="S13" s="31">
        <v>152</v>
      </c>
      <c r="T13" s="31">
        <v>145</v>
      </c>
      <c r="U13" s="90">
        <v>44634</v>
      </c>
      <c r="V13" s="90">
        <v>29</v>
      </c>
    </row>
    <row r="14" spans="1:22" ht="16" customHeight="1" x14ac:dyDescent="0.2">
      <c r="A14" s="74"/>
      <c r="B14" s="75" t="s">
        <v>2</v>
      </c>
      <c r="C14" s="71">
        <v>168947</v>
      </c>
      <c r="D14" s="31">
        <v>81839</v>
      </c>
      <c r="E14" s="31">
        <v>87108</v>
      </c>
      <c r="F14" s="31">
        <v>-52</v>
      </c>
      <c r="G14" s="31">
        <v>-34</v>
      </c>
      <c r="H14" s="31">
        <v>82</v>
      </c>
      <c r="I14" s="31">
        <v>46</v>
      </c>
      <c r="J14" s="31">
        <v>36</v>
      </c>
      <c r="K14" s="31">
        <v>116</v>
      </c>
      <c r="L14" s="31">
        <v>58</v>
      </c>
      <c r="M14" s="31">
        <v>58</v>
      </c>
      <c r="N14" s="31">
        <v>-18</v>
      </c>
      <c r="O14" s="31">
        <v>571</v>
      </c>
      <c r="P14" s="31">
        <v>294</v>
      </c>
      <c r="Q14" s="31">
        <v>277</v>
      </c>
      <c r="R14" s="31">
        <v>589</v>
      </c>
      <c r="S14" s="31">
        <v>297</v>
      </c>
      <c r="T14" s="31">
        <v>292</v>
      </c>
      <c r="U14" s="90">
        <v>82556</v>
      </c>
      <c r="V14" s="90">
        <v>9</v>
      </c>
    </row>
    <row r="15" spans="1:22" ht="16" customHeight="1" x14ac:dyDescent="0.2">
      <c r="A15" s="74"/>
      <c r="B15" s="75" t="s">
        <v>3</v>
      </c>
      <c r="C15" s="71">
        <v>106830</v>
      </c>
      <c r="D15" s="31">
        <v>49517</v>
      </c>
      <c r="E15" s="31">
        <v>57313</v>
      </c>
      <c r="F15" s="31">
        <v>-68</v>
      </c>
      <c r="G15" s="31">
        <v>-23</v>
      </c>
      <c r="H15" s="31">
        <v>55</v>
      </c>
      <c r="I15" s="31">
        <v>35</v>
      </c>
      <c r="J15" s="31">
        <v>20</v>
      </c>
      <c r="K15" s="31">
        <v>78</v>
      </c>
      <c r="L15" s="31">
        <v>29</v>
      </c>
      <c r="M15" s="31">
        <v>49</v>
      </c>
      <c r="N15" s="31">
        <v>-45</v>
      </c>
      <c r="O15" s="31">
        <v>476</v>
      </c>
      <c r="P15" s="31">
        <v>238</v>
      </c>
      <c r="Q15" s="31">
        <v>238</v>
      </c>
      <c r="R15" s="31">
        <v>521</v>
      </c>
      <c r="S15" s="31">
        <v>243</v>
      </c>
      <c r="T15" s="31">
        <v>278</v>
      </c>
      <c r="U15" s="90">
        <v>56925</v>
      </c>
      <c r="V15" s="90">
        <v>-53</v>
      </c>
    </row>
    <row r="16" spans="1:22" ht="16" customHeight="1" x14ac:dyDescent="0.2">
      <c r="A16" s="74"/>
      <c r="B16" s="75" t="s">
        <v>4</v>
      </c>
      <c r="C16" s="71">
        <v>40026</v>
      </c>
      <c r="D16" s="31">
        <v>16940</v>
      </c>
      <c r="E16" s="31">
        <v>23086</v>
      </c>
      <c r="F16" s="31">
        <v>-28</v>
      </c>
      <c r="G16" s="31">
        <v>-26</v>
      </c>
      <c r="H16" s="31">
        <v>18</v>
      </c>
      <c r="I16" s="31">
        <v>9</v>
      </c>
      <c r="J16" s="31">
        <v>9</v>
      </c>
      <c r="K16" s="31">
        <v>44</v>
      </c>
      <c r="L16" s="31">
        <v>23</v>
      </c>
      <c r="M16" s="31">
        <v>21</v>
      </c>
      <c r="N16" s="31">
        <v>-2</v>
      </c>
      <c r="O16" s="31">
        <v>177</v>
      </c>
      <c r="P16" s="31">
        <v>87</v>
      </c>
      <c r="Q16" s="31">
        <v>90</v>
      </c>
      <c r="R16" s="31">
        <v>179</v>
      </c>
      <c r="S16" s="31">
        <v>88</v>
      </c>
      <c r="T16" s="31">
        <v>91</v>
      </c>
      <c r="U16" s="90">
        <v>21160</v>
      </c>
      <c r="V16" s="90">
        <v>-12</v>
      </c>
    </row>
    <row r="17" spans="1:22" ht="16" customHeight="1" x14ac:dyDescent="0.2">
      <c r="A17" s="74"/>
      <c r="B17" s="75" t="s">
        <v>5</v>
      </c>
      <c r="C17" s="71">
        <v>135764</v>
      </c>
      <c r="D17" s="31">
        <v>64636</v>
      </c>
      <c r="E17" s="31">
        <v>71128</v>
      </c>
      <c r="F17" s="31">
        <v>-17</v>
      </c>
      <c r="G17" s="31">
        <v>-7</v>
      </c>
      <c r="H17" s="31">
        <v>90</v>
      </c>
      <c r="I17" s="31">
        <v>55</v>
      </c>
      <c r="J17" s="31">
        <v>35</v>
      </c>
      <c r="K17" s="31">
        <v>97</v>
      </c>
      <c r="L17" s="31">
        <v>42</v>
      </c>
      <c r="M17" s="31">
        <v>55</v>
      </c>
      <c r="N17" s="31">
        <v>-10</v>
      </c>
      <c r="O17" s="31">
        <v>379</v>
      </c>
      <c r="P17" s="31">
        <v>197</v>
      </c>
      <c r="Q17" s="31">
        <v>182</v>
      </c>
      <c r="R17" s="31">
        <v>389</v>
      </c>
      <c r="S17" s="31">
        <v>201</v>
      </c>
      <c r="T17" s="31">
        <v>188</v>
      </c>
      <c r="U17" s="90">
        <v>58572</v>
      </c>
      <c r="V17" s="90">
        <v>18</v>
      </c>
    </row>
    <row r="18" spans="1:22" ht="16" customHeight="1" x14ac:dyDescent="0.2">
      <c r="A18" s="74"/>
      <c r="B18" s="75" t="s">
        <v>6</v>
      </c>
      <c r="C18" s="71">
        <v>80600</v>
      </c>
      <c r="D18" s="31">
        <v>37297</v>
      </c>
      <c r="E18" s="31">
        <v>43303</v>
      </c>
      <c r="F18" s="31">
        <v>4</v>
      </c>
      <c r="G18" s="31">
        <v>-11</v>
      </c>
      <c r="H18" s="31">
        <v>49</v>
      </c>
      <c r="I18" s="31">
        <v>24</v>
      </c>
      <c r="J18" s="31">
        <v>25</v>
      </c>
      <c r="K18" s="31">
        <v>60</v>
      </c>
      <c r="L18" s="31">
        <v>21</v>
      </c>
      <c r="M18" s="31">
        <v>39</v>
      </c>
      <c r="N18" s="31">
        <v>15</v>
      </c>
      <c r="O18" s="31">
        <v>494</v>
      </c>
      <c r="P18" s="31">
        <v>229</v>
      </c>
      <c r="Q18" s="31">
        <v>265</v>
      </c>
      <c r="R18" s="31">
        <v>479</v>
      </c>
      <c r="S18" s="31">
        <v>239</v>
      </c>
      <c r="T18" s="31">
        <v>240</v>
      </c>
      <c r="U18" s="90">
        <v>45026</v>
      </c>
      <c r="V18" s="90">
        <v>16</v>
      </c>
    </row>
    <row r="19" spans="1:22" ht="16" customHeight="1" x14ac:dyDescent="0.2">
      <c r="A19" s="74"/>
      <c r="B19" s="75" t="s">
        <v>7</v>
      </c>
      <c r="C19" s="71">
        <v>99016</v>
      </c>
      <c r="D19" s="31">
        <v>49375</v>
      </c>
      <c r="E19" s="31">
        <v>49641</v>
      </c>
      <c r="F19" s="31">
        <v>-1</v>
      </c>
      <c r="G19" s="31">
        <v>9</v>
      </c>
      <c r="H19" s="31">
        <v>72</v>
      </c>
      <c r="I19" s="31">
        <v>36</v>
      </c>
      <c r="J19" s="31">
        <v>36</v>
      </c>
      <c r="K19" s="31">
        <v>63</v>
      </c>
      <c r="L19" s="31">
        <v>33</v>
      </c>
      <c r="M19" s="31">
        <v>30</v>
      </c>
      <c r="N19" s="31">
        <v>-10</v>
      </c>
      <c r="O19" s="31">
        <v>398</v>
      </c>
      <c r="P19" s="31">
        <v>244</v>
      </c>
      <c r="Q19" s="31">
        <v>154</v>
      </c>
      <c r="R19" s="31">
        <v>408</v>
      </c>
      <c r="S19" s="31">
        <v>217</v>
      </c>
      <c r="T19" s="31">
        <v>191</v>
      </c>
      <c r="U19" s="90">
        <v>45176</v>
      </c>
      <c r="V19" s="90">
        <v>17</v>
      </c>
    </row>
    <row r="20" spans="1:22" ht="16" customHeight="1" x14ac:dyDescent="0.2">
      <c r="A20" s="74"/>
      <c r="B20" s="75" t="s">
        <v>8</v>
      </c>
      <c r="C20" s="71">
        <v>203657</v>
      </c>
      <c r="D20" s="31">
        <v>96517</v>
      </c>
      <c r="E20" s="31">
        <v>107140</v>
      </c>
      <c r="F20" s="31">
        <v>-20</v>
      </c>
      <c r="G20" s="31">
        <v>5</v>
      </c>
      <c r="H20" s="31">
        <v>146</v>
      </c>
      <c r="I20" s="31">
        <v>80</v>
      </c>
      <c r="J20" s="31">
        <v>66</v>
      </c>
      <c r="K20" s="31">
        <v>141</v>
      </c>
      <c r="L20" s="31">
        <v>77</v>
      </c>
      <c r="M20" s="31">
        <v>64</v>
      </c>
      <c r="N20" s="31">
        <v>-25</v>
      </c>
      <c r="O20" s="31">
        <v>591</v>
      </c>
      <c r="P20" s="31">
        <v>290</v>
      </c>
      <c r="Q20" s="31">
        <v>301</v>
      </c>
      <c r="R20" s="31">
        <v>616</v>
      </c>
      <c r="S20" s="31">
        <v>325</v>
      </c>
      <c r="T20" s="31">
        <v>291</v>
      </c>
      <c r="U20" s="90">
        <v>92278</v>
      </c>
      <c r="V20" s="90">
        <v>-3</v>
      </c>
    </row>
    <row r="21" spans="1:22" ht="16" customHeight="1" x14ac:dyDescent="0.2">
      <c r="A21" s="74"/>
      <c r="B21" s="75" t="s">
        <v>9</v>
      </c>
      <c r="C21" s="71">
        <v>152327</v>
      </c>
      <c r="D21" s="31">
        <v>72794</v>
      </c>
      <c r="E21" s="31">
        <v>79533</v>
      </c>
      <c r="F21" s="31">
        <v>-6</v>
      </c>
      <c r="G21" s="31">
        <v>25</v>
      </c>
      <c r="H21" s="31">
        <v>112</v>
      </c>
      <c r="I21" s="31">
        <v>66</v>
      </c>
      <c r="J21" s="31">
        <v>46</v>
      </c>
      <c r="K21" s="31">
        <v>87</v>
      </c>
      <c r="L21" s="31">
        <v>40</v>
      </c>
      <c r="M21" s="31">
        <v>47</v>
      </c>
      <c r="N21" s="31">
        <v>-31</v>
      </c>
      <c r="O21" s="31">
        <v>414</v>
      </c>
      <c r="P21" s="31">
        <v>201</v>
      </c>
      <c r="Q21" s="31">
        <v>213</v>
      </c>
      <c r="R21" s="31">
        <v>445</v>
      </c>
      <c r="S21" s="31">
        <v>229</v>
      </c>
      <c r="T21" s="31">
        <v>216</v>
      </c>
      <c r="U21" s="90">
        <v>61789</v>
      </c>
      <c r="V21" s="90">
        <v>23</v>
      </c>
    </row>
    <row r="22" spans="1:22" ht="16" customHeight="1" x14ac:dyDescent="0.2">
      <c r="A22" s="74"/>
      <c r="B22" s="76" t="s">
        <v>10</v>
      </c>
      <c r="C22" s="71">
        <v>283198</v>
      </c>
      <c r="D22" s="31">
        <v>135691</v>
      </c>
      <c r="E22" s="31">
        <v>147507</v>
      </c>
      <c r="F22" s="31">
        <v>-111</v>
      </c>
      <c r="G22" s="31">
        <v>-6</v>
      </c>
      <c r="H22" s="31">
        <v>166</v>
      </c>
      <c r="I22" s="31">
        <v>91</v>
      </c>
      <c r="J22" s="31">
        <v>75</v>
      </c>
      <c r="K22" s="31">
        <v>172</v>
      </c>
      <c r="L22" s="31">
        <v>96</v>
      </c>
      <c r="M22" s="31">
        <v>76</v>
      </c>
      <c r="N22" s="31">
        <v>-105</v>
      </c>
      <c r="O22" s="31">
        <v>760</v>
      </c>
      <c r="P22" s="31">
        <v>411</v>
      </c>
      <c r="Q22" s="31">
        <v>349</v>
      </c>
      <c r="R22" s="31">
        <v>865</v>
      </c>
      <c r="S22" s="31">
        <v>440</v>
      </c>
      <c r="T22" s="31">
        <v>425</v>
      </c>
      <c r="U22" s="90">
        <v>124069</v>
      </c>
      <c r="V22" s="90">
        <v>1</v>
      </c>
    </row>
    <row r="23" spans="1:22" ht="16" customHeight="1" x14ac:dyDescent="0.2">
      <c r="A23" s="109" t="s">
        <v>154</v>
      </c>
      <c r="B23" s="110"/>
      <c r="C23" s="89">
        <v>1020177</v>
      </c>
      <c r="D23" s="53">
        <v>495611</v>
      </c>
      <c r="E23" s="53">
        <v>524566</v>
      </c>
      <c r="F23" s="53">
        <v>-395</v>
      </c>
      <c r="G23" s="53">
        <v>-95</v>
      </c>
      <c r="H23" s="53">
        <v>664</v>
      </c>
      <c r="I23" s="53">
        <v>374</v>
      </c>
      <c r="J23" s="53">
        <v>290</v>
      </c>
      <c r="K23" s="53">
        <v>759</v>
      </c>
      <c r="L23" s="53">
        <v>380</v>
      </c>
      <c r="M23" s="53">
        <v>379</v>
      </c>
      <c r="N23" s="53">
        <v>-300</v>
      </c>
      <c r="O23" s="53">
        <v>2258</v>
      </c>
      <c r="P23" s="53">
        <v>1170</v>
      </c>
      <c r="Q23" s="53">
        <v>1088</v>
      </c>
      <c r="R23" s="53">
        <v>2558</v>
      </c>
      <c r="S23" s="53">
        <v>1381</v>
      </c>
      <c r="T23" s="53">
        <v>1177</v>
      </c>
      <c r="U23" s="53">
        <v>395341</v>
      </c>
      <c r="V23" s="53">
        <v>91</v>
      </c>
    </row>
    <row r="24" spans="1:22" ht="16" customHeight="1" x14ac:dyDescent="0.2">
      <c r="A24" s="123" t="s">
        <v>104</v>
      </c>
      <c r="B24" s="124"/>
      <c r="C24" s="71">
        <v>79855</v>
      </c>
      <c r="D24" s="31">
        <v>39268</v>
      </c>
      <c r="E24" s="31">
        <v>40587</v>
      </c>
      <c r="F24" s="31">
        <v>-41</v>
      </c>
      <c r="G24" s="31">
        <v>-14</v>
      </c>
      <c r="H24" s="31">
        <v>57</v>
      </c>
      <c r="I24" s="31">
        <v>29</v>
      </c>
      <c r="J24" s="31">
        <v>28</v>
      </c>
      <c r="K24" s="31">
        <v>71</v>
      </c>
      <c r="L24" s="31">
        <v>36</v>
      </c>
      <c r="M24" s="31">
        <v>35</v>
      </c>
      <c r="N24" s="31">
        <v>-27</v>
      </c>
      <c r="O24" s="31">
        <v>161</v>
      </c>
      <c r="P24" s="31">
        <v>91</v>
      </c>
      <c r="Q24" s="31">
        <v>70</v>
      </c>
      <c r="R24" s="31">
        <v>188</v>
      </c>
      <c r="S24" s="31">
        <v>119</v>
      </c>
      <c r="T24" s="31">
        <v>69</v>
      </c>
      <c r="U24" s="90">
        <v>31535</v>
      </c>
      <c r="V24" s="90">
        <v>-45</v>
      </c>
    </row>
    <row r="25" spans="1:22" ht="16" customHeight="1" x14ac:dyDescent="0.2">
      <c r="A25" s="91" t="s">
        <v>153</v>
      </c>
      <c r="B25" s="92"/>
      <c r="C25" s="71">
        <v>87140</v>
      </c>
      <c r="D25" s="31">
        <v>43494</v>
      </c>
      <c r="E25" s="31">
        <v>43646</v>
      </c>
      <c r="F25" s="31">
        <v>-84</v>
      </c>
      <c r="G25" s="31">
        <v>-28</v>
      </c>
      <c r="H25" s="31">
        <v>50</v>
      </c>
      <c r="I25" s="31">
        <v>30</v>
      </c>
      <c r="J25" s="31">
        <v>20</v>
      </c>
      <c r="K25" s="31">
        <v>78</v>
      </c>
      <c r="L25" s="31">
        <v>41</v>
      </c>
      <c r="M25" s="31">
        <v>37</v>
      </c>
      <c r="N25" s="31">
        <v>-56</v>
      </c>
      <c r="O25" s="31">
        <v>126</v>
      </c>
      <c r="P25" s="31">
        <v>61</v>
      </c>
      <c r="Q25" s="31">
        <v>65</v>
      </c>
      <c r="R25" s="31">
        <v>182</v>
      </c>
      <c r="S25" s="31">
        <v>104</v>
      </c>
      <c r="T25" s="31">
        <v>78</v>
      </c>
      <c r="U25" s="90">
        <v>35280</v>
      </c>
      <c r="V25" s="90">
        <v>-29</v>
      </c>
    </row>
    <row r="26" spans="1:22" ht="16" customHeight="1" x14ac:dyDescent="0.2">
      <c r="A26" s="91" t="s">
        <v>116</v>
      </c>
      <c r="B26" s="92"/>
      <c r="C26" s="71">
        <v>35109</v>
      </c>
      <c r="D26" s="31">
        <v>16699</v>
      </c>
      <c r="E26" s="31">
        <v>18410</v>
      </c>
      <c r="F26" s="31">
        <v>-17</v>
      </c>
      <c r="G26" s="31">
        <v>-11</v>
      </c>
      <c r="H26" s="31">
        <v>27</v>
      </c>
      <c r="I26" s="31">
        <v>18</v>
      </c>
      <c r="J26" s="31">
        <v>9</v>
      </c>
      <c r="K26" s="31">
        <v>38</v>
      </c>
      <c r="L26" s="31">
        <v>17</v>
      </c>
      <c r="M26" s="31">
        <v>21</v>
      </c>
      <c r="N26" s="31">
        <v>-6</v>
      </c>
      <c r="O26" s="31">
        <v>61</v>
      </c>
      <c r="P26" s="31">
        <v>32</v>
      </c>
      <c r="Q26" s="31">
        <v>29</v>
      </c>
      <c r="R26" s="31">
        <v>67</v>
      </c>
      <c r="S26" s="31">
        <v>34</v>
      </c>
      <c r="T26" s="31">
        <v>33</v>
      </c>
      <c r="U26" s="90">
        <v>13928</v>
      </c>
      <c r="V26" s="90">
        <v>-9</v>
      </c>
    </row>
    <row r="27" spans="1:22" ht="17.25" customHeight="1" x14ac:dyDescent="0.2">
      <c r="A27" s="91" t="s">
        <v>152</v>
      </c>
      <c r="B27" s="92"/>
      <c r="C27" s="71">
        <v>188964</v>
      </c>
      <c r="D27" s="31">
        <v>91480</v>
      </c>
      <c r="E27" s="31">
        <v>97484</v>
      </c>
      <c r="F27" s="31">
        <v>-51</v>
      </c>
      <c r="G27" s="31">
        <v>-16</v>
      </c>
      <c r="H27" s="31">
        <v>103</v>
      </c>
      <c r="I27" s="31">
        <v>49</v>
      </c>
      <c r="J27" s="31">
        <v>54</v>
      </c>
      <c r="K27" s="31">
        <v>119</v>
      </c>
      <c r="L27" s="31">
        <v>61</v>
      </c>
      <c r="M27" s="31">
        <v>58</v>
      </c>
      <c r="N27" s="31">
        <v>-35</v>
      </c>
      <c r="O27" s="31">
        <v>405</v>
      </c>
      <c r="P27" s="31">
        <v>210</v>
      </c>
      <c r="Q27" s="31">
        <v>195</v>
      </c>
      <c r="R27" s="31">
        <v>440</v>
      </c>
      <c r="S27" s="31">
        <v>248</v>
      </c>
      <c r="T27" s="31">
        <v>192</v>
      </c>
      <c r="U27" s="90">
        <v>73597</v>
      </c>
      <c r="V27" s="90">
        <v>25</v>
      </c>
    </row>
    <row r="28" spans="1:22" ht="16" customHeight="1" x14ac:dyDescent="0.2">
      <c r="A28" s="91" t="s">
        <v>12</v>
      </c>
      <c r="B28" s="92"/>
      <c r="C28" s="71">
        <v>19419</v>
      </c>
      <c r="D28" s="31">
        <v>9149</v>
      </c>
      <c r="E28" s="31">
        <v>10270</v>
      </c>
      <c r="F28" s="31">
        <v>-19</v>
      </c>
      <c r="G28" s="31">
        <v>-17</v>
      </c>
      <c r="H28" s="31">
        <v>10</v>
      </c>
      <c r="I28" s="31">
        <v>7</v>
      </c>
      <c r="J28" s="31">
        <v>3</v>
      </c>
      <c r="K28" s="31">
        <v>27</v>
      </c>
      <c r="L28" s="31">
        <v>8</v>
      </c>
      <c r="M28" s="31">
        <v>19</v>
      </c>
      <c r="N28" s="31">
        <v>-2</v>
      </c>
      <c r="O28" s="31">
        <v>30</v>
      </c>
      <c r="P28" s="31">
        <v>16</v>
      </c>
      <c r="Q28" s="31">
        <v>14</v>
      </c>
      <c r="R28" s="31">
        <v>32</v>
      </c>
      <c r="S28" s="31">
        <v>14</v>
      </c>
      <c r="T28" s="31">
        <v>18</v>
      </c>
      <c r="U28" s="90">
        <v>8006</v>
      </c>
      <c r="V28" s="90">
        <v>-3</v>
      </c>
    </row>
    <row r="29" spans="1:22" ht="16" customHeight="1" x14ac:dyDescent="0.2">
      <c r="A29" s="91" t="s">
        <v>13</v>
      </c>
      <c r="B29" s="92"/>
      <c r="C29" s="71">
        <v>91650</v>
      </c>
      <c r="D29" s="31">
        <v>44545</v>
      </c>
      <c r="E29" s="31">
        <v>47105</v>
      </c>
      <c r="F29" s="31">
        <v>-74</v>
      </c>
      <c r="G29" s="31">
        <v>-8</v>
      </c>
      <c r="H29" s="31">
        <v>48</v>
      </c>
      <c r="I29" s="31">
        <v>31</v>
      </c>
      <c r="J29" s="31">
        <v>17</v>
      </c>
      <c r="K29" s="31">
        <v>56</v>
      </c>
      <c r="L29" s="31">
        <v>30</v>
      </c>
      <c r="M29" s="31">
        <v>26</v>
      </c>
      <c r="N29" s="31">
        <v>-66</v>
      </c>
      <c r="O29" s="31">
        <v>155</v>
      </c>
      <c r="P29" s="31">
        <v>87</v>
      </c>
      <c r="Q29" s="31">
        <v>68</v>
      </c>
      <c r="R29" s="31">
        <v>221</v>
      </c>
      <c r="S29" s="31">
        <v>116</v>
      </c>
      <c r="T29" s="31">
        <v>105</v>
      </c>
      <c r="U29" s="90">
        <v>34066</v>
      </c>
      <c r="V29" s="90">
        <v>7</v>
      </c>
    </row>
    <row r="30" spans="1:22" ht="16" customHeight="1" x14ac:dyDescent="0.2">
      <c r="A30" s="91" t="s">
        <v>157</v>
      </c>
      <c r="B30" s="92"/>
      <c r="C30" s="71">
        <v>78800</v>
      </c>
      <c r="D30" s="31">
        <v>37971</v>
      </c>
      <c r="E30" s="31">
        <v>40829</v>
      </c>
      <c r="F30" s="31">
        <v>-50</v>
      </c>
      <c r="G30" s="31">
        <v>-9</v>
      </c>
      <c r="H30" s="31">
        <v>46</v>
      </c>
      <c r="I30" s="31">
        <v>27</v>
      </c>
      <c r="J30" s="31">
        <v>19</v>
      </c>
      <c r="K30" s="31">
        <v>55</v>
      </c>
      <c r="L30" s="31">
        <v>29</v>
      </c>
      <c r="M30" s="31">
        <v>26</v>
      </c>
      <c r="N30" s="31">
        <v>-41</v>
      </c>
      <c r="O30" s="31">
        <v>163</v>
      </c>
      <c r="P30" s="31">
        <v>78</v>
      </c>
      <c r="Q30" s="31">
        <v>85</v>
      </c>
      <c r="R30" s="31">
        <v>204</v>
      </c>
      <c r="S30" s="31">
        <v>111</v>
      </c>
      <c r="T30" s="31">
        <v>93</v>
      </c>
      <c r="U30" s="90">
        <v>29931</v>
      </c>
      <c r="V30" s="90">
        <v>19</v>
      </c>
    </row>
    <row r="31" spans="1:22" ht="16" customHeight="1" x14ac:dyDescent="0.2">
      <c r="A31" s="91" t="s">
        <v>14</v>
      </c>
      <c r="B31" s="92"/>
      <c r="C31" s="71">
        <v>53587</v>
      </c>
      <c r="D31" s="31">
        <v>25699</v>
      </c>
      <c r="E31" s="31">
        <v>27888</v>
      </c>
      <c r="F31" s="31">
        <v>6</v>
      </c>
      <c r="G31" s="31">
        <v>16</v>
      </c>
      <c r="H31" s="31">
        <v>43</v>
      </c>
      <c r="I31" s="31">
        <v>24</v>
      </c>
      <c r="J31" s="31">
        <v>19</v>
      </c>
      <c r="K31" s="31">
        <v>27</v>
      </c>
      <c r="L31" s="31">
        <v>14</v>
      </c>
      <c r="M31" s="31">
        <v>13</v>
      </c>
      <c r="N31" s="31">
        <v>-10</v>
      </c>
      <c r="O31" s="31">
        <v>127</v>
      </c>
      <c r="P31" s="31">
        <v>66</v>
      </c>
      <c r="Q31" s="31">
        <v>61</v>
      </c>
      <c r="R31" s="31">
        <v>137</v>
      </c>
      <c r="S31" s="31">
        <v>79</v>
      </c>
      <c r="T31" s="31">
        <v>58</v>
      </c>
      <c r="U31" s="90">
        <v>21144</v>
      </c>
      <c r="V31" s="90">
        <v>14</v>
      </c>
    </row>
    <row r="32" spans="1:22" ht="16" customHeight="1" x14ac:dyDescent="0.2">
      <c r="A32" s="91" t="s">
        <v>15</v>
      </c>
      <c r="B32" s="92"/>
      <c r="C32" s="71">
        <v>79683</v>
      </c>
      <c r="D32" s="31">
        <v>38776</v>
      </c>
      <c r="E32" s="31">
        <v>40907</v>
      </c>
      <c r="F32" s="31">
        <v>-22</v>
      </c>
      <c r="G32" s="31">
        <v>5</v>
      </c>
      <c r="H32" s="31">
        <v>52</v>
      </c>
      <c r="I32" s="31">
        <v>26</v>
      </c>
      <c r="J32" s="31">
        <v>26</v>
      </c>
      <c r="K32" s="31">
        <v>47</v>
      </c>
      <c r="L32" s="31">
        <v>20</v>
      </c>
      <c r="M32" s="31">
        <v>27</v>
      </c>
      <c r="N32" s="31">
        <v>-27</v>
      </c>
      <c r="O32" s="31">
        <v>226</v>
      </c>
      <c r="P32" s="31">
        <v>116</v>
      </c>
      <c r="Q32" s="31">
        <v>110</v>
      </c>
      <c r="R32" s="31">
        <v>253</v>
      </c>
      <c r="S32" s="31">
        <v>128</v>
      </c>
      <c r="T32" s="31">
        <v>125</v>
      </c>
      <c r="U32" s="90">
        <v>31886</v>
      </c>
      <c r="V32" s="90">
        <v>6</v>
      </c>
    </row>
    <row r="33" spans="1:22" ht="16" customHeight="1" x14ac:dyDescent="0.2">
      <c r="A33" s="91" t="s">
        <v>16</v>
      </c>
      <c r="B33" s="92"/>
      <c r="C33" s="71">
        <v>73849</v>
      </c>
      <c r="D33" s="31">
        <v>36094</v>
      </c>
      <c r="E33" s="31">
        <v>37755</v>
      </c>
      <c r="F33" s="31">
        <v>37</v>
      </c>
      <c r="G33" s="31">
        <v>0</v>
      </c>
      <c r="H33" s="31">
        <v>38</v>
      </c>
      <c r="I33" s="31">
        <v>23</v>
      </c>
      <c r="J33" s="31">
        <v>15</v>
      </c>
      <c r="K33" s="31">
        <v>38</v>
      </c>
      <c r="L33" s="31">
        <v>21</v>
      </c>
      <c r="M33" s="31">
        <v>17</v>
      </c>
      <c r="N33" s="31">
        <v>37</v>
      </c>
      <c r="O33" s="31">
        <v>197</v>
      </c>
      <c r="P33" s="31">
        <v>108</v>
      </c>
      <c r="Q33" s="31">
        <v>89</v>
      </c>
      <c r="R33" s="31">
        <v>160</v>
      </c>
      <c r="S33" s="31">
        <v>89</v>
      </c>
      <c r="T33" s="31">
        <v>71</v>
      </c>
      <c r="U33" s="90">
        <v>29047</v>
      </c>
      <c r="V33" s="90">
        <v>41</v>
      </c>
    </row>
    <row r="34" spans="1:22" ht="16.5" customHeight="1" x14ac:dyDescent="0.2">
      <c r="A34" s="91" t="s">
        <v>158</v>
      </c>
      <c r="B34" s="92"/>
      <c r="C34" s="71">
        <v>69051</v>
      </c>
      <c r="D34" s="31">
        <v>34095</v>
      </c>
      <c r="E34" s="31">
        <v>34956</v>
      </c>
      <c r="F34" s="31">
        <v>39</v>
      </c>
      <c r="G34" s="31">
        <v>29</v>
      </c>
      <c r="H34" s="31">
        <v>51</v>
      </c>
      <c r="I34" s="31">
        <v>27</v>
      </c>
      <c r="J34" s="31">
        <v>24</v>
      </c>
      <c r="K34" s="31">
        <v>22</v>
      </c>
      <c r="L34" s="31">
        <v>10</v>
      </c>
      <c r="M34" s="31">
        <v>12</v>
      </c>
      <c r="N34" s="31">
        <v>10</v>
      </c>
      <c r="O34" s="31">
        <v>139</v>
      </c>
      <c r="P34" s="31">
        <v>70</v>
      </c>
      <c r="Q34" s="31">
        <v>69</v>
      </c>
      <c r="R34" s="31">
        <v>129</v>
      </c>
      <c r="S34" s="31">
        <v>64</v>
      </c>
      <c r="T34" s="31">
        <v>65</v>
      </c>
      <c r="U34" s="90">
        <v>28455</v>
      </c>
      <c r="V34" s="90">
        <v>30</v>
      </c>
    </row>
    <row r="35" spans="1:22" ht="16.5" customHeight="1" x14ac:dyDescent="0.2">
      <c r="A35" s="91" t="s">
        <v>43</v>
      </c>
      <c r="B35" s="92"/>
      <c r="C35" s="71">
        <v>57607</v>
      </c>
      <c r="D35" s="31">
        <v>27554</v>
      </c>
      <c r="E35" s="31">
        <v>30053</v>
      </c>
      <c r="F35" s="31">
        <v>-24</v>
      </c>
      <c r="G35" s="31">
        <v>-25</v>
      </c>
      <c r="H35" s="31">
        <v>37</v>
      </c>
      <c r="I35" s="31">
        <v>20</v>
      </c>
      <c r="J35" s="31">
        <v>17</v>
      </c>
      <c r="K35" s="31">
        <v>62</v>
      </c>
      <c r="L35" s="31">
        <v>27</v>
      </c>
      <c r="M35" s="31">
        <v>35</v>
      </c>
      <c r="N35" s="31">
        <v>1</v>
      </c>
      <c r="O35" s="31">
        <v>85</v>
      </c>
      <c r="P35" s="31">
        <v>39</v>
      </c>
      <c r="Q35" s="31">
        <v>46</v>
      </c>
      <c r="R35" s="31">
        <v>84</v>
      </c>
      <c r="S35" s="31">
        <v>36</v>
      </c>
      <c r="T35" s="31">
        <v>48</v>
      </c>
      <c r="U35" s="90">
        <v>20629</v>
      </c>
      <c r="V35" s="90">
        <v>23</v>
      </c>
    </row>
    <row r="36" spans="1:22" ht="16" customHeight="1" x14ac:dyDescent="0.2">
      <c r="A36" s="91" t="s">
        <v>85</v>
      </c>
      <c r="B36" s="92"/>
      <c r="C36" s="71">
        <v>34576</v>
      </c>
      <c r="D36" s="31">
        <v>16814</v>
      </c>
      <c r="E36" s="31">
        <v>17762</v>
      </c>
      <c r="F36" s="31">
        <v>-21</v>
      </c>
      <c r="G36" s="31">
        <v>-11</v>
      </c>
      <c r="H36" s="31">
        <v>24</v>
      </c>
      <c r="I36" s="31">
        <v>11</v>
      </c>
      <c r="J36" s="31">
        <v>13</v>
      </c>
      <c r="K36" s="31">
        <v>35</v>
      </c>
      <c r="L36" s="31">
        <v>16</v>
      </c>
      <c r="M36" s="31">
        <v>19</v>
      </c>
      <c r="N36" s="31">
        <v>-10</v>
      </c>
      <c r="O36" s="31">
        <v>55</v>
      </c>
      <c r="P36" s="31">
        <v>24</v>
      </c>
      <c r="Q36" s="31">
        <v>31</v>
      </c>
      <c r="R36" s="31">
        <v>65</v>
      </c>
      <c r="S36" s="31">
        <v>33</v>
      </c>
      <c r="T36" s="31">
        <v>32</v>
      </c>
      <c r="U36" s="90">
        <v>12680</v>
      </c>
      <c r="V36" s="90">
        <v>-6</v>
      </c>
    </row>
    <row r="37" spans="1:22" ht="16" customHeight="1" x14ac:dyDescent="0.2">
      <c r="A37" s="127" t="s">
        <v>90</v>
      </c>
      <c r="B37" s="128"/>
      <c r="C37" s="71">
        <v>70887</v>
      </c>
      <c r="D37" s="31">
        <v>33973</v>
      </c>
      <c r="E37" s="31">
        <v>36914</v>
      </c>
      <c r="F37" s="31">
        <v>-74</v>
      </c>
      <c r="G37" s="31">
        <v>-6</v>
      </c>
      <c r="H37" s="31">
        <v>78</v>
      </c>
      <c r="I37" s="31">
        <v>52</v>
      </c>
      <c r="J37" s="31">
        <v>26</v>
      </c>
      <c r="K37" s="31">
        <v>84</v>
      </c>
      <c r="L37" s="31">
        <v>50</v>
      </c>
      <c r="M37" s="31">
        <v>34</v>
      </c>
      <c r="N37" s="31">
        <v>-68</v>
      </c>
      <c r="O37" s="31">
        <v>328</v>
      </c>
      <c r="P37" s="31">
        <v>172</v>
      </c>
      <c r="Q37" s="31">
        <v>156</v>
      </c>
      <c r="R37" s="31">
        <v>396</v>
      </c>
      <c r="S37" s="31">
        <v>206</v>
      </c>
      <c r="T37" s="31">
        <v>190</v>
      </c>
      <c r="U37" s="90">
        <v>25157</v>
      </c>
      <c r="V37" s="90">
        <v>18</v>
      </c>
    </row>
    <row r="38" spans="1:22" ht="16" customHeight="1" x14ac:dyDescent="0.2">
      <c r="A38" s="138" t="s">
        <v>46</v>
      </c>
      <c r="B38" s="139"/>
      <c r="C38" s="89">
        <v>133984</v>
      </c>
      <c r="D38" s="53">
        <v>64297</v>
      </c>
      <c r="E38" s="53">
        <v>69687</v>
      </c>
      <c r="F38" s="53">
        <v>-4</v>
      </c>
      <c r="G38" s="53">
        <v>-33</v>
      </c>
      <c r="H38" s="53">
        <v>78</v>
      </c>
      <c r="I38" s="53">
        <v>45</v>
      </c>
      <c r="J38" s="53">
        <v>33</v>
      </c>
      <c r="K38" s="53">
        <v>111</v>
      </c>
      <c r="L38" s="53">
        <v>57</v>
      </c>
      <c r="M38" s="53">
        <v>54</v>
      </c>
      <c r="N38" s="53">
        <v>29</v>
      </c>
      <c r="O38" s="53">
        <v>326</v>
      </c>
      <c r="P38" s="53">
        <v>170</v>
      </c>
      <c r="Q38" s="53">
        <v>156</v>
      </c>
      <c r="R38" s="53">
        <v>297</v>
      </c>
      <c r="S38" s="53">
        <v>153</v>
      </c>
      <c r="T38" s="53">
        <v>144</v>
      </c>
      <c r="U38" s="53">
        <v>48475</v>
      </c>
      <c r="V38" s="53">
        <v>44</v>
      </c>
    </row>
    <row r="39" spans="1:22" ht="16" customHeight="1" x14ac:dyDescent="0.2">
      <c r="A39" s="56" t="s">
        <v>26</v>
      </c>
      <c r="B39" s="77" t="s">
        <v>18</v>
      </c>
      <c r="C39" s="71">
        <v>15022</v>
      </c>
      <c r="D39" s="31">
        <v>7313</v>
      </c>
      <c r="E39" s="31">
        <v>7709</v>
      </c>
      <c r="F39" s="31">
        <v>-3</v>
      </c>
      <c r="G39" s="31">
        <v>-8</v>
      </c>
      <c r="H39" s="31">
        <v>7</v>
      </c>
      <c r="I39" s="31">
        <v>5</v>
      </c>
      <c r="J39" s="31">
        <v>2</v>
      </c>
      <c r="K39" s="31">
        <v>15</v>
      </c>
      <c r="L39" s="31">
        <v>5</v>
      </c>
      <c r="M39" s="31">
        <v>10</v>
      </c>
      <c r="N39" s="31">
        <v>5</v>
      </c>
      <c r="O39" s="31">
        <v>44</v>
      </c>
      <c r="P39" s="31">
        <v>28</v>
      </c>
      <c r="Q39" s="31">
        <v>16</v>
      </c>
      <c r="R39" s="31">
        <v>39</v>
      </c>
      <c r="S39" s="31">
        <v>17</v>
      </c>
      <c r="T39" s="31">
        <v>22</v>
      </c>
      <c r="U39" s="90">
        <v>5839</v>
      </c>
      <c r="V39" s="90">
        <v>8</v>
      </c>
    </row>
    <row r="40" spans="1:22" ht="16" customHeight="1" x14ac:dyDescent="0.2">
      <c r="A40" s="57" t="s">
        <v>27</v>
      </c>
      <c r="B40" s="78" t="s">
        <v>121</v>
      </c>
      <c r="C40" s="71">
        <v>15820</v>
      </c>
      <c r="D40" s="31">
        <v>7707</v>
      </c>
      <c r="E40" s="31">
        <v>8113</v>
      </c>
      <c r="F40" s="31">
        <v>4</v>
      </c>
      <c r="G40" s="31">
        <v>3</v>
      </c>
      <c r="H40" s="31">
        <v>13</v>
      </c>
      <c r="I40" s="31">
        <v>7</v>
      </c>
      <c r="J40" s="31">
        <v>6</v>
      </c>
      <c r="K40" s="31">
        <v>10</v>
      </c>
      <c r="L40" s="31">
        <v>7</v>
      </c>
      <c r="M40" s="31">
        <v>3</v>
      </c>
      <c r="N40" s="31">
        <v>1</v>
      </c>
      <c r="O40" s="31">
        <v>58</v>
      </c>
      <c r="P40" s="31">
        <v>28</v>
      </c>
      <c r="Q40" s="31">
        <v>30</v>
      </c>
      <c r="R40" s="31">
        <v>57</v>
      </c>
      <c r="S40" s="31">
        <v>33</v>
      </c>
      <c r="T40" s="31">
        <v>24</v>
      </c>
      <c r="U40" s="90">
        <v>5947</v>
      </c>
      <c r="V40" s="90">
        <v>2</v>
      </c>
    </row>
    <row r="41" spans="1:22" ht="16" customHeight="1" x14ac:dyDescent="0.2">
      <c r="A41" s="125" t="s">
        <v>28</v>
      </c>
      <c r="B41" s="79" t="s">
        <v>20</v>
      </c>
      <c r="C41" s="71">
        <v>8211</v>
      </c>
      <c r="D41" s="31">
        <v>4012</v>
      </c>
      <c r="E41" s="31">
        <v>4199</v>
      </c>
      <c r="F41" s="31">
        <v>-8</v>
      </c>
      <c r="G41" s="31">
        <v>-4</v>
      </c>
      <c r="H41" s="31">
        <v>6</v>
      </c>
      <c r="I41" s="31">
        <v>3</v>
      </c>
      <c r="J41" s="31">
        <v>3</v>
      </c>
      <c r="K41" s="31">
        <v>10</v>
      </c>
      <c r="L41" s="31">
        <v>5</v>
      </c>
      <c r="M41" s="31">
        <v>5</v>
      </c>
      <c r="N41" s="31">
        <v>-4</v>
      </c>
      <c r="O41" s="31">
        <v>16</v>
      </c>
      <c r="P41" s="31">
        <v>8</v>
      </c>
      <c r="Q41" s="31">
        <v>8</v>
      </c>
      <c r="R41" s="31">
        <v>20</v>
      </c>
      <c r="S41" s="31">
        <v>10</v>
      </c>
      <c r="T41" s="31">
        <v>10</v>
      </c>
      <c r="U41" s="90">
        <v>3099</v>
      </c>
      <c r="V41" s="90">
        <v>-4</v>
      </c>
    </row>
    <row r="42" spans="1:22" ht="16" customHeight="1" x14ac:dyDescent="0.2">
      <c r="A42" s="136"/>
      <c r="B42" s="80" t="s">
        <v>21</v>
      </c>
      <c r="C42" s="71">
        <v>9588</v>
      </c>
      <c r="D42" s="31">
        <v>4771</v>
      </c>
      <c r="E42" s="31">
        <v>4817</v>
      </c>
      <c r="F42" s="31">
        <v>-9</v>
      </c>
      <c r="G42" s="31">
        <v>-5</v>
      </c>
      <c r="H42" s="31">
        <v>4</v>
      </c>
      <c r="I42" s="31">
        <v>3</v>
      </c>
      <c r="J42" s="31">
        <v>1</v>
      </c>
      <c r="K42" s="31">
        <v>9</v>
      </c>
      <c r="L42" s="31">
        <v>5</v>
      </c>
      <c r="M42" s="31">
        <v>4</v>
      </c>
      <c r="N42" s="31">
        <v>-4</v>
      </c>
      <c r="O42" s="31">
        <v>23</v>
      </c>
      <c r="P42" s="31">
        <v>16</v>
      </c>
      <c r="Q42" s="31">
        <v>7</v>
      </c>
      <c r="R42" s="31">
        <v>27</v>
      </c>
      <c r="S42" s="31">
        <v>16</v>
      </c>
      <c r="T42" s="31">
        <v>11</v>
      </c>
      <c r="U42" s="90">
        <v>3142</v>
      </c>
      <c r="V42" s="90">
        <v>6</v>
      </c>
    </row>
    <row r="43" spans="1:22" ht="16" customHeight="1" x14ac:dyDescent="0.2">
      <c r="A43" s="125" t="s">
        <v>29</v>
      </c>
      <c r="B43" s="79" t="s">
        <v>120</v>
      </c>
      <c r="C43" s="71">
        <v>1539</v>
      </c>
      <c r="D43" s="31">
        <v>715</v>
      </c>
      <c r="E43" s="31">
        <v>824</v>
      </c>
      <c r="F43" s="31">
        <v>-5</v>
      </c>
      <c r="G43" s="31">
        <v>0</v>
      </c>
      <c r="H43" s="31">
        <v>1</v>
      </c>
      <c r="I43" s="31">
        <v>1</v>
      </c>
      <c r="J43" s="31">
        <v>0</v>
      </c>
      <c r="K43" s="31">
        <v>1</v>
      </c>
      <c r="L43" s="31">
        <v>0</v>
      </c>
      <c r="M43" s="31">
        <v>1</v>
      </c>
      <c r="N43" s="31">
        <v>-5</v>
      </c>
      <c r="O43" s="31">
        <v>0</v>
      </c>
      <c r="P43" s="31">
        <v>0</v>
      </c>
      <c r="Q43" s="31">
        <v>0</v>
      </c>
      <c r="R43" s="31">
        <v>5</v>
      </c>
      <c r="S43" s="31">
        <v>2</v>
      </c>
      <c r="T43" s="31">
        <v>3</v>
      </c>
      <c r="U43" s="90">
        <v>614</v>
      </c>
      <c r="V43" s="90">
        <v>-2</v>
      </c>
    </row>
    <row r="44" spans="1:22" ht="16" customHeight="1" x14ac:dyDescent="0.2">
      <c r="A44" s="137"/>
      <c r="B44" s="79" t="s">
        <v>22</v>
      </c>
      <c r="C44" s="71">
        <v>4326</v>
      </c>
      <c r="D44" s="31">
        <v>2036</v>
      </c>
      <c r="E44" s="31">
        <v>2290</v>
      </c>
      <c r="F44" s="31">
        <v>-2</v>
      </c>
      <c r="G44" s="31">
        <v>-2</v>
      </c>
      <c r="H44" s="31">
        <v>0</v>
      </c>
      <c r="I44" s="31">
        <v>0</v>
      </c>
      <c r="J44" s="31">
        <v>0</v>
      </c>
      <c r="K44" s="31">
        <v>2</v>
      </c>
      <c r="L44" s="31">
        <v>0</v>
      </c>
      <c r="M44" s="31">
        <v>2</v>
      </c>
      <c r="N44" s="31">
        <v>0</v>
      </c>
      <c r="O44" s="31">
        <v>5</v>
      </c>
      <c r="P44" s="31">
        <v>1</v>
      </c>
      <c r="Q44" s="31">
        <v>4</v>
      </c>
      <c r="R44" s="31">
        <v>5</v>
      </c>
      <c r="S44" s="31">
        <v>3</v>
      </c>
      <c r="T44" s="31">
        <v>2</v>
      </c>
      <c r="U44" s="90">
        <v>1501</v>
      </c>
      <c r="V44" s="90">
        <v>3</v>
      </c>
    </row>
    <row r="45" spans="1:22" ht="16" customHeight="1" x14ac:dyDescent="0.2">
      <c r="A45" s="137"/>
      <c r="B45" s="79" t="s">
        <v>23</v>
      </c>
      <c r="C45" s="71">
        <v>35930</v>
      </c>
      <c r="D45" s="31">
        <v>17182</v>
      </c>
      <c r="E45" s="31">
        <v>18748</v>
      </c>
      <c r="F45" s="31">
        <v>46</v>
      </c>
      <c r="G45" s="31">
        <v>16</v>
      </c>
      <c r="H45" s="31">
        <v>29</v>
      </c>
      <c r="I45" s="31">
        <v>16</v>
      </c>
      <c r="J45" s="31">
        <v>13</v>
      </c>
      <c r="K45" s="31">
        <v>13</v>
      </c>
      <c r="L45" s="31">
        <v>5</v>
      </c>
      <c r="M45" s="31">
        <v>8</v>
      </c>
      <c r="N45" s="31">
        <v>30</v>
      </c>
      <c r="O45" s="31">
        <v>101</v>
      </c>
      <c r="P45" s="31">
        <v>46</v>
      </c>
      <c r="Q45" s="31">
        <v>55</v>
      </c>
      <c r="R45" s="31">
        <v>71</v>
      </c>
      <c r="S45" s="31">
        <v>38</v>
      </c>
      <c r="T45" s="31">
        <v>33</v>
      </c>
      <c r="U45" s="90">
        <v>12327</v>
      </c>
      <c r="V45" s="90">
        <v>21</v>
      </c>
    </row>
    <row r="46" spans="1:22" ht="16" customHeight="1" x14ac:dyDescent="0.2">
      <c r="A46" s="136"/>
      <c r="B46" s="81" t="s">
        <v>24</v>
      </c>
      <c r="C46" s="71">
        <v>2959</v>
      </c>
      <c r="D46" s="31">
        <v>1400</v>
      </c>
      <c r="E46" s="31">
        <v>1559</v>
      </c>
      <c r="F46" s="31">
        <v>-3</v>
      </c>
      <c r="G46" s="31">
        <v>-4</v>
      </c>
      <c r="H46" s="31">
        <v>1</v>
      </c>
      <c r="I46" s="31">
        <v>1</v>
      </c>
      <c r="J46" s="31">
        <v>0</v>
      </c>
      <c r="K46" s="31">
        <v>5</v>
      </c>
      <c r="L46" s="31">
        <v>5</v>
      </c>
      <c r="M46" s="31">
        <v>0</v>
      </c>
      <c r="N46" s="31">
        <v>1</v>
      </c>
      <c r="O46" s="31">
        <v>4</v>
      </c>
      <c r="P46" s="31">
        <v>2</v>
      </c>
      <c r="Q46" s="31">
        <v>2</v>
      </c>
      <c r="R46" s="31">
        <v>3</v>
      </c>
      <c r="S46" s="31">
        <v>2</v>
      </c>
      <c r="T46" s="31">
        <v>1</v>
      </c>
      <c r="U46" s="90">
        <v>1120</v>
      </c>
      <c r="V46" s="90">
        <v>-1</v>
      </c>
    </row>
    <row r="47" spans="1:22" ht="16" customHeight="1" x14ac:dyDescent="0.2">
      <c r="A47" s="57" t="s">
        <v>105</v>
      </c>
      <c r="B47" s="82" t="s">
        <v>84</v>
      </c>
      <c r="C47" s="71">
        <v>15386</v>
      </c>
      <c r="D47" s="31">
        <v>7244</v>
      </c>
      <c r="E47" s="31">
        <v>8142</v>
      </c>
      <c r="F47" s="31">
        <v>-7</v>
      </c>
      <c r="G47" s="31">
        <v>-10</v>
      </c>
      <c r="H47" s="31">
        <v>7</v>
      </c>
      <c r="I47" s="31">
        <v>3</v>
      </c>
      <c r="J47" s="31">
        <v>4</v>
      </c>
      <c r="K47" s="31">
        <v>17</v>
      </c>
      <c r="L47" s="31">
        <v>8</v>
      </c>
      <c r="M47" s="31">
        <v>9</v>
      </c>
      <c r="N47" s="31">
        <v>3</v>
      </c>
      <c r="O47" s="31">
        <v>33</v>
      </c>
      <c r="P47" s="31">
        <v>18</v>
      </c>
      <c r="Q47" s="31">
        <v>15</v>
      </c>
      <c r="R47" s="31">
        <v>30</v>
      </c>
      <c r="S47" s="31">
        <v>10</v>
      </c>
      <c r="T47" s="31">
        <v>20</v>
      </c>
      <c r="U47" s="90">
        <v>5618</v>
      </c>
      <c r="V47" s="90">
        <v>7</v>
      </c>
    </row>
    <row r="48" spans="1:22" ht="16" customHeight="1" x14ac:dyDescent="0.2">
      <c r="A48" s="125" t="s">
        <v>88</v>
      </c>
      <c r="B48" s="83" t="s">
        <v>25</v>
      </c>
      <c r="C48" s="71">
        <v>2303</v>
      </c>
      <c r="D48" s="31">
        <v>1081</v>
      </c>
      <c r="E48" s="31">
        <v>1222</v>
      </c>
      <c r="F48" s="31">
        <v>-2</v>
      </c>
      <c r="G48" s="31">
        <v>-2</v>
      </c>
      <c r="H48" s="31">
        <v>1</v>
      </c>
      <c r="I48" s="31">
        <v>1</v>
      </c>
      <c r="J48" s="31">
        <v>0</v>
      </c>
      <c r="K48" s="31">
        <v>3</v>
      </c>
      <c r="L48" s="31">
        <v>0</v>
      </c>
      <c r="M48" s="31">
        <v>3</v>
      </c>
      <c r="N48" s="31">
        <v>0</v>
      </c>
      <c r="O48" s="31">
        <v>4</v>
      </c>
      <c r="P48" s="31">
        <v>2</v>
      </c>
      <c r="Q48" s="31">
        <v>2</v>
      </c>
      <c r="R48" s="31">
        <v>4</v>
      </c>
      <c r="S48" s="31">
        <v>2</v>
      </c>
      <c r="T48" s="31">
        <v>2</v>
      </c>
      <c r="U48" s="90">
        <v>928</v>
      </c>
      <c r="V48" s="90">
        <v>1</v>
      </c>
    </row>
    <row r="49" spans="1:22" ht="16" customHeight="1" thickBot="1" x14ac:dyDescent="0.25">
      <c r="A49" s="126"/>
      <c r="B49" s="84" t="s">
        <v>87</v>
      </c>
      <c r="C49" s="71">
        <v>22900</v>
      </c>
      <c r="D49" s="31">
        <v>10836</v>
      </c>
      <c r="E49" s="31">
        <v>12064</v>
      </c>
      <c r="F49" s="31">
        <v>-15</v>
      </c>
      <c r="G49" s="31">
        <v>-17</v>
      </c>
      <c r="H49" s="31">
        <v>9</v>
      </c>
      <c r="I49" s="31">
        <v>5</v>
      </c>
      <c r="J49" s="31">
        <v>4</v>
      </c>
      <c r="K49" s="31">
        <v>26</v>
      </c>
      <c r="L49" s="31">
        <v>17</v>
      </c>
      <c r="M49" s="31">
        <v>9</v>
      </c>
      <c r="N49" s="31">
        <v>2</v>
      </c>
      <c r="O49" s="31">
        <v>38</v>
      </c>
      <c r="P49" s="31">
        <v>21</v>
      </c>
      <c r="Q49" s="31">
        <v>17</v>
      </c>
      <c r="R49" s="31">
        <v>36</v>
      </c>
      <c r="S49" s="31">
        <v>20</v>
      </c>
      <c r="T49" s="31">
        <v>16</v>
      </c>
      <c r="U49" s="90">
        <v>8340</v>
      </c>
      <c r="V49" s="90">
        <v>3</v>
      </c>
    </row>
    <row r="50" spans="1:22" ht="16" customHeight="1" thickTop="1" x14ac:dyDescent="0.2">
      <c r="A50" s="58" t="s">
        <v>91</v>
      </c>
      <c r="B50" s="59" t="s">
        <v>92</v>
      </c>
      <c r="C50" s="62">
        <v>102229</v>
      </c>
      <c r="D50" s="62">
        <v>48620</v>
      </c>
      <c r="E50" s="62">
        <v>53609</v>
      </c>
      <c r="F50" s="62">
        <v>-60</v>
      </c>
      <c r="G50" s="62">
        <v>-61</v>
      </c>
      <c r="H50" s="62">
        <v>57</v>
      </c>
      <c r="I50" s="62">
        <v>33</v>
      </c>
      <c r="J50" s="62">
        <v>24</v>
      </c>
      <c r="K50" s="62">
        <v>118</v>
      </c>
      <c r="L50" s="62">
        <v>52</v>
      </c>
      <c r="M50" s="62">
        <v>66</v>
      </c>
      <c r="N50" s="62">
        <v>1</v>
      </c>
      <c r="O50" s="62">
        <v>157</v>
      </c>
      <c r="P50" s="62">
        <v>78</v>
      </c>
      <c r="Q50" s="62">
        <v>79</v>
      </c>
      <c r="R50" s="62">
        <v>156</v>
      </c>
      <c r="S50" s="62">
        <v>72</v>
      </c>
      <c r="T50" s="62">
        <v>84</v>
      </c>
      <c r="U50" s="62">
        <v>37903</v>
      </c>
      <c r="V50" s="62">
        <v>24</v>
      </c>
    </row>
    <row r="51" spans="1:22" ht="16" customHeight="1" x14ac:dyDescent="0.2">
      <c r="A51" s="55"/>
      <c r="B51" s="60" t="s">
        <v>93</v>
      </c>
      <c r="C51" s="31">
        <v>202104</v>
      </c>
      <c r="D51" s="31">
        <v>99461</v>
      </c>
      <c r="E51" s="31">
        <v>102643</v>
      </c>
      <c r="F51" s="31">
        <v>-142</v>
      </c>
      <c r="G51" s="31">
        <v>-53</v>
      </c>
      <c r="H51" s="31">
        <v>134</v>
      </c>
      <c r="I51" s="31">
        <v>77</v>
      </c>
      <c r="J51" s="31">
        <v>57</v>
      </c>
      <c r="K51" s="31">
        <v>187</v>
      </c>
      <c r="L51" s="31">
        <v>94</v>
      </c>
      <c r="M51" s="31">
        <v>93</v>
      </c>
      <c r="N51" s="31">
        <v>-89</v>
      </c>
      <c r="O51" s="31">
        <v>348</v>
      </c>
      <c r="P51" s="31">
        <v>184</v>
      </c>
      <c r="Q51" s="31">
        <v>164</v>
      </c>
      <c r="R51" s="31">
        <v>437</v>
      </c>
      <c r="S51" s="31">
        <v>257</v>
      </c>
      <c r="T51" s="31">
        <v>180</v>
      </c>
      <c r="U51" s="31">
        <v>80743</v>
      </c>
      <c r="V51" s="31">
        <v>-83</v>
      </c>
    </row>
    <row r="52" spans="1:22" ht="16" customHeight="1" x14ac:dyDescent="0.2">
      <c r="A52" s="55"/>
      <c r="B52" s="60" t="s">
        <v>139</v>
      </c>
      <c r="C52" s="31">
        <v>141612</v>
      </c>
      <c r="D52" s="31">
        <v>68603</v>
      </c>
      <c r="E52" s="31">
        <v>73009</v>
      </c>
      <c r="F52" s="31">
        <v>-102</v>
      </c>
      <c r="G52" s="31">
        <v>-29</v>
      </c>
      <c r="H52" s="31">
        <v>79</v>
      </c>
      <c r="I52" s="31">
        <v>45</v>
      </c>
      <c r="J52" s="31">
        <v>34</v>
      </c>
      <c r="K52" s="31">
        <v>108</v>
      </c>
      <c r="L52" s="31">
        <v>54</v>
      </c>
      <c r="M52" s="31">
        <v>54</v>
      </c>
      <c r="N52" s="31">
        <v>-73</v>
      </c>
      <c r="O52" s="31">
        <v>243</v>
      </c>
      <c r="P52" s="31">
        <v>129</v>
      </c>
      <c r="Q52" s="31">
        <v>114</v>
      </c>
      <c r="R52" s="31">
        <v>316</v>
      </c>
      <c r="S52" s="31">
        <v>159</v>
      </c>
      <c r="T52" s="31">
        <v>157</v>
      </c>
      <c r="U52" s="31">
        <v>52364</v>
      </c>
      <c r="V52" s="31">
        <v>8</v>
      </c>
    </row>
    <row r="53" spans="1:22" ht="16" customHeight="1" x14ac:dyDescent="0.2">
      <c r="A53" s="55"/>
      <c r="B53" s="60" t="s">
        <v>94</v>
      </c>
      <c r="C53" s="31">
        <v>1475248</v>
      </c>
      <c r="D53" s="31">
        <v>700838</v>
      </c>
      <c r="E53" s="31">
        <v>774410</v>
      </c>
      <c r="F53" s="31">
        <v>-279</v>
      </c>
      <c r="G53" s="31">
        <v>-102</v>
      </c>
      <c r="H53" s="31">
        <v>908</v>
      </c>
      <c r="I53" s="31">
        <v>498</v>
      </c>
      <c r="J53" s="31">
        <v>410</v>
      </c>
      <c r="K53" s="31">
        <v>1010</v>
      </c>
      <c r="L53" s="31">
        <v>491</v>
      </c>
      <c r="M53" s="31">
        <v>519</v>
      </c>
      <c r="N53" s="31">
        <v>-177</v>
      </c>
      <c r="O53" s="31">
        <v>4977</v>
      </c>
      <c r="P53" s="31">
        <v>2545</v>
      </c>
      <c r="Q53" s="31">
        <v>2432</v>
      </c>
      <c r="R53" s="31">
        <v>5154</v>
      </c>
      <c r="S53" s="31">
        <v>2627</v>
      </c>
      <c r="T53" s="31">
        <v>2527</v>
      </c>
      <c r="U53" s="31">
        <v>688443</v>
      </c>
      <c r="V53" s="31">
        <v>9</v>
      </c>
    </row>
    <row r="54" spans="1:22" ht="16" customHeight="1" x14ac:dyDescent="0.2">
      <c r="A54" s="55"/>
      <c r="B54" s="60" t="s">
        <v>140</v>
      </c>
      <c r="C54" s="31">
        <v>708216</v>
      </c>
      <c r="D54" s="31">
        <v>343224</v>
      </c>
      <c r="E54" s="31">
        <v>364992</v>
      </c>
      <c r="F54" s="31">
        <v>-95</v>
      </c>
      <c r="G54" s="31">
        <v>15</v>
      </c>
      <c r="H54" s="31">
        <v>472</v>
      </c>
      <c r="I54" s="31">
        <v>264</v>
      </c>
      <c r="J54" s="31">
        <v>208</v>
      </c>
      <c r="K54" s="31">
        <v>457</v>
      </c>
      <c r="L54" s="31">
        <v>237</v>
      </c>
      <c r="M54" s="31">
        <v>220</v>
      </c>
      <c r="N54" s="31">
        <v>-110</v>
      </c>
      <c r="O54" s="31">
        <v>1836</v>
      </c>
      <c r="P54" s="31">
        <v>949</v>
      </c>
      <c r="Q54" s="31">
        <v>887</v>
      </c>
      <c r="R54" s="31">
        <v>1946</v>
      </c>
      <c r="S54" s="31">
        <v>1046</v>
      </c>
      <c r="T54" s="31">
        <v>900</v>
      </c>
      <c r="U54" s="31">
        <v>272806</v>
      </c>
      <c r="V54" s="31">
        <v>186</v>
      </c>
    </row>
    <row r="55" spans="1:22" ht="16" customHeight="1" x14ac:dyDescent="0.2">
      <c r="A55" s="55"/>
      <c r="B55" s="60" t="s">
        <v>141</v>
      </c>
      <c r="C55" s="31">
        <v>148292</v>
      </c>
      <c r="D55" s="31">
        <v>71788</v>
      </c>
      <c r="E55" s="31">
        <v>76504</v>
      </c>
      <c r="F55" s="31">
        <v>-19</v>
      </c>
      <c r="G55" s="31">
        <v>13</v>
      </c>
      <c r="H55" s="31">
        <v>102</v>
      </c>
      <c r="I55" s="31">
        <v>55</v>
      </c>
      <c r="J55" s="31">
        <v>47</v>
      </c>
      <c r="K55" s="31">
        <v>89</v>
      </c>
      <c r="L55" s="31">
        <v>39</v>
      </c>
      <c r="M55" s="31">
        <v>50</v>
      </c>
      <c r="N55" s="31">
        <v>-32</v>
      </c>
      <c r="O55" s="31">
        <v>397</v>
      </c>
      <c r="P55" s="31">
        <v>210</v>
      </c>
      <c r="Q55" s="31">
        <v>187</v>
      </c>
      <c r="R55" s="31">
        <v>429</v>
      </c>
      <c r="S55" s="31">
        <v>224</v>
      </c>
      <c r="T55" s="31">
        <v>205</v>
      </c>
      <c r="U55" s="31">
        <v>58869</v>
      </c>
      <c r="V55" s="31">
        <v>28</v>
      </c>
    </row>
    <row r="56" spans="1:22" ht="16" customHeight="1" x14ac:dyDescent="0.2">
      <c r="A56" s="55"/>
      <c r="B56" s="60" t="s">
        <v>142</v>
      </c>
      <c r="C56" s="31">
        <v>444283</v>
      </c>
      <c r="D56" s="31">
        <v>216130</v>
      </c>
      <c r="E56" s="31">
        <v>228153</v>
      </c>
      <c r="F56" s="31">
        <v>-38</v>
      </c>
      <c r="G56" s="31">
        <v>-2</v>
      </c>
      <c r="H56" s="31">
        <v>261</v>
      </c>
      <c r="I56" s="31">
        <v>139</v>
      </c>
      <c r="J56" s="31">
        <v>122</v>
      </c>
      <c r="K56" s="31">
        <v>263</v>
      </c>
      <c r="L56" s="31">
        <v>138</v>
      </c>
      <c r="M56" s="31">
        <v>125</v>
      </c>
      <c r="N56" s="31">
        <v>-36</v>
      </c>
      <c r="O56" s="31">
        <v>1001</v>
      </c>
      <c r="P56" s="31">
        <v>518</v>
      </c>
      <c r="Q56" s="31">
        <v>483</v>
      </c>
      <c r="R56" s="31">
        <v>1037</v>
      </c>
      <c r="S56" s="31">
        <v>571</v>
      </c>
      <c r="T56" s="31">
        <v>466</v>
      </c>
      <c r="U56" s="31">
        <v>173218</v>
      </c>
      <c r="V56" s="31">
        <v>119</v>
      </c>
    </row>
    <row r="57" spans="1:22" ht="16" customHeight="1" thickBot="1" x14ac:dyDescent="0.25">
      <c r="A57" s="55"/>
      <c r="B57" s="61" t="s">
        <v>143</v>
      </c>
      <c r="C57" s="30">
        <v>115641</v>
      </c>
      <c r="D57" s="30">
        <v>55306</v>
      </c>
      <c r="E57" s="30">
        <v>60335</v>
      </c>
      <c r="F57" s="30">
        <v>-38</v>
      </c>
      <c r="G57" s="30">
        <v>4</v>
      </c>
      <c r="H57" s="30">
        <v>109</v>
      </c>
      <c r="I57" s="31">
        <v>70</v>
      </c>
      <c r="J57" s="31">
        <v>39</v>
      </c>
      <c r="K57" s="30">
        <v>105</v>
      </c>
      <c r="L57" s="31">
        <v>60</v>
      </c>
      <c r="M57" s="31">
        <v>45</v>
      </c>
      <c r="N57" s="30">
        <v>-42</v>
      </c>
      <c r="O57" s="30">
        <v>438</v>
      </c>
      <c r="P57" s="31">
        <v>221</v>
      </c>
      <c r="Q57" s="31">
        <v>217</v>
      </c>
      <c r="R57" s="30">
        <v>480</v>
      </c>
      <c r="S57" s="31">
        <v>251</v>
      </c>
      <c r="T57" s="31">
        <v>229</v>
      </c>
      <c r="U57" s="30">
        <v>40719</v>
      </c>
      <c r="V57" s="31">
        <v>39</v>
      </c>
    </row>
    <row r="58" spans="1:22" x14ac:dyDescent="0.2">
      <c r="A58" s="32" t="s">
        <v>160</v>
      </c>
      <c r="B58" s="32"/>
      <c r="C58" s="32"/>
      <c r="D58" s="32"/>
      <c r="E58" s="32"/>
      <c r="F58" s="32"/>
      <c r="G58" s="32"/>
      <c r="H58" s="32"/>
      <c r="I58" s="50"/>
      <c r="J58" s="50"/>
      <c r="K58" s="32"/>
      <c r="L58" s="50"/>
      <c r="M58" s="50"/>
      <c r="N58" s="32"/>
      <c r="O58" s="32"/>
      <c r="P58" s="50"/>
      <c r="Q58" s="50"/>
      <c r="R58" s="32"/>
      <c r="S58" s="50"/>
      <c r="T58" s="50"/>
      <c r="U58" s="32"/>
      <c r="V58" s="50"/>
    </row>
    <row r="59" spans="1:22" x14ac:dyDescent="0.2">
      <c r="A59" s="4" t="s">
        <v>44</v>
      </c>
      <c r="L59" s="54"/>
      <c r="O59" s="33"/>
    </row>
    <row r="60" spans="1:22" x14ac:dyDescent="0.2">
      <c r="A60" s="4" t="s">
        <v>119</v>
      </c>
      <c r="L60" s="54"/>
      <c r="O60" s="33"/>
    </row>
    <row r="61" spans="1:22" x14ac:dyDescent="0.2">
      <c r="A61" s="4" t="s">
        <v>103</v>
      </c>
      <c r="L61" s="54"/>
      <c r="O61" s="33"/>
    </row>
    <row r="62" spans="1:22" x14ac:dyDescent="0.2">
      <c r="B62" s="33" t="s">
        <v>106</v>
      </c>
      <c r="C62" s="34" t="s">
        <v>122</v>
      </c>
      <c r="D62" s="35"/>
      <c r="E62" s="34"/>
      <c r="F62" s="34"/>
      <c r="K62" s="33" t="s">
        <v>145</v>
      </c>
      <c r="L62" s="54"/>
      <c r="P62" s="54"/>
    </row>
    <row r="63" spans="1:22" x14ac:dyDescent="0.2">
      <c r="B63" s="33" t="s">
        <v>123</v>
      </c>
      <c r="C63" s="34" t="s">
        <v>124</v>
      </c>
      <c r="D63" s="35"/>
      <c r="E63" s="34"/>
      <c r="F63" s="34"/>
      <c r="K63" s="33" t="s">
        <v>146</v>
      </c>
      <c r="L63" s="54"/>
      <c r="O63" s="33" t="s">
        <v>99</v>
      </c>
      <c r="P63" s="54"/>
    </row>
    <row r="64" spans="1:22" x14ac:dyDescent="0.2">
      <c r="B64" s="33" t="s">
        <v>144</v>
      </c>
      <c r="C64" s="35" t="s">
        <v>97</v>
      </c>
      <c r="D64" s="35"/>
      <c r="E64" s="34"/>
      <c r="F64" s="34"/>
      <c r="K64" s="33" t="s">
        <v>147</v>
      </c>
      <c r="L64" s="54"/>
      <c r="O64" s="33" t="s">
        <v>100</v>
      </c>
      <c r="P64" s="54"/>
    </row>
    <row r="65" spans="2:16" x14ac:dyDescent="0.2">
      <c r="B65" s="33" t="s">
        <v>113</v>
      </c>
      <c r="C65" s="33" t="s">
        <v>98</v>
      </c>
      <c r="K65" s="33" t="s">
        <v>148</v>
      </c>
      <c r="L65" s="54"/>
      <c r="O65" s="33" t="s">
        <v>101</v>
      </c>
      <c r="P65" s="54"/>
    </row>
  </sheetData>
  <mergeCells count="40">
    <mergeCell ref="A26:B26"/>
    <mergeCell ref="A48:A49"/>
    <mergeCell ref="A36:B36"/>
    <mergeCell ref="A37:B37"/>
    <mergeCell ref="U4:V4"/>
    <mergeCell ref="C4:T4"/>
    <mergeCell ref="V5:V8"/>
    <mergeCell ref="A41:A42"/>
    <mergeCell ref="A43:A46"/>
    <mergeCell ref="A38:B38"/>
    <mergeCell ref="A33:B33"/>
    <mergeCell ref="A34:B34"/>
    <mergeCell ref="A27:B27"/>
    <mergeCell ref="A28:B28"/>
    <mergeCell ref="A11:B11"/>
    <mergeCell ref="F6:F8"/>
    <mergeCell ref="A4:B8"/>
    <mergeCell ref="D5:D8"/>
    <mergeCell ref="A24:B24"/>
    <mergeCell ref="A25:B25"/>
    <mergeCell ref="N6:T6"/>
    <mergeCell ref="A2:V2"/>
    <mergeCell ref="A23:B23"/>
    <mergeCell ref="K7:M7"/>
    <mergeCell ref="O7:Q7"/>
    <mergeCell ref="R7:T7"/>
    <mergeCell ref="N7:N8"/>
    <mergeCell ref="G7:G8"/>
    <mergeCell ref="A9:B9"/>
    <mergeCell ref="U5:U8"/>
    <mergeCell ref="A35:B35"/>
    <mergeCell ref="E5:E8"/>
    <mergeCell ref="A31:B31"/>
    <mergeCell ref="C5:C8"/>
    <mergeCell ref="H7:J7"/>
    <mergeCell ref="G6:M6"/>
    <mergeCell ref="F5:T5"/>
    <mergeCell ref="A29:B29"/>
    <mergeCell ref="A32:B32"/>
    <mergeCell ref="A30:B30"/>
  </mergeCells>
  <phoneticPr fontId="1"/>
  <printOptions horizontalCentered="1"/>
  <pageMargins left="0.59055118110236227" right="0.59055118110236227" top="0.39370078740157483" bottom="0.39370078740157483" header="0.51181102362204722" footer="0.51181102362204722"/>
  <pageSetup paperSize="9" scale="5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74"/>
  <sheetViews>
    <sheetView view="pageBreakPreview" zoomScale="60" zoomScaleNormal="100" workbookViewId="0">
      <selection activeCell="J7" sqref="J7"/>
    </sheetView>
  </sheetViews>
  <sheetFormatPr defaultColWidth="9" defaultRowHeight="13" x14ac:dyDescent="0.2"/>
  <cols>
    <col min="1" max="1" width="20.90625" style="4" customWidth="1"/>
    <col min="2" max="5" width="11.6328125" style="4" customWidth="1"/>
    <col min="6" max="9" width="10.08984375" style="4" customWidth="1"/>
    <col min="10" max="10" width="11.6328125" style="4" customWidth="1"/>
    <col min="11" max="11" width="10.26953125" style="4" hidden="1" customWidth="1"/>
    <col min="12" max="12" width="9" style="4"/>
    <col min="13" max="13" width="13.6328125" style="4" customWidth="1"/>
    <col min="14" max="14" width="10.453125" style="4" customWidth="1"/>
    <col min="15" max="15" width="7.90625" style="4" customWidth="1"/>
    <col min="16" max="16" width="12.90625" style="4" customWidth="1"/>
    <col min="17" max="17" width="10.453125" style="4" customWidth="1"/>
    <col min="18" max="18" width="9" style="4"/>
    <col min="19" max="19" width="11.90625" style="4" bestFit="1" customWidth="1"/>
    <col min="20" max="21" width="9" style="4"/>
    <col min="22" max="22" width="5.36328125" style="4" customWidth="1"/>
    <col min="23" max="23" width="11.90625" style="4" bestFit="1" customWidth="1"/>
    <col min="24" max="16384" width="9" style="4"/>
  </cols>
  <sheetData>
    <row r="1" spans="1:21" ht="14" x14ac:dyDescent="0.2">
      <c r="A1" s="2" t="s">
        <v>83</v>
      </c>
      <c r="B1" s="2"/>
      <c r="C1" s="2"/>
      <c r="D1" s="2"/>
      <c r="E1" s="2"/>
      <c r="F1" s="2"/>
      <c r="G1" s="2"/>
      <c r="H1" s="2"/>
      <c r="I1" s="2"/>
      <c r="J1" s="2"/>
      <c r="K1" s="3"/>
    </row>
    <row r="2" spans="1:21" ht="14" x14ac:dyDescent="0.2">
      <c r="A2" s="3" t="str">
        <f>CONCATENATE("　",J7,"の人口は、",TEXT(B9,"##万####人"),"で、")</f>
        <v>　7月1日現在の人口は、262万9409人で、</v>
      </c>
      <c r="B2" s="2"/>
      <c r="C2" s="2"/>
      <c r="D2" s="2"/>
      <c r="E2" s="2" t="s">
        <v>48</v>
      </c>
      <c r="F2" s="2" t="str">
        <f>CONCATENATE(IF(N61&lt;&gt;"",N61,"なし"),IF(N60&lt;&gt;"","、増減なしは",""),IF(N60&lt;&gt;"",N60,""),"となりました。")</f>
        <v>12市9町村となりました。</v>
      </c>
      <c r="G2" s="2"/>
      <c r="H2" s="2"/>
      <c r="I2" s="2"/>
      <c r="J2" s="2"/>
    </row>
    <row r="3" spans="1:21" ht="14" x14ac:dyDescent="0.2">
      <c r="A3" s="2" t="str">
        <f>CONCATENATE("前月に比べ",IF(E9&lt;0,-E9,E9),IF(E9&gt;0,"人の増加となりました。","人の減少となりました。"))</f>
        <v>前月に比べ678人の減少となりました。</v>
      </c>
      <c r="B3" s="2"/>
      <c r="C3" s="2"/>
      <c r="D3" s="2"/>
      <c r="E3" s="2"/>
      <c r="F3" s="2" t="str">
        <f>CONCATENATE("　世帯数は、",TEXT(J9,"###万####世帯"),"で、")</f>
        <v>　世帯数は、113万2259世帯で、</v>
      </c>
      <c r="G3" s="2"/>
      <c r="H3" s="2"/>
      <c r="I3" s="2"/>
      <c r="J3" s="2"/>
      <c r="K3" s="3"/>
      <c r="L3" s="3"/>
    </row>
    <row r="4" spans="1:21" ht="14" x14ac:dyDescent="0.2">
      <c r="A4" s="2" t="str">
        <f>CONCATENATE("　内訳をみると、自然動態は",IF(F9-G9&lt;0,-(F9-G9),F9-G9),IF(F9-G9&gt;0,"人増加、","人減少、"),"社会動態")</f>
        <v>　内訳をみると、自然動態は230人減少、社会動態</v>
      </c>
      <c r="B4" s="2"/>
      <c r="C4" s="2"/>
      <c r="D4" s="2"/>
      <c r="E4" s="2"/>
      <c r="F4" s="2" t="str">
        <f>CONCATENATE("前月に比べ",IF(K9&gt;0,TEXT(K9,"###世帯の増加となりました。"),IF(K9&lt;0,TEXT(-K9,"###世帯の減少となりました。"),"増減なしとなりました。")))</f>
        <v>前月に比べ144世帯の増加となりました.</v>
      </c>
      <c r="G4" s="2"/>
      <c r="H4" s="2"/>
      <c r="I4" s="2"/>
      <c r="J4" s="2"/>
      <c r="K4" s="3"/>
    </row>
    <row r="5" spans="1:21" ht="14" x14ac:dyDescent="0.2">
      <c r="A5" s="2" t="str">
        <f>CONCATENATE("は",IF(H9-I9&lt;0,-(H9-I9),H9-I9),IF(H9-I9&gt;0,"人増加となりました。","人減少となりました。"))</f>
        <v>は448人減少となりました。</v>
      </c>
      <c r="B5" s="2"/>
      <c r="C5" s="2"/>
      <c r="D5" s="2"/>
      <c r="E5" s="2"/>
      <c r="F5" s="2" t="str">
        <f>CONCATENATE("　市町村別にみると、増加は",IF(Q59&lt;&gt;"",Q59,"なし"),"、減少は")</f>
        <v>　市町村別にみると、増加は10市8町、減少は</v>
      </c>
      <c r="G5" s="2"/>
      <c r="H5" s="2"/>
      <c r="I5" s="2"/>
      <c r="J5" s="2"/>
      <c r="K5" s="2" t="s">
        <v>49</v>
      </c>
    </row>
    <row r="6" spans="1:21" ht="14" x14ac:dyDescent="0.2">
      <c r="A6" s="2" t="str">
        <f>CONCATENATE("　市町村別にみると、増加は",IF(N59&lt;&gt;"",N59,"なし"),"、減少は")</f>
        <v>　市町村別にみると、増加は3市2町、減少は</v>
      </c>
      <c r="B6" s="2"/>
      <c r="C6" s="2"/>
      <c r="D6" s="2"/>
      <c r="E6" s="2" t="s">
        <v>50</v>
      </c>
      <c r="F6" s="2" t="str">
        <f>CONCATENATE(IF(Q61&lt;&gt;"",Q61,"なし"),IF(Q60&lt;&gt;"","、増減なしは",""),IF(Q60&lt;&gt;"",Q60,""),"となりました。")</f>
        <v>5市3町村となりました。</v>
      </c>
      <c r="G6" s="2"/>
      <c r="H6" s="2"/>
      <c r="I6" s="2"/>
      <c r="J6" s="2"/>
      <c r="K6" s="3"/>
    </row>
    <row r="7" spans="1:21" ht="14" x14ac:dyDescent="0.2">
      <c r="A7" s="2"/>
      <c r="B7" s="2"/>
      <c r="C7" s="2"/>
      <c r="D7" s="2"/>
      <c r="E7" s="2"/>
      <c r="F7" s="2"/>
      <c r="G7" s="2"/>
      <c r="H7" s="5"/>
      <c r="I7" s="6" t="str">
        <f>打出表!A3</f>
        <v>平成24年</v>
      </c>
      <c r="J7" s="7" t="str">
        <f>打出表!B3</f>
        <v>7月1日現在</v>
      </c>
      <c r="K7" s="3"/>
    </row>
    <row r="8" spans="1:21" ht="14" x14ac:dyDescent="0.2">
      <c r="A8" s="8"/>
      <c r="B8" s="9" t="s">
        <v>32</v>
      </c>
      <c r="C8" s="9" t="s">
        <v>33</v>
      </c>
      <c r="D8" s="9" t="s">
        <v>34</v>
      </c>
      <c r="E8" s="9" t="s">
        <v>51</v>
      </c>
      <c r="F8" s="9" t="s">
        <v>36</v>
      </c>
      <c r="G8" s="9" t="s">
        <v>38</v>
      </c>
      <c r="H8" s="9" t="s">
        <v>39</v>
      </c>
      <c r="I8" s="9" t="s">
        <v>40</v>
      </c>
      <c r="J8" s="10" t="s">
        <v>41</v>
      </c>
      <c r="K8" s="11" t="s">
        <v>47</v>
      </c>
      <c r="L8" s="12"/>
    </row>
    <row r="9" spans="1:21" ht="14" x14ac:dyDescent="0.2">
      <c r="A9" s="13" t="s">
        <v>52</v>
      </c>
      <c r="B9" s="63">
        <f>打出表!C9</f>
        <v>2629409</v>
      </c>
      <c r="C9" s="15">
        <f>打出表!D9</f>
        <v>1260746</v>
      </c>
      <c r="D9" s="15">
        <f>打出表!E9</f>
        <v>1368663</v>
      </c>
      <c r="E9" s="15">
        <f>打出表!F9</f>
        <v>-678</v>
      </c>
      <c r="F9" s="15">
        <f>打出表!H9</f>
        <v>1650</v>
      </c>
      <c r="G9" s="15">
        <f>打出表!K9</f>
        <v>1880</v>
      </c>
      <c r="H9" s="15">
        <f>打出表!O9</f>
        <v>7561</v>
      </c>
      <c r="I9" s="15">
        <f>打出表!R9</f>
        <v>8009</v>
      </c>
      <c r="J9" s="15">
        <f>打出表!U9</f>
        <v>1132259</v>
      </c>
      <c r="K9" s="14">
        <f>打出表!V9</f>
        <v>144</v>
      </c>
      <c r="M9" s="36"/>
      <c r="N9" s="37" t="s">
        <v>53</v>
      </c>
      <c r="O9" s="36"/>
      <c r="P9" s="37"/>
      <c r="Q9" s="37" t="s">
        <v>47</v>
      </c>
    </row>
    <row r="10" spans="1:21" ht="14" x14ac:dyDescent="0.2">
      <c r="A10" s="16" t="s">
        <v>54</v>
      </c>
      <c r="B10" s="64">
        <f>打出表!C11</f>
        <v>1475248</v>
      </c>
      <c r="C10" s="17">
        <f>打出表!D11</f>
        <v>700838</v>
      </c>
      <c r="D10" s="17">
        <f>打出表!E11</f>
        <v>774410</v>
      </c>
      <c r="E10" s="17">
        <f>打出表!F11</f>
        <v>-279</v>
      </c>
      <c r="F10" s="17">
        <f>打出表!H11</f>
        <v>908</v>
      </c>
      <c r="G10" s="17">
        <f>打出表!K11</f>
        <v>1010</v>
      </c>
      <c r="H10" s="17">
        <f>打出表!O11</f>
        <v>4977</v>
      </c>
      <c r="I10" s="17">
        <f>打出表!R11</f>
        <v>5154</v>
      </c>
      <c r="J10" s="17">
        <f>打出表!U11</f>
        <v>688443</v>
      </c>
      <c r="K10" s="1">
        <f>打出表!V11</f>
        <v>9</v>
      </c>
      <c r="M10" s="38" t="s">
        <v>55</v>
      </c>
      <c r="N10" s="39">
        <f>打出表!F11</f>
        <v>-279</v>
      </c>
      <c r="O10" s="36"/>
      <c r="P10" s="38" t="s">
        <v>55</v>
      </c>
      <c r="Q10" s="39">
        <f>打出表!V11</f>
        <v>9</v>
      </c>
      <c r="T10" s="3"/>
      <c r="U10" s="3"/>
    </row>
    <row r="11" spans="1:21" ht="14" x14ac:dyDescent="0.2">
      <c r="A11" s="19" t="s">
        <v>125</v>
      </c>
      <c r="B11" s="64">
        <f>打出表!C12</f>
        <v>120816</v>
      </c>
      <c r="C11" s="17">
        <f>打出表!D12</f>
        <v>57532</v>
      </c>
      <c r="D11" s="17">
        <f>打出表!E12</f>
        <v>63284</v>
      </c>
      <c r="E11" s="17">
        <f>打出表!F12</f>
        <v>-54</v>
      </c>
      <c r="F11" s="17">
        <f>打出表!H12</f>
        <v>73</v>
      </c>
      <c r="G11" s="17">
        <f>打出表!K12</f>
        <v>91</v>
      </c>
      <c r="H11" s="17">
        <f>打出表!O12</f>
        <v>330</v>
      </c>
      <c r="I11" s="17">
        <f>打出表!R12</f>
        <v>366</v>
      </c>
      <c r="J11" s="17">
        <f>打出表!U12</f>
        <v>56258</v>
      </c>
      <c r="K11" s="1">
        <f>打出表!V12</f>
        <v>-36</v>
      </c>
      <c r="M11" s="40" t="s">
        <v>11</v>
      </c>
      <c r="N11" s="41">
        <f>打出表!F24</f>
        <v>-41</v>
      </c>
      <c r="O11" s="36"/>
      <c r="P11" s="40" t="s">
        <v>11</v>
      </c>
      <c r="Q11" s="41">
        <f>打出表!V24</f>
        <v>-45</v>
      </c>
      <c r="T11" s="3"/>
      <c r="U11" s="3"/>
    </row>
    <row r="12" spans="1:21" ht="14" x14ac:dyDescent="0.2">
      <c r="A12" s="19" t="s">
        <v>126</v>
      </c>
      <c r="B12" s="64">
        <f>打出表!C13</f>
        <v>84067</v>
      </c>
      <c r="C12" s="17">
        <f>打出表!D13</f>
        <v>38700</v>
      </c>
      <c r="D12" s="17">
        <f>打出表!E13</f>
        <v>45367</v>
      </c>
      <c r="E12" s="17">
        <f>打出表!F13</f>
        <v>74</v>
      </c>
      <c r="F12" s="17">
        <f>打出表!H13</f>
        <v>45</v>
      </c>
      <c r="G12" s="17">
        <f>打出表!K13</f>
        <v>61</v>
      </c>
      <c r="H12" s="17">
        <f>打出表!O13</f>
        <v>387</v>
      </c>
      <c r="I12" s="17">
        <f>打出表!R13</f>
        <v>297</v>
      </c>
      <c r="J12" s="17">
        <f>打出表!U13</f>
        <v>44634</v>
      </c>
      <c r="K12" s="1">
        <f>打出表!V13</f>
        <v>29</v>
      </c>
      <c r="M12" s="40" t="s">
        <v>62</v>
      </c>
      <c r="N12" s="41">
        <f>打出表!F25</f>
        <v>-84</v>
      </c>
      <c r="O12" s="36"/>
      <c r="P12" s="40" t="s">
        <v>62</v>
      </c>
      <c r="Q12" s="41">
        <f>打出表!V25</f>
        <v>-29</v>
      </c>
      <c r="T12" s="3"/>
      <c r="U12" s="3"/>
    </row>
    <row r="13" spans="1:21" ht="14" x14ac:dyDescent="0.2">
      <c r="A13" s="19" t="s">
        <v>127</v>
      </c>
      <c r="B13" s="64">
        <f>打出表!C14</f>
        <v>168947</v>
      </c>
      <c r="C13" s="17">
        <f>打出表!D14</f>
        <v>81839</v>
      </c>
      <c r="D13" s="17">
        <f>打出表!E14</f>
        <v>87108</v>
      </c>
      <c r="E13" s="17">
        <f>打出表!F14</f>
        <v>-52</v>
      </c>
      <c r="F13" s="17">
        <f>打出表!H14</f>
        <v>82</v>
      </c>
      <c r="G13" s="17">
        <f>打出表!K14</f>
        <v>116</v>
      </c>
      <c r="H13" s="17">
        <f>打出表!O14</f>
        <v>571</v>
      </c>
      <c r="I13" s="17">
        <f>打出表!R14</f>
        <v>589</v>
      </c>
      <c r="J13" s="17">
        <f>打出表!U14</f>
        <v>82556</v>
      </c>
      <c r="K13" s="1">
        <f>打出表!V14</f>
        <v>9</v>
      </c>
      <c r="M13" s="40" t="s">
        <v>64</v>
      </c>
      <c r="N13" s="41">
        <f>打出表!F26</f>
        <v>-17</v>
      </c>
      <c r="O13" s="36"/>
      <c r="P13" s="40" t="s">
        <v>64</v>
      </c>
      <c r="Q13" s="41">
        <f>打出表!V26</f>
        <v>-9</v>
      </c>
      <c r="T13" s="3"/>
      <c r="U13" s="3"/>
    </row>
    <row r="14" spans="1:21" ht="14" x14ac:dyDescent="0.2">
      <c r="A14" s="19" t="s">
        <v>128</v>
      </c>
      <c r="B14" s="64">
        <f>打出表!C15</f>
        <v>106830</v>
      </c>
      <c r="C14" s="17">
        <f>打出表!D15</f>
        <v>49517</v>
      </c>
      <c r="D14" s="17">
        <f>打出表!E15</f>
        <v>57313</v>
      </c>
      <c r="E14" s="17">
        <f>打出表!F15</f>
        <v>-68</v>
      </c>
      <c r="F14" s="17">
        <f>打出表!H15</f>
        <v>55</v>
      </c>
      <c r="G14" s="17">
        <f>打出表!K15</f>
        <v>78</v>
      </c>
      <c r="H14" s="17">
        <f>打出表!O15</f>
        <v>476</v>
      </c>
      <c r="I14" s="17">
        <f>打出表!R15</f>
        <v>521</v>
      </c>
      <c r="J14" s="17">
        <f>打出表!U15</f>
        <v>56925</v>
      </c>
      <c r="K14" s="1">
        <f>打出表!V15</f>
        <v>-53</v>
      </c>
      <c r="M14" s="40" t="s">
        <v>58</v>
      </c>
      <c r="N14" s="41">
        <f>打出表!F27</f>
        <v>-51</v>
      </c>
      <c r="O14" s="36"/>
      <c r="P14" s="40" t="s">
        <v>58</v>
      </c>
      <c r="Q14" s="41">
        <f>打出表!V27</f>
        <v>25</v>
      </c>
      <c r="T14" s="3"/>
      <c r="U14" s="3"/>
    </row>
    <row r="15" spans="1:21" ht="14" x14ac:dyDescent="0.2">
      <c r="A15" s="19" t="s">
        <v>129</v>
      </c>
      <c r="B15" s="64">
        <f>打出表!C16</f>
        <v>40026</v>
      </c>
      <c r="C15" s="17">
        <f>打出表!D16</f>
        <v>16940</v>
      </c>
      <c r="D15" s="17">
        <f>打出表!E16</f>
        <v>23086</v>
      </c>
      <c r="E15" s="17">
        <f>打出表!F16</f>
        <v>-28</v>
      </c>
      <c r="F15" s="17">
        <f>打出表!H16</f>
        <v>18</v>
      </c>
      <c r="G15" s="17">
        <f>打出表!K16</f>
        <v>44</v>
      </c>
      <c r="H15" s="17">
        <f>打出表!O16</f>
        <v>177</v>
      </c>
      <c r="I15" s="17">
        <f>打出表!R16</f>
        <v>179</v>
      </c>
      <c r="J15" s="17">
        <f>打出表!U16</f>
        <v>21160</v>
      </c>
      <c r="K15" s="1">
        <f>打出表!V16</f>
        <v>-12</v>
      </c>
      <c r="M15" s="40" t="s">
        <v>65</v>
      </c>
      <c r="N15" s="41">
        <f>打出表!F28</f>
        <v>-19</v>
      </c>
      <c r="O15" s="36"/>
      <c r="P15" s="40" t="s">
        <v>65</v>
      </c>
      <c r="Q15" s="41">
        <f>打出表!V28</f>
        <v>-3</v>
      </c>
      <c r="T15" s="3"/>
      <c r="U15" s="3"/>
    </row>
    <row r="16" spans="1:21" ht="14" x14ac:dyDescent="0.2">
      <c r="A16" s="19" t="s">
        <v>130</v>
      </c>
      <c r="B16" s="64">
        <f>打出表!C17</f>
        <v>135764</v>
      </c>
      <c r="C16" s="17">
        <f>打出表!D17</f>
        <v>64636</v>
      </c>
      <c r="D16" s="17">
        <f>打出表!E17</f>
        <v>71128</v>
      </c>
      <c r="E16" s="17">
        <f>打出表!F17</f>
        <v>-17</v>
      </c>
      <c r="F16" s="17">
        <f>打出表!H17</f>
        <v>90</v>
      </c>
      <c r="G16" s="17">
        <f>打出表!K17</f>
        <v>97</v>
      </c>
      <c r="H16" s="17">
        <f>打出表!O17</f>
        <v>379</v>
      </c>
      <c r="I16" s="17">
        <f>打出表!R17</f>
        <v>389</v>
      </c>
      <c r="J16" s="17">
        <f>打出表!U17</f>
        <v>58572</v>
      </c>
      <c r="K16" s="1">
        <f>打出表!V17</f>
        <v>18</v>
      </c>
      <c r="M16" s="40" t="s">
        <v>59</v>
      </c>
      <c r="N16" s="41">
        <f>打出表!F29</f>
        <v>-74</v>
      </c>
      <c r="O16" s="36"/>
      <c r="P16" s="40" t="s">
        <v>59</v>
      </c>
      <c r="Q16" s="41">
        <f>打出表!V29</f>
        <v>7</v>
      </c>
      <c r="T16" s="3"/>
      <c r="U16" s="3"/>
    </row>
    <row r="17" spans="1:21" ht="14" x14ac:dyDescent="0.2">
      <c r="A17" s="19" t="s">
        <v>131</v>
      </c>
      <c r="B17" s="64">
        <f>打出表!C18</f>
        <v>80600</v>
      </c>
      <c r="C17" s="17">
        <f>打出表!D18</f>
        <v>37297</v>
      </c>
      <c r="D17" s="17">
        <f>打出表!E18</f>
        <v>43303</v>
      </c>
      <c r="E17" s="17">
        <f>打出表!F18</f>
        <v>4</v>
      </c>
      <c r="F17" s="17">
        <f>打出表!H18</f>
        <v>49</v>
      </c>
      <c r="G17" s="17">
        <f>打出表!K18</f>
        <v>60</v>
      </c>
      <c r="H17" s="17">
        <f>打出表!O18</f>
        <v>494</v>
      </c>
      <c r="I17" s="17">
        <f>打出表!R18</f>
        <v>479</v>
      </c>
      <c r="J17" s="17">
        <f>打出表!U18</f>
        <v>45026</v>
      </c>
      <c r="K17" s="1">
        <f>打出表!V18</f>
        <v>16</v>
      </c>
      <c r="M17" s="40" t="s">
        <v>61</v>
      </c>
      <c r="N17" s="41">
        <f>打出表!F30</f>
        <v>-50</v>
      </c>
      <c r="O17" s="36"/>
      <c r="P17" s="40" t="s">
        <v>61</v>
      </c>
      <c r="Q17" s="41">
        <f>打出表!V30</f>
        <v>19</v>
      </c>
      <c r="T17" s="3"/>
      <c r="U17" s="3"/>
    </row>
    <row r="18" spans="1:21" ht="14" x14ac:dyDescent="0.2">
      <c r="A18" s="19" t="s">
        <v>132</v>
      </c>
      <c r="B18" s="64">
        <f>打出表!C19</f>
        <v>99016</v>
      </c>
      <c r="C18" s="17">
        <f>打出表!D19</f>
        <v>49375</v>
      </c>
      <c r="D18" s="17">
        <f>打出表!E19</f>
        <v>49641</v>
      </c>
      <c r="E18" s="17">
        <f>打出表!F19</f>
        <v>-1</v>
      </c>
      <c r="F18" s="17">
        <f>打出表!H19</f>
        <v>72</v>
      </c>
      <c r="G18" s="17">
        <f>打出表!K19</f>
        <v>63</v>
      </c>
      <c r="H18" s="17">
        <f>打出表!O19</f>
        <v>398</v>
      </c>
      <c r="I18" s="17">
        <f>打出表!R19</f>
        <v>408</v>
      </c>
      <c r="J18" s="17">
        <f>打出表!U19</f>
        <v>45176</v>
      </c>
      <c r="K18" s="1">
        <f>打出表!V19</f>
        <v>17</v>
      </c>
      <c r="M18" s="40" t="s">
        <v>57</v>
      </c>
      <c r="N18" s="41">
        <f>打出表!F31</f>
        <v>6</v>
      </c>
      <c r="O18" s="36"/>
      <c r="P18" s="40" t="s">
        <v>57</v>
      </c>
      <c r="Q18" s="41">
        <f>打出表!V31</f>
        <v>14</v>
      </c>
      <c r="T18" s="3"/>
      <c r="U18" s="3"/>
    </row>
    <row r="19" spans="1:21" ht="14" x14ac:dyDescent="0.2">
      <c r="A19" s="19" t="s">
        <v>133</v>
      </c>
      <c r="B19" s="64">
        <f>打出表!C20</f>
        <v>203657</v>
      </c>
      <c r="C19" s="17">
        <f>打出表!D20</f>
        <v>96517</v>
      </c>
      <c r="D19" s="17">
        <f>打出表!E20</f>
        <v>107140</v>
      </c>
      <c r="E19" s="17">
        <f>打出表!F20</f>
        <v>-20</v>
      </c>
      <c r="F19" s="17">
        <f>打出表!H20</f>
        <v>146</v>
      </c>
      <c r="G19" s="17">
        <f>打出表!K20</f>
        <v>141</v>
      </c>
      <c r="H19" s="17">
        <f>打出表!O20</f>
        <v>591</v>
      </c>
      <c r="I19" s="17">
        <f>打出表!R20</f>
        <v>616</v>
      </c>
      <c r="J19" s="17">
        <f>打出表!U20</f>
        <v>92278</v>
      </c>
      <c r="K19" s="1">
        <f>打出表!V20</f>
        <v>-3</v>
      </c>
      <c r="M19" s="40" t="s">
        <v>15</v>
      </c>
      <c r="N19" s="41">
        <f>打出表!F32</f>
        <v>-22</v>
      </c>
      <c r="O19" s="36"/>
      <c r="P19" s="40" t="s">
        <v>15</v>
      </c>
      <c r="Q19" s="41">
        <f>打出表!V32</f>
        <v>6</v>
      </c>
      <c r="T19" s="3"/>
      <c r="U19" s="3"/>
    </row>
    <row r="20" spans="1:21" ht="14" x14ac:dyDescent="0.2">
      <c r="A20" s="19" t="s">
        <v>134</v>
      </c>
      <c r="B20" s="64">
        <f>打出表!C21</f>
        <v>152327</v>
      </c>
      <c r="C20" s="17">
        <f>打出表!D21</f>
        <v>72794</v>
      </c>
      <c r="D20" s="17">
        <f>打出表!E21</f>
        <v>79533</v>
      </c>
      <c r="E20" s="17">
        <f>打出表!F21</f>
        <v>-6</v>
      </c>
      <c r="F20" s="17">
        <f>打出表!H21</f>
        <v>112</v>
      </c>
      <c r="G20" s="17">
        <f>打出表!K21</f>
        <v>87</v>
      </c>
      <c r="H20" s="17">
        <f>打出表!O21</f>
        <v>414</v>
      </c>
      <c r="I20" s="17">
        <f>打出表!R21</f>
        <v>445</v>
      </c>
      <c r="J20" s="17">
        <f>打出表!U21</f>
        <v>61789</v>
      </c>
      <c r="K20" s="1">
        <f>打出表!V21</f>
        <v>23</v>
      </c>
      <c r="M20" s="40" t="s">
        <v>60</v>
      </c>
      <c r="N20" s="41">
        <f>打出表!F33</f>
        <v>37</v>
      </c>
      <c r="O20" s="36"/>
      <c r="P20" s="40" t="s">
        <v>60</v>
      </c>
      <c r="Q20" s="41">
        <f>打出表!V33</f>
        <v>41</v>
      </c>
      <c r="T20" s="3"/>
      <c r="U20" s="3"/>
    </row>
    <row r="21" spans="1:21" ht="14" x14ac:dyDescent="0.2">
      <c r="A21" s="19" t="s">
        <v>135</v>
      </c>
      <c r="B21" s="64">
        <f>打出表!C22</f>
        <v>283198</v>
      </c>
      <c r="C21" s="17">
        <f>打出表!D22</f>
        <v>135691</v>
      </c>
      <c r="D21" s="17">
        <f>打出表!E22</f>
        <v>147507</v>
      </c>
      <c r="E21" s="17">
        <f>打出表!F22</f>
        <v>-111</v>
      </c>
      <c r="F21" s="17">
        <f>打出表!H22</f>
        <v>166</v>
      </c>
      <c r="G21" s="17">
        <f>打出表!K22</f>
        <v>172</v>
      </c>
      <c r="H21" s="17">
        <f>打出表!O22</f>
        <v>760</v>
      </c>
      <c r="I21" s="17">
        <f>打出表!R22</f>
        <v>865</v>
      </c>
      <c r="J21" s="17">
        <f>打出表!U22</f>
        <v>124069</v>
      </c>
      <c r="K21" s="1">
        <f>打出表!V22</f>
        <v>1</v>
      </c>
      <c r="M21" s="40" t="s">
        <v>17</v>
      </c>
      <c r="N21" s="41">
        <f>打出表!F34</f>
        <v>39</v>
      </c>
      <c r="O21" s="36"/>
      <c r="P21" s="40" t="s">
        <v>17</v>
      </c>
      <c r="Q21" s="41">
        <f>打出表!V34</f>
        <v>30</v>
      </c>
      <c r="T21" s="3"/>
      <c r="U21" s="3"/>
    </row>
    <row r="22" spans="1:21" ht="14" x14ac:dyDescent="0.2">
      <c r="A22" s="66" t="s">
        <v>107</v>
      </c>
      <c r="B22" s="67">
        <f>打出表!C23</f>
        <v>1020177</v>
      </c>
      <c r="C22" s="68">
        <f>打出表!D23</f>
        <v>495611</v>
      </c>
      <c r="D22" s="68">
        <f>打出表!E23</f>
        <v>524566</v>
      </c>
      <c r="E22" s="68">
        <f>打出表!F23</f>
        <v>-395</v>
      </c>
      <c r="F22" s="68">
        <f>打出表!H23</f>
        <v>664</v>
      </c>
      <c r="G22" s="68">
        <f>打出表!K23</f>
        <v>759</v>
      </c>
      <c r="H22" s="68">
        <f>打出表!O23</f>
        <v>2258</v>
      </c>
      <c r="I22" s="68">
        <f>打出表!R23</f>
        <v>2558</v>
      </c>
      <c r="J22" s="68">
        <f>打出表!U23</f>
        <v>395341</v>
      </c>
      <c r="K22" s="1">
        <f>打出表!V23</f>
        <v>91</v>
      </c>
      <c r="M22" s="40" t="s">
        <v>42</v>
      </c>
      <c r="N22" s="41">
        <f>打出表!F35</f>
        <v>-24</v>
      </c>
      <c r="O22" s="36"/>
      <c r="P22" s="40" t="s">
        <v>42</v>
      </c>
      <c r="Q22" s="41">
        <f>打出表!V35</f>
        <v>23</v>
      </c>
      <c r="T22" s="3"/>
      <c r="U22" s="3"/>
    </row>
    <row r="23" spans="1:21" ht="14" x14ac:dyDescent="0.2">
      <c r="A23" s="16" t="s">
        <v>11</v>
      </c>
      <c r="B23" s="64">
        <f>打出表!C24</f>
        <v>79855</v>
      </c>
      <c r="C23" s="17">
        <f>打出表!D24</f>
        <v>39268</v>
      </c>
      <c r="D23" s="17">
        <f>打出表!E24</f>
        <v>40587</v>
      </c>
      <c r="E23" s="17">
        <f>打出表!F24</f>
        <v>-41</v>
      </c>
      <c r="F23" s="17">
        <f>打出表!H24</f>
        <v>57</v>
      </c>
      <c r="G23" s="17">
        <f>打出表!K24</f>
        <v>71</v>
      </c>
      <c r="H23" s="17">
        <f>打出表!O24</f>
        <v>161</v>
      </c>
      <c r="I23" s="17">
        <f>打出表!R24</f>
        <v>188</v>
      </c>
      <c r="J23" s="17">
        <f>打出表!U24</f>
        <v>31535</v>
      </c>
      <c r="K23" s="1">
        <f>打出表!V24</f>
        <v>-45</v>
      </c>
      <c r="M23" s="42" t="s">
        <v>86</v>
      </c>
      <c r="N23" s="41">
        <f>打出表!F36</f>
        <v>-21</v>
      </c>
      <c r="O23" s="36"/>
      <c r="P23" s="42" t="s">
        <v>86</v>
      </c>
      <c r="Q23" s="41">
        <f>打出表!V36</f>
        <v>-6</v>
      </c>
      <c r="T23" s="3"/>
      <c r="U23" s="3"/>
    </row>
    <row r="24" spans="1:21" ht="14" x14ac:dyDescent="0.2">
      <c r="A24" s="16" t="s">
        <v>62</v>
      </c>
      <c r="B24" s="64">
        <f>打出表!C25</f>
        <v>87140</v>
      </c>
      <c r="C24" s="17">
        <f>打出表!D25</f>
        <v>43494</v>
      </c>
      <c r="D24" s="17">
        <f>打出表!E25</f>
        <v>43646</v>
      </c>
      <c r="E24" s="17">
        <f>打出表!F25</f>
        <v>-84</v>
      </c>
      <c r="F24" s="17">
        <f>打出表!H25</f>
        <v>50</v>
      </c>
      <c r="G24" s="17">
        <f>打出表!K25</f>
        <v>78</v>
      </c>
      <c r="H24" s="17">
        <f>打出表!O25</f>
        <v>126</v>
      </c>
      <c r="I24" s="17">
        <f>打出表!R25</f>
        <v>182</v>
      </c>
      <c r="J24" s="17">
        <f>打出表!U25</f>
        <v>35280</v>
      </c>
      <c r="K24" s="1">
        <f>打出表!V25</f>
        <v>-29</v>
      </c>
      <c r="M24" s="43" t="s">
        <v>90</v>
      </c>
      <c r="N24" s="41">
        <f>打出表!F37</f>
        <v>-74</v>
      </c>
      <c r="O24" s="36"/>
      <c r="P24" s="43" t="s">
        <v>90</v>
      </c>
      <c r="Q24" s="41">
        <f>打出表!V37</f>
        <v>18</v>
      </c>
      <c r="T24" s="3"/>
      <c r="U24" s="3"/>
    </row>
    <row r="25" spans="1:21" ht="14" x14ac:dyDescent="0.2">
      <c r="A25" s="16" t="s">
        <v>64</v>
      </c>
      <c r="B25" s="64">
        <f>打出表!C26</f>
        <v>35109</v>
      </c>
      <c r="C25" s="17">
        <f>打出表!D26</f>
        <v>16699</v>
      </c>
      <c r="D25" s="17">
        <f>打出表!E26</f>
        <v>18410</v>
      </c>
      <c r="E25" s="17">
        <f>打出表!F26</f>
        <v>-17</v>
      </c>
      <c r="F25" s="17">
        <f>打出表!H26</f>
        <v>27</v>
      </c>
      <c r="G25" s="17">
        <f>打出表!K26</f>
        <v>38</v>
      </c>
      <c r="H25" s="17">
        <f>打出表!O26</f>
        <v>61</v>
      </c>
      <c r="I25" s="17">
        <f>打出表!R26</f>
        <v>67</v>
      </c>
      <c r="J25" s="17">
        <f>打出表!U26</f>
        <v>13928</v>
      </c>
      <c r="K25" s="1">
        <f>打出表!V26</f>
        <v>-9</v>
      </c>
      <c r="M25" s="38" t="s">
        <v>18</v>
      </c>
      <c r="N25" s="39">
        <f>打出表!F39</f>
        <v>-3</v>
      </c>
      <c r="O25" s="36"/>
      <c r="P25" s="38" t="s">
        <v>18</v>
      </c>
      <c r="Q25" s="39">
        <f>打出表!V39</f>
        <v>8</v>
      </c>
      <c r="T25" s="3"/>
      <c r="U25" s="3"/>
    </row>
    <row r="26" spans="1:21" ht="14" x14ac:dyDescent="0.2">
      <c r="A26" s="16" t="s">
        <v>58</v>
      </c>
      <c r="B26" s="64">
        <f>打出表!C27</f>
        <v>188964</v>
      </c>
      <c r="C26" s="17">
        <f>打出表!D27</f>
        <v>91480</v>
      </c>
      <c r="D26" s="17">
        <f>打出表!E27</f>
        <v>97484</v>
      </c>
      <c r="E26" s="17">
        <f>打出表!F27</f>
        <v>-51</v>
      </c>
      <c r="F26" s="17">
        <f>打出表!H27</f>
        <v>103</v>
      </c>
      <c r="G26" s="17">
        <f>打出表!K27</f>
        <v>119</v>
      </c>
      <c r="H26" s="17">
        <f>打出表!O27</f>
        <v>405</v>
      </c>
      <c r="I26" s="17">
        <f>打出表!R27</f>
        <v>440</v>
      </c>
      <c r="J26" s="17">
        <f>打出表!U27</f>
        <v>73597</v>
      </c>
      <c r="K26" s="1">
        <f>打出表!V27</f>
        <v>25</v>
      </c>
      <c r="M26" s="40" t="s">
        <v>19</v>
      </c>
      <c r="N26" s="41">
        <f>打出表!F40</f>
        <v>4</v>
      </c>
      <c r="O26" s="36"/>
      <c r="P26" s="40" t="s">
        <v>19</v>
      </c>
      <c r="Q26" s="41">
        <f>打出表!V40</f>
        <v>2</v>
      </c>
      <c r="T26" s="3"/>
      <c r="U26" s="3"/>
    </row>
    <row r="27" spans="1:21" ht="14" x14ac:dyDescent="0.2">
      <c r="A27" s="16" t="s">
        <v>65</v>
      </c>
      <c r="B27" s="64">
        <f>打出表!C28</f>
        <v>19419</v>
      </c>
      <c r="C27" s="17">
        <f>打出表!D28</f>
        <v>9149</v>
      </c>
      <c r="D27" s="17">
        <f>打出表!E28</f>
        <v>10270</v>
      </c>
      <c r="E27" s="17">
        <f>打出表!F28</f>
        <v>-19</v>
      </c>
      <c r="F27" s="17">
        <f>打出表!H28</f>
        <v>10</v>
      </c>
      <c r="G27" s="17">
        <f>打出表!K28</f>
        <v>27</v>
      </c>
      <c r="H27" s="17">
        <f>打出表!O28</f>
        <v>30</v>
      </c>
      <c r="I27" s="17">
        <f>打出表!R28</f>
        <v>32</v>
      </c>
      <c r="J27" s="17">
        <f>打出表!U28</f>
        <v>8006</v>
      </c>
      <c r="K27" s="1">
        <f>打出表!V28</f>
        <v>-3</v>
      </c>
      <c r="M27" s="40" t="s">
        <v>63</v>
      </c>
      <c r="N27" s="41">
        <f>打出表!F41</f>
        <v>-8</v>
      </c>
      <c r="O27" s="36"/>
      <c r="P27" s="40" t="s">
        <v>63</v>
      </c>
      <c r="Q27" s="41">
        <f>打出表!V41</f>
        <v>-4</v>
      </c>
      <c r="T27" s="3"/>
      <c r="U27" s="3"/>
    </row>
    <row r="28" spans="1:21" ht="14" x14ac:dyDescent="0.2">
      <c r="A28" s="16" t="s">
        <v>115</v>
      </c>
      <c r="B28" s="64">
        <f>打出表!C29</f>
        <v>91650</v>
      </c>
      <c r="C28" s="17">
        <f>打出表!D29</f>
        <v>44545</v>
      </c>
      <c r="D28" s="17">
        <f>打出表!E29</f>
        <v>47105</v>
      </c>
      <c r="E28" s="17">
        <f>打出表!F29</f>
        <v>-74</v>
      </c>
      <c r="F28" s="17">
        <f>打出表!H29</f>
        <v>48</v>
      </c>
      <c r="G28" s="17">
        <f>打出表!K29</f>
        <v>56</v>
      </c>
      <c r="H28" s="17">
        <f>打出表!O29</f>
        <v>155</v>
      </c>
      <c r="I28" s="17">
        <f>打出表!R29</f>
        <v>221</v>
      </c>
      <c r="J28" s="17">
        <f>打出表!U29</f>
        <v>34066</v>
      </c>
      <c r="K28" s="1">
        <f>打出表!V29</f>
        <v>7</v>
      </c>
      <c r="M28" s="40" t="s">
        <v>21</v>
      </c>
      <c r="N28" s="41">
        <f>打出表!F42</f>
        <v>-9</v>
      </c>
      <c r="O28" s="36"/>
      <c r="P28" s="40" t="s">
        <v>21</v>
      </c>
      <c r="Q28" s="41">
        <f>打出表!V42</f>
        <v>6</v>
      </c>
      <c r="T28" s="3"/>
      <c r="U28" s="3"/>
    </row>
    <row r="29" spans="1:21" ht="14" x14ac:dyDescent="0.2">
      <c r="A29" s="16" t="s">
        <v>61</v>
      </c>
      <c r="B29" s="64">
        <f>打出表!C30</f>
        <v>78800</v>
      </c>
      <c r="C29" s="17">
        <f>打出表!D30</f>
        <v>37971</v>
      </c>
      <c r="D29" s="17">
        <f>打出表!E30</f>
        <v>40829</v>
      </c>
      <c r="E29" s="17">
        <f>打出表!F30</f>
        <v>-50</v>
      </c>
      <c r="F29" s="17">
        <f>打出表!H30</f>
        <v>46</v>
      </c>
      <c r="G29" s="17">
        <f>打出表!K30</f>
        <v>55</v>
      </c>
      <c r="H29" s="17">
        <f>打出表!O30</f>
        <v>163</v>
      </c>
      <c r="I29" s="17">
        <f>打出表!R30</f>
        <v>204</v>
      </c>
      <c r="J29" s="17">
        <f>打出表!U30</f>
        <v>29931</v>
      </c>
      <c r="K29" s="1">
        <f>打出表!V30</f>
        <v>19</v>
      </c>
      <c r="M29" s="40" t="s">
        <v>66</v>
      </c>
      <c r="N29" s="41">
        <f>打出表!F43</f>
        <v>-5</v>
      </c>
      <c r="O29" s="36"/>
      <c r="P29" s="40" t="s">
        <v>66</v>
      </c>
      <c r="Q29" s="41">
        <f>打出表!V43</f>
        <v>-2</v>
      </c>
      <c r="T29" s="3"/>
      <c r="U29" s="3"/>
    </row>
    <row r="30" spans="1:21" ht="14" x14ac:dyDescent="0.2">
      <c r="A30" s="16" t="s">
        <v>57</v>
      </c>
      <c r="B30" s="64">
        <f>打出表!C31</f>
        <v>53587</v>
      </c>
      <c r="C30" s="17">
        <f>打出表!D31</f>
        <v>25699</v>
      </c>
      <c r="D30" s="17">
        <f>打出表!E31</f>
        <v>27888</v>
      </c>
      <c r="E30" s="17">
        <f>打出表!F31</f>
        <v>6</v>
      </c>
      <c r="F30" s="17">
        <f>打出表!H31</f>
        <v>43</v>
      </c>
      <c r="G30" s="17">
        <f>打出表!K31</f>
        <v>27</v>
      </c>
      <c r="H30" s="17">
        <f>打出表!O31</f>
        <v>127</v>
      </c>
      <c r="I30" s="17">
        <f>打出表!R31</f>
        <v>137</v>
      </c>
      <c r="J30" s="17">
        <f>打出表!U31</f>
        <v>21144</v>
      </c>
      <c r="K30" s="1">
        <f>打出表!V31</f>
        <v>14</v>
      </c>
      <c r="M30" s="40" t="s">
        <v>67</v>
      </c>
      <c r="N30" s="41">
        <f>打出表!F44</f>
        <v>-2</v>
      </c>
      <c r="O30" s="36"/>
      <c r="P30" s="40" t="s">
        <v>67</v>
      </c>
      <c r="Q30" s="41">
        <f>打出表!V44</f>
        <v>3</v>
      </c>
      <c r="T30" s="3"/>
      <c r="U30" s="3"/>
    </row>
    <row r="31" spans="1:21" ht="14" x14ac:dyDescent="0.2">
      <c r="A31" s="16" t="s">
        <v>15</v>
      </c>
      <c r="B31" s="64">
        <f>打出表!C32</f>
        <v>79683</v>
      </c>
      <c r="C31" s="17">
        <f>打出表!D32</f>
        <v>38776</v>
      </c>
      <c r="D31" s="17">
        <f>打出表!E32</f>
        <v>40907</v>
      </c>
      <c r="E31" s="17">
        <f>打出表!F32</f>
        <v>-22</v>
      </c>
      <c r="F31" s="17">
        <f>打出表!H32</f>
        <v>52</v>
      </c>
      <c r="G31" s="17">
        <f>打出表!K32</f>
        <v>47</v>
      </c>
      <c r="H31" s="17">
        <f>打出表!O32</f>
        <v>226</v>
      </c>
      <c r="I31" s="17">
        <f>打出表!R32</f>
        <v>253</v>
      </c>
      <c r="J31" s="17">
        <f>打出表!U32</f>
        <v>31886</v>
      </c>
      <c r="K31" s="1">
        <f>打出表!V32</f>
        <v>6</v>
      </c>
      <c r="M31" s="40" t="s">
        <v>56</v>
      </c>
      <c r="N31" s="41">
        <f>打出表!F45</f>
        <v>46</v>
      </c>
      <c r="O31" s="36"/>
      <c r="P31" s="40" t="s">
        <v>56</v>
      </c>
      <c r="Q31" s="41">
        <f>打出表!V45</f>
        <v>21</v>
      </c>
      <c r="T31" s="3"/>
      <c r="U31" s="3"/>
    </row>
    <row r="32" spans="1:21" ht="14" x14ac:dyDescent="0.2">
      <c r="A32" s="16" t="s">
        <v>60</v>
      </c>
      <c r="B32" s="64">
        <f>打出表!C33</f>
        <v>73849</v>
      </c>
      <c r="C32" s="17">
        <f>打出表!D33</f>
        <v>36094</v>
      </c>
      <c r="D32" s="17">
        <f>打出表!E33</f>
        <v>37755</v>
      </c>
      <c r="E32" s="17">
        <f>打出表!F33</f>
        <v>37</v>
      </c>
      <c r="F32" s="17">
        <f>打出表!H33</f>
        <v>38</v>
      </c>
      <c r="G32" s="17">
        <f>打出表!K33</f>
        <v>38</v>
      </c>
      <c r="H32" s="17">
        <f>打出表!O33</f>
        <v>197</v>
      </c>
      <c r="I32" s="17">
        <f>打出表!R33</f>
        <v>160</v>
      </c>
      <c r="J32" s="17">
        <f>打出表!U33</f>
        <v>29047</v>
      </c>
      <c r="K32" s="1">
        <f>打出表!V33</f>
        <v>41</v>
      </c>
      <c r="M32" s="44"/>
      <c r="N32" s="41"/>
      <c r="O32" s="36"/>
      <c r="P32" s="44"/>
      <c r="Q32" s="45"/>
      <c r="T32" s="3"/>
      <c r="U32" s="3"/>
    </row>
    <row r="33" spans="1:28" ht="14" x14ac:dyDescent="0.2">
      <c r="A33" s="16" t="s">
        <v>17</v>
      </c>
      <c r="B33" s="64">
        <f>打出表!C34</f>
        <v>69051</v>
      </c>
      <c r="C33" s="17">
        <f>打出表!D34</f>
        <v>34095</v>
      </c>
      <c r="D33" s="17">
        <f>打出表!E34</f>
        <v>34956</v>
      </c>
      <c r="E33" s="17">
        <f>打出表!F34</f>
        <v>39</v>
      </c>
      <c r="F33" s="17">
        <f>打出表!H34</f>
        <v>51</v>
      </c>
      <c r="G33" s="17">
        <f>打出表!K34</f>
        <v>22</v>
      </c>
      <c r="H33" s="17">
        <f>打出表!O34</f>
        <v>139</v>
      </c>
      <c r="I33" s="17">
        <f>打出表!R34</f>
        <v>129</v>
      </c>
      <c r="J33" s="17">
        <f>打出表!U34</f>
        <v>28455</v>
      </c>
      <c r="K33" s="1">
        <f>打出表!V34</f>
        <v>30</v>
      </c>
      <c r="M33" s="40" t="s">
        <v>84</v>
      </c>
      <c r="N33" s="41">
        <f>打出表!F47</f>
        <v>-7</v>
      </c>
      <c r="O33" s="36"/>
      <c r="P33" s="40" t="s">
        <v>84</v>
      </c>
      <c r="Q33" s="41">
        <f>打出表!V47</f>
        <v>7</v>
      </c>
      <c r="T33" s="3"/>
      <c r="U33" s="3"/>
    </row>
    <row r="34" spans="1:28" ht="14" x14ac:dyDescent="0.2">
      <c r="A34" s="16" t="s">
        <v>43</v>
      </c>
      <c r="B34" s="64">
        <f>打出表!C35</f>
        <v>57607</v>
      </c>
      <c r="C34" s="17">
        <f>打出表!D35</f>
        <v>27554</v>
      </c>
      <c r="D34" s="17">
        <f>打出表!E35</f>
        <v>30053</v>
      </c>
      <c r="E34" s="17">
        <f>打出表!F35</f>
        <v>-24</v>
      </c>
      <c r="F34" s="17">
        <f>打出表!H35</f>
        <v>37</v>
      </c>
      <c r="G34" s="17">
        <f>打出表!K35</f>
        <v>62</v>
      </c>
      <c r="H34" s="17">
        <f>打出表!O35</f>
        <v>85</v>
      </c>
      <c r="I34" s="17">
        <f>打出表!R35</f>
        <v>84</v>
      </c>
      <c r="J34" s="17">
        <f>打出表!U35</f>
        <v>20629</v>
      </c>
      <c r="K34" s="1">
        <f>打出表!V35</f>
        <v>23</v>
      </c>
      <c r="M34" s="40" t="s">
        <v>68</v>
      </c>
      <c r="N34" s="41">
        <f>打出表!F48</f>
        <v>-2</v>
      </c>
      <c r="O34" s="36"/>
      <c r="P34" s="40" t="s">
        <v>68</v>
      </c>
      <c r="Q34" s="41">
        <f>打出表!V48</f>
        <v>1</v>
      </c>
      <c r="T34" s="3"/>
      <c r="U34" s="3"/>
    </row>
    <row r="35" spans="1:28" ht="14" x14ac:dyDescent="0.2">
      <c r="A35" s="16" t="s">
        <v>86</v>
      </c>
      <c r="B35" s="64">
        <f>打出表!C36</f>
        <v>34576</v>
      </c>
      <c r="C35" s="17">
        <f>打出表!D36</f>
        <v>16814</v>
      </c>
      <c r="D35" s="17">
        <f>打出表!E36</f>
        <v>17762</v>
      </c>
      <c r="E35" s="17">
        <f>打出表!F36</f>
        <v>-21</v>
      </c>
      <c r="F35" s="17">
        <f>打出表!H36</f>
        <v>24</v>
      </c>
      <c r="G35" s="17">
        <f>打出表!K36</f>
        <v>35</v>
      </c>
      <c r="H35" s="17">
        <f>打出表!O36</f>
        <v>55</v>
      </c>
      <c r="I35" s="17">
        <f>打出表!R36</f>
        <v>65</v>
      </c>
      <c r="J35" s="17">
        <f>打出表!U36</f>
        <v>12680</v>
      </c>
      <c r="K35" s="1">
        <f>打出表!V36</f>
        <v>-6</v>
      </c>
      <c r="M35" s="46" t="s">
        <v>89</v>
      </c>
      <c r="N35" s="41">
        <f>打出表!F49</f>
        <v>-15</v>
      </c>
      <c r="O35" s="36"/>
      <c r="P35" s="46" t="s">
        <v>89</v>
      </c>
      <c r="Q35" s="41">
        <f>打出表!V49</f>
        <v>3</v>
      </c>
      <c r="T35" s="3"/>
      <c r="U35" s="3"/>
    </row>
    <row r="36" spans="1:28" ht="14" x14ac:dyDescent="0.2">
      <c r="A36" s="16" t="s">
        <v>90</v>
      </c>
      <c r="B36" s="64">
        <f>打出表!C37</f>
        <v>70887</v>
      </c>
      <c r="C36" s="17">
        <f>打出表!D37</f>
        <v>33973</v>
      </c>
      <c r="D36" s="17">
        <f>打出表!E37</f>
        <v>36914</v>
      </c>
      <c r="E36" s="17">
        <f>打出表!F37</f>
        <v>-74</v>
      </c>
      <c r="F36" s="17">
        <f>打出表!H37</f>
        <v>78</v>
      </c>
      <c r="G36" s="17">
        <f>打出表!K37</f>
        <v>84</v>
      </c>
      <c r="H36" s="17">
        <f>打出表!O37</f>
        <v>328</v>
      </c>
      <c r="I36" s="17">
        <f>打出表!R37</f>
        <v>396</v>
      </c>
      <c r="J36" s="17">
        <f>打出表!U37</f>
        <v>25157</v>
      </c>
      <c r="K36" s="1">
        <f>打出表!V37</f>
        <v>18</v>
      </c>
      <c r="M36" s="47" t="s">
        <v>24</v>
      </c>
      <c r="N36" s="48">
        <f>打出表!F46</f>
        <v>-3</v>
      </c>
      <c r="O36" s="36"/>
      <c r="P36" s="47" t="s">
        <v>24</v>
      </c>
      <c r="Q36" s="48">
        <f>打出表!V46</f>
        <v>-1</v>
      </c>
      <c r="S36" s="21"/>
      <c r="T36" s="20"/>
      <c r="U36" s="22"/>
      <c r="V36" s="12"/>
      <c r="W36" s="21"/>
      <c r="X36" s="20"/>
      <c r="Y36" s="18"/>
      <c r="AA36" s="3"/>
      <c r="AB36" s="3"/>
    </row>
    <row r="37" spans="1:28" ht="14" x14ac:dyDescent="0.2">
      <c r="A37" s="66" t="s">
        <v>69</v>
      </c>
      <c r="B37" s="67">
        <f>打出表!C38</f>
        <v>133984</v>
      </c>
      <c r="C37" s="68">
        <f>打出表!D38</f>
        <v>64297</v>
      </c>
      <c r="D37" s="68">
        <f>打出表!E38</f>
        <v>69687</v>
      </c>
      <c r="E37" s="68">
        <f>打出表!F38</f>
        <v>-4</v>
      </c>
      <c r="F37" s="68">
        <f>打出表!H38</f>
        <v>78</v>
      </c>
      <c r="G37" s="68">
        <f>打出表!K38</f>
        <v>111</v>
      </c>
      <c r="H37" s="68">
        <f>打出表!O38</f>
        <v>326</v>
      </c>
      <c r="I37" s="68">
        <f>打出表!R38</f>
        <v>297</v>
      </c>
      <c r="J37" s="68">
        <f>打出表!U38</f>
        <v>48475</v>
      </c>
      <c r="K37" s="1">
        <f>打出表!V38</f>
        <v>44</v>
      </c>
      <c r="M37" s="3"/>
      <c r="N37" s="3"/>
      <c r="P37" s="3"/>
      <c r="S37" s="21"/>
      <c r="T37" s="20"/>
      <c r="U37" s="22"/>
      <c r="V37" s="12"/>
      <c r="W37" s="21"/>
      <c r="X37" s="20"/>
      <c r="Y37" s="18"/>
      <c r="AA37" s="3"/>
      <c r="AB37" s="3"/>
    </row>
    <row r="38" spans="1:28" ht="14" x14ac:dyDescent="0.2">
      <c r="A38" s="16" t="s">
        <v>18</v>
      </c>
      <c r="B38" s="64">
        <f>打出表!C39</f>
        <v>15022</v>
      </c>
      <c r="C38" s="17">
        <f>打出表!D39</f>
        <v>7313</v>
      </c>
      <c r="D38" s="17">
        <f>打出表!E39</f>
        <v>7709</v>
      </c>
      <c r="E38" s="17">
        <f>打出表!F39</f>
        <v>-3</v>
      </c>
      <c r="F38" s="17">
        <f>打出表!H39</f>
        <v>7</v>
      </c>
      <c r="G38" s="17">
        <f>打出表!K39</f>
        <v>15</v>
      </c>
      <c r="H38" s="17">
        <f>打出表!O39</f>
        <v>44</v>
      </c>
      <c r="I38" s="17">
        <f>打出表!R39</f>
        <v>39</v>
      </c>
      <c r="J38" s="17">
        <f>打出表!U39</f>
        <v>5839</v>
      </c>
      <c r="K38" s="1">
        <f>打出表!V39</f>
        <v>8</v>
      </c>
      <c r="M38" s="3"/>
      <c r="N38" s="3"/>
      <c r="P38" s="3"/>
      <c r="AA38" s="3"/>
      <c r="AB38" s="3"/>
    </row>
    <row r="39" spans="1:28" ht="14" x14ac:dyDescent="0.2">
      <c r="A39" s="16" t="s">
        <v>19</v>
      </c>
      <c r="B39" s="64">
        <f>打出表!C40</f>
        <v>15820</v>
      </c>
      <c r="C39" s="17">
        <f>打出表!D40</f>
        <v>7707</v>
      </c>
      <c r="D39" s="17">
        <f>打出表!E40</f>
        <v>8113</v>
      </c>
      <c r="E39" s="17">
        <f>打出表!F40</f>
        <v>4</v>
      </c>
      <c r="F39" s="17">
        <f>打出表!H40</f>
        <v>13</v>
      </c>
      <c r="G39" s="17">
        <f>打出表!K40</f>
        <v>10</v>
      </c>
      <c r="H39" s="17">
        <f>打出表!O40</f>
        <v>58</v>
      </c>
      <c r="I39" s="17">
        <f>打出表!R40</f>
        <v>57</v>
      </c>
      <c r="J39" s="17">
        <f>打出表!U40</f>
        <v>5947</v>
      </c>
      <c r="K39" s="1">
        <f>打出表!V40</f>
        <v>2</v>
      </c>
      <c r="M39" s="3"/>
      <c r="N39" s="3"/>
      <c r="P39" s="3"/>
      <c r="S39" s="21"/>
      <c r="T39" s="20"/>
      <c r="U39" s="18"/>
      <c r="W39" s="21"/>
      <c r="X39" s="20"/>
      <c r="Y39" s="18"/>
      <c r="AA39" s="3"/>
      <c r="AB39" s="3"/>
    </row>
    <row r="40" spans="1:28" ht="14" x14ac:dyDescent="0.2">
      <c r="A40" s="16" t="s">
        <v>63</v>
      </c>
      <c r="B40" s="64">
        <f>打出表!C41</f>
        <v>8211</v>
      </c>
      <c r="C40" s="17">
        <f>打出表!D41</f>
        <v>4012</v>
      </c>
      <c r="D40" s="17">
        <f>打出表!E41</f>
        <v>4199</v>
      </c>
      <c r="E40" s="17">
        <f>打出表!F41</f>
        <v>-8</v>
      </c>
      <c r="F40" s="17">
        <f>打出表!H41</f>
        <v>6</v>
      </c>
      <c r="G40" s="17">
        <f>打出表!K41</f>
        <v>10</v>
      </c>
      <c r="H40" s="17">
        <f>打出表!O41</f>
        <v>16</v>
      </c>
      <c r="I40" s="17">
        <f>打出表!R41</f>
        <v>20</v>
      </c>
      <c r="J40" s="17">
        <f>打出表!U41</f>
        <v>3099</v>
      </c>
      <c r="K40" s="1">
        <f>打出表!V41</f>
        <v>-4</v>
      </c>
      <c r="M40" s="3"/>
      <c r="N40" s="3"/>
      <c r="P40" s="3"/>
      <c r="S40" s="2"/>
      <c r="T40" s="20"/>
      <c r="U40" s="18"/>
      <c r="W40" s="2"/>
      <c r="X40" s="20"/>
      <c r="Y40" s="18"/>
      <c r="AA40" s="3"/>
      <c r="AB40" s="3"/>
    </row>
    <row r="41" spans="1:28" ht="14" x14ac:dyDescent="0.2">
      <c r="A41" s="16" t="s">
        <v>21</v>
      </c>
      <c r="B41" s="64">
        <f>打出表!C42</f>
        <v>9588</v>
      </c>
      <c r="C41" s="17">
        <f>打出表!D42</f>
        <v>4771</v>
      </c>
      <c r="D41" s="17">
        <f>打出表!E42</f>
        <v>4817</v>
      </c>
      <c r="E41" s="17">
        <f>打出表!F42</f>
        <v>-9</v>
      </c>
      <c r="F41" s="17">
        <f>打出表!H42</f>
        <v>4</v>
      </c>
      <c r="G41" s="17">
        <f>打出表!K42</f>
        <v>9</v>
      </c>
      <c r="H41" s="17">
        <f>打出表!O42</f>
        <v>23</v>
      </c>
      <c r="I41" s="17">
        <f>打出表!R42</f>
        <v>27</v>
      </c>
      <c r="J41" s="17">
        <f>打出表!U42</f>
        <v>3142</v>
      </c>
      <c r="K41" s="1">
        <f>打出表!V42</f>
        <v>6</v>
      </c>
      <c r="M41" s="3"/>
      <c r="N41" s="3"/>
      <c r="P41" s="3"/>
      <c r="S41" s="2"/>
      <c r="T41" s="20"/>
      <c r="U41" s="18"/>
      <c r="W41" s="2"/>
      <c r="X41" s="20"/>
      <c r="Y41" s="18"/>
      <c r="AA41" s="3"/>
      <c r="AB41" s="3"/>
    </row>
    <row r="42" spans="1:28" ht="14" x14ac:dyDescent="0.2">
      <c r="A42" s="16" t="s">
        <v>66</v>
      </c>
      <c r="B42" s="64">
        <f>打出表!C43</f>
        <v>1539</v>
      </c>
      <c r="C42" s="17">
        <f>打出表!D43</f>
        <v>715</v>
      </c>
      <c r="D42" s="17">
        <f>打出表!E43</f>
        <v>824</v>
      </c>
      <c r="E42" s="17">
        <f>打出表!F43</f>
        <v>-5</v>
      </c>
      <c r="F42" s="17">
        <f>打出表!H43</f>
        <v>1</v>
      </c>
      <c r="G42" s="17">
        <f>打出表!K43</f>
        <v>1</v>
      </c>
      <c r="H42" s="17">
        <f>打出表!O43</f>
        <v>0</v>
      </c>
      <c r="I42" s="17">
        <f>打出表!R43</f>
        <v>5</v>
      </c>
      <c r="J42" s="17">
        <f>打出表!U43</f>
        <v>614</v>
      </c>
      <c r="K42" s="1">
        <f>打出表!V43</f>
        <v>-2</v>
      </c>
      <c r="M42" s="3"/>
      <c r="N42" s="3"/>
      <c r="P42" s="3"/>
      <c r="S42" s="2"/>
      <c r="T42" s="20"/>
      <c r="U42" s="18"/>
      <c r="W42" s="2"/>
      <c r="X42" s="20"/>
      <c r="Y42" s="18"/>
      <c r="AA42" s="3"/>
      <c r="AB42" s="3"/>
    </row>
    <row r="43" spans="1:28" ht="14" x14ac:dyDescent="0.2">
      <c r="A43" s="16" t="s">
        <v>67</v>
      </c>
      <c r="B43" s="64">
        <f>打出表!C44</f>
        <v>4326</v>
      </c>
      <c r="C43" s="17">
        <f>打出表!D44</f>
        <v>2036</v>
      </c>
      <c r="D43" s="17">
        <f>打出表!E44</f>
        <v>2290</v>
      </c>
      <c r="E43" s="17">
        <f>打出表!F44</f>
        <v>-2</v>
      </c>
      <c r="F43" s="17">
        <f>打出表!H44</f>
        <v>0</v>
      </c>
      <c r="G43" s="17">
        <f>打出表!K44</f>
        <v>2</v>
      </c>
      <c r="H43" s="17">
        <f>打出表!O44</f>
        <v>5</v>
      </c>
      <c r="I43" s="17">
        <f>打出表!R44</f>
        <v>5</v>
      </c>
      <c r="J43" s="17">
        <f>打出表!U44</f>
        <v>1501</v>
      </c>
      <c r="K43" s="1">
        <f>打出表!V44</f>
        <v>3</v>
      </c>
      <c r="M43" s="3"/>
      <c r="N43" s="3"/>
      <c r="P43" s="3"/>
      <c r="S43" s="2"/>
      <c r="T43" s="20"/>
      <c r="U43" s="18"/>
      <c r="W43" s="2"/>
      <c r="X43" s="20"/>
      <c r="Y43" s="18"/>
      <c r="AA43" s="3"/>
      <c r="AB43" s="3"/>
    </row>
    <row r="44" spans="1:28" ht="14" x14ac:dyDescent="0.2">
      <c r="A44" s="16" t="s">
        <v>56</v>
      </c>
      <c r="B44" s="64">
        <f>打出表!C45</f>
        <v>35930</v>
      </c>
      <c r="C44" s="17">
        <f>打出表!D45</f>
        <v>17182</v>
      </c>
      <c r="D44" s="17">
        <f>打出表!E45</f>
        <v>18748</v>
      </c>
      <c r="E44" s="17">
        <f>打出表!F45</f>
        <v>46</v>
      </c>
      <c r="F44" s="17">
        <f>打出表!H45</f>
        <v>29</v>
      </c>
      <c r="G44" s="17">
        <f>打出表!K45</f>
        <v>13</v>
      </c>
      <c r="H44" s="17">
        <f>打出表!O45</f>
        <v>101</v>
      </c>
      <c r="I44" s="17">
        <f>打出表!R45</f>
        <v>71</v>
      </c>
      <c r="J44" s="17">
        <f>打出表!U45</f>
        <v>12327</v>
      </c>
      <c r="K44" s="1">
        <f>打出表!V45</f>
        <v>21</v>
      </c>
      <c r="M44" s="3"/>
      <c r="N44" s="3"/>
      <c r="P44" s="3"/>
      <c r="S44" s="2"/>
      <c r="T44" s="20"/>
      <c r="U44" s="18"/>
      <c r="W44" s="2"/>
      <c r="X44" s="20"/>
      <c r="Y44" s="18"/>
      <c r="AA44" s="3"/>
      <c r="AB44" s="3"/>
    </row>
    <row r="45" spans="1:28" ht="14" x14ac:dyDescent="0.2">
      <c r="A45" s="16" t="s">
        <v>24</v>
      </c>
      <c r="B45" s="64">
        <f>打出表!C46</f>
        <v>2959</v>
      </c>
      <c r="C45" s="17">
        <f>打出表!D46</f>
        <v>1400</v>
      </c>
      <c r="D45" s="17">
        <f>打出表!E46</f>
        <v>1559</v>
      </c>
      <c r="E45" s="17">
        <f>打出表!F46</f>
        <v>-3</v>
      </c>
      <c r="F45" s="17">
        <f>打出表!H46</f>
        <v>1</v>
      </c>
      <c r="G45" s="17">
        <f>打出表!K46</f>
        <v>5</v>
      </c>
      <c r="H45" s="17">
        <f>打出表!O46</f>
        <v>4</v>
      </c>
      <c r="I45" s="17">
        <f>打出表!R46</f>
        <v>3</v>
      </c>
      <c r="J45" s="17">
        <f>打出表!U46</f>
        <v>1120</v>
      </c>
      <c r="K45" s="1">
        <f>打出表!V46</f>
        <v>-1</v>
      </c>
      <c r="M45" s="3"/>
      <c r="N45" s="3"/>
      <c r="P45" s="3"/>
      <c r="S45" s="2"/>
      <c r="T45" s="20"/>
      <c r="U45" s="18"/>
      <c r="W45" s="2"/>
      <c r="X45" s="20"/>
      <c r="Y45" s="18"/>
      <c r="AA45" s="3"/>
      <c r="AB45" s="3"/>
    </row>
    <row r="46" spans="1:28" ht="14" x14ac:dyDescent="0.2">
      <c r="A46" s="16" t="s">
        <v>84</v>
      </c>
      <c r="B46" s="64">
        <f>打出表!C47</f>
        <v>15386</v>
      </c>
      <c r="C46" s="17">
        <f>打出表!D47</f>
        <v>7244</v>
      </c>
      <c r="D46" s="17">
        <f>打出表!E47</f>
        <v>8142</v>
      </c>
      <c r="E46" s="17">
        <f>打出表!F47</f>
        <v>-7</v>
      </c>
      <c r="F46" s="17">
        <f>打出表!H47</f>
        <v>7</v>
      </c>
      <c r="G46" s="17">
        <f>打出表!K47</f>
        <v>17</v>
      </c>
      <c r="H46" s="17">
        <f>打出表!O47</f>
        <v>33</v>
      </c>
      <c r="I46" s="17">
        <f>打出表!R47</f>
        <v>30</v>
      </c>
      <c r="J46" s="17">
        <f>打出表!U47</f>
        <v>5618</v>
      </c>
      <c r="K46" s="1">
        <f>打出表!V47</f>
        <v>7</v>
      </c>
      <c r="M46" s="3"/>
      <c r="N46" s="3"/>
      <c r="P46" s="3"/>
      <c r="S46" s="2"/>
      <c r="T46" s="20"/>
      <c r="U46" s="18"/>
      <c r="W46" s="2"/>
      <c r="X46" s="20"/>
      <c r="Y46" s="18"/>
      <c r="AA46" s="3"/>
      <c r="AB46" s="3"/>
    </row>
    <row r="47" spans="1:28" ht="14" x14ac:dyDescent="0.2">
      <c r="A47" s="16" t="s">
        <v>68</v>
      </c>
      <c r="B47" s="64">
        <f>打出表!C48</f>
        <v>2303</v>
      </c>
      <c r="C47" s="17">
        <f>打出表!D48</f>
        <v>1081</v>
      </c>
      <c r="D47" s="17">
        <f>打出表!E48</f>
        <v>1222</v>
      </c>
      <c r="E47" s="17">
        <f>打出表!F48</f>
        <v>-2</v>
      </c>
      <c r="F47" s="17">
        <f>打出表!H48</f>
        <v>1</v>
      </c>
      <c r="G47" s="17">
        <f>打出表!K48</f>
        <v>3</v>
      </c>
      <c r="H47" s="17">
        <f>打出表!O48</f>
        <v>4</v>
      </c>
      <c r="I47" s="17">
        <f>打出表!R48</f>
        <v>4</v>
      </c>
      <c r="J47" s="17">
        <f>打出表!U48</f>
        <v>928</v>
      </c>
      <c r="K47" s="1">
        <f>打出表!V48</f>
        <v>1</v>
      </c>
      <c r="M47" s="3"/>
      <c r="N47" s="3"/>
      <c r="S47" s="2"/>
      <c r="T47" s="20"/>
      <c r="U47" s="18"/>
      <c r="W47" s="2"/>
      <c r="X47" s="20"/>
      <c r="Y47" s="18"/>
    </row>
    <row r="48" spans="1:28" ht="14" x14ac:dyDescent="0.2">
      <c r="A48" s="16" t="s">
        <v>89</v>
      </c>
      <c r="B48" s="64">
        <f>打出表!C49</f>
        <v>22900</v>
      </c>
      <c r="C48" s="17">
        <f>打出表!D49</f>
        <v>10836</v>
      </c>
      <c r="D48" s="17">
        <f>打出表!E49</f>
        <v>12064</v>
      </c>
      <c r="E48" s="17">
        <f>打出表!F49</f>
        <v>-15</v>
      </c>
      <c r="F48" s="17">
        <f>打出表!H49</f>
        <v>9</v>
      </c>
      <c r="G48" s="17">
        <f>打出表!K49</f>
        <v>26</v>
      </c>
      <c r="H48" s="17">
        <f>打出表!O49</f>
        <v>38</v>
      </c>
      <c r="I48" s="17">
        <f>打出表!R49</f>
        <v>36</v>
      </c>
      <c r="J48" s="17">
        <f>打出表!U49</f>
        <v>8340</v>
      </c>
      <c r="K48" s="1">
        <f>打出表!V49</f>
        <v>3</v>
      </c>
      <c r="M48" s="3" t="s">
        <v>70</v>
      </c>
      <c r="N48" s="4">
        <f>COUNTIF(N10:N24,"&gt;=1")</f>
        <v>3</v>
      </c>
      <c r="P48" s="3" t="s">
        <v>70</v>
      </c>
      <c r="Q48" s="4">
        <f>COUNTIF(Q10:Q24,"&gt;=1")</f>
        <v>10</v>
      </c>
    </row>
    <row r="49" spans="1:19" ht="14" x14ac:dyDescent="0.2">
      <c r="A49" s="23" t="str">
        <f>打出表!B50</f>
        <v>丹後地域</v>
      </c>
      <c r="B49" s="63">
        <f>打出表!C50</f>
        <v>102229</v>
      </c>
      <c r="C49" s="15">
        <f>打出表!D50</f>
        <v>48620</v>
      </c>
      <c r="D49" s="15">
        <f>打出表!E50</f>
        <v>53609</v>
      </c>
      <c r="E49" s="15">
        <f>打出表!F50</f>
        <v>-60</v>
      </c>
      <c r="F49" s="15">
        <f>打出表!H50</f>
        <v>57</v>
      </c>
      <c r="G49" s="15">
        <f>打出表!K50</f>
        <v>118</v>
      </c>
      <c r="H49" s="15">
        <f>打出表!O50</f>
        <v>157</v>
      </c>
      <c r="I49" s="15">
        <f>打出表!R50</f>
        <v>156</v>
      </c>
      <c r="J49" s="15">
        <f>打出表!U50</f>
        <v>37903</v>
      </c>
      <c r="K49" s="1">
        <f>打出表!V50</f>
        <v>24</v>
      </c>
      <c r="M49" s="3" t="s">
        <v>71</v>
      </c>
      <c r="N49" s="4">
        <f>COUNTIF(N25:N35,"&gt;=1")</f>
        <v>2</v>
      </c>
      <c r="P49" s="3" t="s">
        <v>71</v>
      </c>
      <c r="Q49" s="4">
        <f>COUNTIF(Q25:Q35,"&gt;=1")</f>
        <v>8</v>
      </c>
    </row>
    <row r="50" spans="1:19" ht="14" x14ac:dyDescent="0.2">
      <c r="A50" s="24" t="str">
        <f>打出表!B51</f>
        <v>中丹地域</v>
      </c>
      <c r="B50" s="64">
        <f>打出表!C51</f>
        <v>202104</v>
      </c>
      <c r="C50" s="17">
        <f>打出表!D51</f>
        <v>99461</v>
      </c>
      <c r="D50" s="17">
        <f>打出表!E51</f>
        <v>102643</v>
      </c>
      <c r="E50" s="17">
        <f>打出表!F51</f>
        <v>-142</v>
      </c>
      <c r="F50" s="17">
        <f>打出表!H51</f>
        <v>134</v>
      </c>
      <c r="G50" s="17">
        <f>打出表!K51</f>
        <v>187</v>
      </c>
      <c r="H50" s="17">
        <f>打出表!O51</f>
        <v>348</v>
      </c>
      <c r="I50" s="17">
        <f>打出表!R51</f>
        <v>437</v>
      </c>
      <c r="J50" s="17">
        <f>打出表!U51</f>
        <v>80743</v>
      </c>
      <c r="K50" s="1">
        <f>打出表!V51</f>
        <v>-83</v>
      </c>
      <c r="M50" s="3" t="s">
        <v>72</v>
      </c>
      <c r="N50" s="4">
        <f>COUNTIF(N36,"&gt;=1")</f>
        <v>0</v>
      </c>
      <c r="P50" s="3" t="s">
        <v>72</v>
      </c>
      <c r="Q50" s="4">
        <f>COUNTIF(Q36,"&gt;=1")</f>
        <v>0</v>
      </c>
    </row>
    <row r="51" spans="1:19" ht="14" x14ac:dyDescent="0.2">
      <c r="A51" s="24" t="str">
        <f>打出表!B52</f>
        <v>南丹地域</v>
      </c>
      <c r="B51" s="64">
        <f>打出表!C52</f>
        <v>141612</v>
      </c>
      <c r="C51" s="17">
        <f>打出表!D52</f>
        <v>68603</v>
      </c>
      <c r="D51" s="17">
        <f>打出表!E52</f>
        <v>73009</v>
      </c>
      <c r="E51" s="17">
        <f>打出表!F52</f>
        <v>-102</v>
      </c>
      <c r="F51" s="17">
        <f>打出表!H52</f>
        <v>79</v>
      </c>
      <c r="G51" s="17">
        <f>打出表!K52</f>
        <v>108</v>
      </c>
      <c r="H51" s="17">
        <f>打出表!O52</f>
        <v>243</v>
      </c>
      <c r="I51" s="17">
        <f>打出表!R52</f>
        <v>316</v>
      </c>
      <c r="J51" s="17">
        <f>打出表!U52</f>
        <v>52364</v>
      </c>
      <c r="K51" s="1">
        <f>打出表!V52</f>
        <v>8</v>
      </c>
      <c r="M51" s="3" t="s">
        <v>73</v>
      </c>
      <c r="N51" s="4">
        <f>COUNTIF(N10:N24,"=0")</f>
        <v>0</v>
      </c>
      <c r="P51" s="3" t="s">
        <v>73</v>
      </c>
      <c r="Q51" s="4">
        <f>COUNTIF(Q10:Q24,"=0")</f>
        <v>0</v>
      </c>
    </row>
    <row r="52" spans="1:19" ht="14" x14ac:dyDescent="0.2">
      <c r="A52" s="24" t="str">
        <f>打出表!B53</f>
        <v>京都市域</v>
      </c>
      <c r="B52" s="64">
        <f>打出表!C53</f>
        <v>1475248</v>
      </c>
      <c r="C52" s="17">
        <f>打出表!D53</f>
        <v>700838</v>
      </c>
      <c r="D52" s="17">
        <f>打出表!E53</f>
        <v>774410</v>
      </c>
      <c r="E52" s="17">
        <f>打出表!F53</f>
        <v>-279</v>
      </c>
      <c r="F52" s="17">
        <f>打出表!H53</f>
        <v>908</v>
      </c>
      <c r="G52" s="17">
        <f>打出表!K53</f>
        <v>1010</v>
      </c>
      <c r="H52" s="17">
        <f>打出表!O53</f>
        <v>4977</v>
      </c>
      <c r="I52" s="17">
        <f>打出表!R53</f>
        <v>5154</v>
      </c>
      <c r="J52" s="17">
        <f>打出表!U53</f>
        <v>688443</v>
      </c>
      <c r="K52" s="1">
        <f>打出表!V53</f>
        <v>9</v>
      </c>
      <c r="M52" s="3" t="s">
        <v>74</v>
      </c>
      <c r="N52" s="4">
        <f>COUNTIF(N25:N35,"=0")</f>
        <v>0</v>
      </c>
      <c r="P52" s="3" t="s">
        <v>74</v>
      </c>
      <c r="Q52" s="4">
        <f>COUNTIF(Q25:Q35,"=0")</f>
        <v>0</v>
      </c>
    </row>
    <row r="53" spans="1:19" ht="14" x14ac:dyDescent="0.2">
      <c r="A53" s="24" t="str">
        <f>打出表!B54</f>
        <v>山城地域</v>
      </c>
      <c r="B53" s="64">
        <f>打出表!C54</f>
        <v>708216</v>
      </c>
      <c r="C53" s="17">
        <f>打出表!D54</f>
        <v>343224</v>
      </c>
      <c r="D53" s="17">
        <f>打出表!E54</f>
        <v>364992</v>
      </c>
      <c r="E53" s="17">
        <f>打出表!F54</f>
        <v>-95</v>
      </c>
      <c r="F53" s="17">
        <f>打出表!H54</f>
        <v>472</v>
      </c>
      <c r="G53" s="17">
        <f>打出表!K54</f>
        <v>457</v>
      </c>
      <c r="H53" s="17">
        <f>打出表!O54</f>
        <v>1836</v>
      </c>
      <c r="I53" s="17">
        <f>打出表!R54</f>
        <v>1946</v>
      </c>
      <c r="J53" s="17">
        <f>打出表!U54</f>
        <v>272806</v>
      </c>
      <c r="K53" s="1">
        <f>打出表!V55</f>
        <v>28</v>
      </c>
      <c r="M53" s="3" t="s">
        <v>75</v>
      </c>
      <c r="N53" s="4">
        <f>COUNTIF(N36,"=0")</f>
        <v>0</v>
      </c>
      <c r="P53" s="3" t="s">
        <v>75</v>
      </c>
      <c r="Q53" s="4">
        <f>COUNTIF(Q36,"=0")</f>
        <v>0</v>
      </c>
    </row>
    <row r="54" spans="1:19" ht="14" x14ac:dyDescent="0.2">
      <c r="A54" s="24" t="str">
        <f>打出表!B55</f>
        <v>（乙訓地域）</v>
      </c>
      <c r="B54" s="64">
        <f>打出表!C55</f>
        <v>148292</v>
      </c>
      <c r="C54" s="17">
        <f>打出表!D55</f>
        <v>71788</v>
      </c>
      <c r="D54" s="17">
        <f>打出表!E55</f>
        <v>76504</v>
      </c>
      <c r="E54" s="17">
        <f>打出表!F55</f>
        <v>-19</v>
      </c>
      <c r="F54" s="17">
        <f>打出表!H55</f>
        <v>102</v>
      </c>
      <c r="G54" s="17">
        <f>打出表!K55</f>
        <v>89</v>
      </c>
      <c r="H54" s="17">
        <f>打出表!O55</f>
        <v>397</v>
      </c>
      <c r="I54" s="17">
        <f>打出表!R55</f>
        <v>429</v>
      </c>
      <c r="J54" s="17">
        <f>打出表!U55</f>
        <v>58869</v>
      </c>
      <c r="K54" s="1">
        <f>打出表!V56</f>
        <v>119</v>
      </c>
      <c r="M54" s="3" t="s">
        <v>76</v>
      </c>
      <c r="N54" s="4">
        <f>COUNTIF(N10:N24,"&lt;0")</f>
        <v>12</v>
      </c>
      <c r="P54" s="3" t="s">
        <v>76</v>
      </c>
      <c r="Q54" s="4">
        <f>COUNTIF(Q10:Q24,"&lt;0")</f>
        <v>5</v>
      </c>
    </row>
    <row r="55" spans="1:19" ht="14" x14ac:dyDescent="0.2">
      <c r="A55" s="24" t="str">
        <f>打出表!B56</f>
        <v>（山城中部地域）</v>
      </c>
      <c r="B55" s="64">
        <f>打出表!C56</f>
        <v>444283</v>
      </c>
      <c r="C55" s="17">
        <f>打出表!D56</f>
        <v>216130</v>
      </c>
      <c r="D55" s="17">
        <f>打出表!E56</f>
        <v>228153</v>
      </c>
      <c r="E55" s="17">
        <f>打出表!F56</f>
        <v>-38</v>
      </c>
      <c r="F55" s="17">
        <f>打出表!H56</f>
        <v>261</v>
      </c>
      <c r="G55" s="17">
        <f>打出表!K56</f>
        <v>263</v>
      </c>
      <c r="H55" s="17">
        <f>打出表!O56</f>
        <v>1001</v>
      </c>
      <c r="I55" s="17">
        <f>打出表!R56</f>
        <v>1037</v>
      </c>
      <c r="J55" s="17">
        <f>打出表!U56</f>
        <v>173218</v>
      </c>
      <c r="K55" s="1">
        <f>打出表!V57</f>
        <v>39</v>
      </c>
      <c r="M55" s="3" t="s">
        <v>77</v>
      </c>
      <c r="N55" s="4">
        <f>COUNTIF(N25:N35,"&lt;0")</f>
        <v>8</v>
      </c>
      <c r="P55" s="3" t="s">
        <v>77</v>
      </c>
      <c r="Q55" s="4">
        <f>COUNTIF(Q25:Q35,"&lt;０")</f>
        <v>2</v>
      </c>
    </row>
    <row r="56" spans="1:19" ht="14.25" customHeight="1" x14ac:dyDescent="0.2">
      <c r="A56" s="25" t="str">
        <f>打出表!B57</f>
        <v>（相楽地域）</v>
      </c>
      <c r="B56" s="65">
        <f>打出表!C57</f>
        <v>115641</v>
      </c>
      <c r="C56" s="26">
        <f>打出表!D57</f>
        <v>55306</v>
      </c>
      <c r="D56" s="26">
        <f>打出表!E57</f>
        <v>60335</v>
      </c>
      <c r="E56" s="26">
        <f>打出表!F57</f>
        <v>-38</v>
      </c>
      <c r="F56" s="26">
        <f>打出表!H57</f>
        <v>109</v>
      </c>
      <c r="G56" s="26">
        <f>打出表!K57</f>
        <v>105</v>
      </c>
      <c r="H56" s="26">
        <f>打出表!O57</f>
        <v>438</v>
      </c>
      <c r="I56" s="26">
        <f>打出表!R57</f>
        <v>480</v>
      </c>
      <c r="J56" s="26">
        <f>打出表!U57</f>
        <v>40719</v>
      </c>
      <c r="K56" s="1"/>
      <c r="M56" s="3" t="s">
        <v>78</v>
      </c>
      <c r="N56" s="4">
        <f>COUNTIF(N36,"&lt;0")</f>
        <v>1</v>
      </c>
      <c r="P56" s="3" t="s">
        <v>78</v>
      </c>
      <c r="Q56" s="4">
        <f>COUNTIF(Q36,"&lt;0")</f>
        <v>1</v>
      </c>
    </row>
    <row r="57" spans="1:19" ht="14.25" customHeight="1" x14ac:dyDescent="0.2">
      <c r="A57" s="27" t="s">
        <v>108</v>
      </c>
      <c r="B57" s="140" t="s">
        <v>155</v>
      </c>
      <c r="C57" s="141"/>
      <c r="D57" s="141"/>
      <c r="E57" s="141"/>
      <c r="F57" s="141"/>
      <c r="G57" s="141"/>
      <c r="H57" s="141"/>
      <c r="I57" s="141"/>
      <c r="J57" s="141"/>
      <c r="K57" s="1"/>
      <c r="M57" s="3"/>
      <c r="P57" s="3"/>
    </row>
    <row r="58" spans="1:19" ht="14.25" customHeight="1" x14ac:dyDescent="0.2">
      <c r="A58" s="27"/>
      <c r="B58" s="142"/>
      <c r="C58" s="142"/>
      <c r="D58" s="142"/>
      <c r="E58" s="142"/>
      <c r="F58" s="142"/>
      <c r="G58" s="142"/>
      <c r="H58" s="142"/>
      <c r="I58" s="142"/>
      <c r="J58" s="142"/>
      <c r="K58" s="1"/>
      <c r="M58" s="3"/>
      <c r="P58" s="3"/>
    </row>
    <row r="59" spans="1:19" ht="14" x14ac:dyDescent="0.2">
      <c r="A59" s="27" t="s">
        <v>82</v>
      </c>
      <c r="B59" s="2" t="s">
        <v>109</v>
      </c>
      <c r="C59" s="1"/>
      <c r="D59" s="1"/>
      <c r="E59" s="1"/>
      <c r="F59" s="17"/>
      <c r="G59" s="17"/>
      <c r="H59" s="17"/>
      <c r="I59" s="17"/>
      <c r="J59" s="1"/>
      <c r="K59" s="1"/>
      <c r="M59" s="3" t="s">
        <v>79</v>
      </c>
      <c r="N59" s="4" t="str">
        <f t="array" ref="N59">CONCATENATE(IF(N48&lt;&gt;0,TEXT(N48,"##市"),),IF(AND(N49&lt;&gt;0,N50&lt;&gt;0),TEXT(N49+N50,"##町村"),IF(AND(N49&lt;&gt;0,N50=0),TEXT(N49,"##町"),IF(AND(N49=0,N50&lt;&gt;0),TEXT(N50,"##村"),""))))</f>
        <v>3市2町</v>
      </c>
      <c r="P59" s="3" t="s">
        <v>79</v>
      </c>
      <c r="Q59" s="4" t="str">
        <f t="array" ref="Q59">CONCATENATE(IF(Q48&lt;&gt;0,TEXT(Q48,"##市"),),IF(AND(Q49&lt;&gt;0,Q50&lt;&gt;0),TEXT(Q49+Q50,"##町村"),IF(AND(Q49&lt;&gt;0,Q50=0),TEXT(Q49,"##町"),IF(AND(Q49=0,Q50&lt;&gt;0),TEXT(Q50,"##村"),""))))</f>
        <v>10市8町</v>
      </c>
    </row>
    <row r="60" spans="1:19" ht="14" x14ac:dyDescent="0.2">
      <c r="A60" s="2"/>
      <c r="B60" s="2" t="s">
        <v>117</v>
      </c>
      <c r="C60" s="1"/>
      <c r="D60" s="1"/>
      <c r="E60" s="1"/>
      <c r="F60" s="17"/>
      <c r="G60" s="17"/>
      <c r="H60" s="17"/>
      <c r="I60" s="17"/>
      <c r="J60" s="1"/>
      <c r="K60" s="1"/>
      <c r="M60" s="3" t="s">
        <v>80</v>
      </c>
      <c r="N60" s="4" t="str">
        <f t="array" ref="N60">CONCATENATE(IF(N51&lt;&gt;0,TEXT(N51,"##市"),),IF(AND(N52&lt;&gt;0,N53&lt;&gt;0),TEXT(N52+N53,"##町村"),IF(AND(N52&lt;&gt;0,N53=0),TEXT(N52,"##町"),IF(AND(N52=0,N53&lt;&gt;0),TEXT(N53,"##村"),""))))</f>
        <v/>
      </c>
      <c r="P60" s="3" t="s">
        <v>80</v>
      </c>
      <c r="Q60" s="4" t="str">
        <f t="array" ref="Q60">CONCATENATE(IF(Q51&lt;&gt;0,TEXT(Q51,"##市"),),IF(AND(Q52&lt;&gt;0,Q53&lt;&gt;0),TEXT(Q52+Q53,"##町村"),IF(AND(Q52&lt;&gt;0,Q53=0),TEXT(Q52,"##町"),IF(AND(Q52=0,Q53&lt;&gt;0),TEXT(Q53,"##村"),""))))</f>
        <v/>
      </c>
    </row>
    <row r="61" spans="1:19" ht="14" x14ac:dyDescent="0.2">
      <c r="A61" s="2"/>
      <c r="B61" s="2" t="s">
        <v>118</v>
      </c>
      <c r="C61" s="1"/>
      <c r="D61" s="1"/>
      <c r="E61" s="1"/>
      <c r="F61" s="17"/>
      <c r="G61" s="17"/>
      <c r="H61" s="17"/>
      <c r="I61" s="17"/>
      <c r="J61" s="1"/>
      <c r="K61" s="1"/>
      <c r="M61" s="3" t="s">
        <v>81</v>
      </c>
      <c r="N61" s="4" t="str">
        <f t="array" ref="N61">CONCATENATE(IF(N54&lt;&gt;0,TEXT(N54,"##市"),),IF(AND(N55&lt;&gt;0,N56&lt;&gt;0),TEXT(N55+N56,"##町村"),IF(AND(N55&lt;&gt;0,N56=0),TEXT(N55,"##町"),IF(AND(N55=0,N56&lt;&gt;0),TEXT(N56,"##村"),""))))</f>
        <v>12市9町村</v>
      </c>
      <c r="P61" s="3" t="s">
        <v>81</v>
      </c>
      <c r="Q61" s="4" t="str">
        <f t="array" ref="Q61">CONCATENATE(IF(Q54&lt;&gt;0,TEXT(Q54,"##市"),),IF(AND(Q55&lt;&gt;0,Q56&lt;&gt;0),TEXT(Q55+Q56,"##町村"),IF(AND(Q55&lt;&gt;0,Q56=0),TEXT(Q55,"##町"),IF(AND(Q55=0,Q56&lt;&gt;0),TEXT(Q56,"##村"),""))))</f>
        <v>5市3町村</v>
      </c>
    </row>
    <row r="62" spans="1:19" ht="14" x14ac:dyDescent="0.2">
      <c r="A62" s="28" t="s">
        <v>110</v>
      </c>
      <c r="B62" s="3" t="s">
        <v>102</v>
      </c>
      <c r="C62" s="1"/>
      <c r="D62" s="1"/>
      <c r="E62" s="1"/>
      <c r="F62" s="17"/>
      <c r="G62" s="17"/>
      <c r="H62" s="17"/>
      <c r="I62" s="17"/>
      <c r="J62" s="1"/>
      <c r="K62" s="1"/>
    </row>
    <row r="63" spans="1:19" ht="14" x14ac:dyDescent="0.2">
      <c r="A63" s="21"/>
      <c r="B63" s="29" t="s">
        <v>111</v>
      </c>
      <c r="D63" s="29" t="s">
        <v>95</v>
      </c>
      <c r="E63" s="29"/>
      <c r="F63" s="29"/>
      <c r="G63" s="2"/>
      <c r="H63" s="17"/>
      <c r="I63" s="17"/>
      <c r="K63" s="1"/>
    </row>
    <row r="64" spans="1:19" ht="14" x14ac:dyDescent="0.2">
      <c r="B64" s="29" t="s">
        <v>112</v>
      </c>
      <c r="D64" s="29" t="s">
        <v>96</v>
      </c>
      <c r="E64" s="29"/>
      <c r="F64" s="29"/>
      <c r="G64" s="3"/>
      <c r="H64" s="2"/>
      <c r="I64" s="2"/>
      <c r="K64" s="1"/>
      <c r="R64" s="2"/>
      <c r="S64" s="2"/>
    </row>
    <row r="65" spans="1:11" ht="14" x14ac:dyDescent="0.2">
      <c r="B65" s="29" t="s">
        <v>144</v>
      </c>
      <c r="D65" s="29" t="s">
        <v>97</v>
      </c>
      <c r="E65" s="29"/>
      <c r="F65" s="29"/>
      <c r="H65" s="2"/>
      <c r="I65" s="2"/>
      <c r="K65" s="1"/>
    </row>
    <row r="66" spans="1:11" ht="14" x14ac:dyDescent="0.2">
      <c r="B66" s="29" t="s">
        <v>113</v>
      </c>
      <c r="D66" s="29" t="s">
        <v>98</v>
      </c>
      <c r="E66" s="29"/>
      <c r="F66" s="29"/>
      <c r="H66" s="2"/>
      <c r="I66" s="2"/>
      <c r="K66" s="1"/>
    </row>
    <row r="67" spans="1:11" ht="14" x14ac:dyDescent="0.2">
      <c r="B67" s="29" t="s">
        <v>145</v>
      </c>
      <c r="D67" s="29"/>
      <c r="E67" s="29"/>
      <c r="F67" s="29"/>
      <c r="H67" s="2"/>
      <c r="I67" s="2"/>
      <c r="K67" s="1"/>
    </row>
    <row r="68" spans="1:11" ht="14" x14ac:dyDescent="0.2">
      <c r="B68" s="29" t="s">
        <v>149</v>
      </c>
      <c r="D68" s="29" t="s">
        <v>99</v>
      </c>
      <c r="E68" s="29"/>
      <c r="F68" s="29"/>
      <c r="H68" s="2"/>
      <c r="I68" s="2"/>
      <c r="K68" s="1"/>
    </row>
    <row r="69" spans="1:11" ht="14" x14ac:dyDescent="0.2">
      <c r="A69" s="3"/>
      <c r="B69" s="29" t="s">
        <v>150</v>
      </c>
      <c r="D69" s="29" t="s">
        <v>100</v>
      </c>
      <c r="E69" s="29"/>
      <c r="F69" s="29"/>
      <c r="H69" s="3"/>
      <c r="I69" s="3"/>
      <c r="K69" s="1"/>
    </row>
    <row r="70" spans="1:11" ht="14" x14ac:dyDescent="0.2">
      <c r="B70" s="29" t="s">
        <v>151</v>
      </c>
      <c r="D70" s="29" t="s">
        <v>101</v>
      </c>
      <c r="E70" s="29"/>
      <c r="F70" s="29"/>
      <c r="K70" s="3"/>
    </row>
    <row r="71" spans="1:11" ht="14" x14ac:dyDescent="0.2">
      <c r="K71" s="3"/>
    </row>
    <row r="72" spans="1:11" ht="14" x14ac:dyDescent="0.2">
      <c r="K72" s="3"/>
    </row>
    <row r="73" spans="1:11" ht="14" x14ac:dyDescent="0.2">
      <c r="K73" s="3"/>
    </row>
    <row r="74" spans="1:11" ht="14" x14ac:dyDescent="0.2">
      <c r="K74" s="2"/>
    </row>
  </sheetData>
  <mergeCells count="1">
    <mergeCell ref="B57:J58"/>
  </mergeCells>
  <phoneticPr fontId="1"/>
  <printOptions horizontalCentered="1"/>
  <pageMargins left="0.78740157480314965" right="0.78740157480314965" top="0.98425196850393704" bottom="0.98425196850393704" header="0.51181102362204722" footer="0.51181102362204722"/>
  <pageSetup paperSize="9" scale="70" orientation="portrait" r:id="rId1"/>
  <headerFooter alignWithMargins="0"/>
  <colBreaks count="2" manualBreakCount="2">
    <brk id="11" max="70" man="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打出表</vt:lpstr>
      <vt:lpstr>統計京都</vt:lpstr>
      <vt:lpstr>打出表!Print_Area</vt:lpstr>
      <vt:lpstr>統計京都!Print_Area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小林　貴子</cp:lastModifiedBy>
  <cp:lastPrinted>2012-03-21T04:54:57Z</cp:lastPrinted>
  <dcterms:created xsi:type="dcterms:W3CDTF">2004-01-23T06:10:26Z</dcterms:created>
  <dcterms:modified xsi:type="dcterms:W3CDTF">2024-10-02T07:04:07Z</dcterms:modified>
</cp:coreProperties>
</file>