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上下水道課\上下水道課(企画より7月16日以降のTeraStationのデータ)\★役場内\企画財政課\R7\R8.1月\260117【京都府自治振興課 依頼26(金)〆】公営企業に係る「経営比較分析表」(令和６年度決算)の分析等について■■■\02　回答\R8.2.13修正分\"/>
    </mc:Choice>
  </mc:AlternateContent>
  <xr:revisionPtr revIDLastSave="0" documentId="13_ncr:1_{31374681-AC97-436F-B565-A22160400997}" xr6:coauthVersionLast="47" xr6:coauthVersionMax="47" xr10:uidLastSave="{00000000-0000-0000-0000-000000000000}"/>
  <workbookProtection workbookAlgorithmName="SHA-512" workbookHashValue="Tdw0/JxcbMf1eBQu4g4XRKxp1GiuwmJZe6n7G+plxuOZzlBXGzDYwEDqsBaiPuTY32iLYZkN6hSqYS0QOV+diQ==" workbookSaltValue="e3Z+DLL97Vn5lZ1TzvXh8Q==" workbookSpinCount="100000" lockStructure="1"/>
  <bookViews>
    <workbookView xWindow="-108" yWindow="-108" windowWidth="23256" windowHeight="1389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<sst xmlns="http://schemas.openxmlformats.org/spreadsheetml/2006/main" count="233" uniqueCount="117">
  <si>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</si>
  <si>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</si>
  <si>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</si>
  <si>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</si>
  <si>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</si>
  <si>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</si>
  <si>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</si>
  <si>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</si>
  <si>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</si>
  <si>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</si>
  <si>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</si>
  <si>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</si>
  <si>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</si>
  <si>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</si>
  <si>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</si>
  <si>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</si>
  <si>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</si>
  <si>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</si>
  <si>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</si>
  <si>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</si>
  <si>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</si>
  <si>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</si>
  <si>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</si>
  <si>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</si>
  <si>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</si>
  <si>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</si>
  <si>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</si>
  <si>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</si>
  <si>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</si>
  <si>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</si>
  <si>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</si>
  <si>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</si>
  <si>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</si>
  <si>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</si>
  <si>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</si>
  <si>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</si>
  <si>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</si>
  <si>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</si>
  <si>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</si>
  <si>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</si>
  <si>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</si>
  <si>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</si>
  <si>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</si>
  <si>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</si>
  <si>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</si>
  <si>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</si>
  <si>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</si>
  <si>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</si>
  <si>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</si>
  <si>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</si>
  <si>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</si>
  <si>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</si>
  <si>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</si>
  <si>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</si>
  <si>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</si>
  <si>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</si>
  <si>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</si>
  <si>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</si>
  <si>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</si>
  <si>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</si>
  <si>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</si>
  <si>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</si>
  <si>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</si>
  <si>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</si>
  <si>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</si>
  <si>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</si>
  <si>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</si>
  <si>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</si>
  <si>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</si>
  <si>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</si>
  <si>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</si>
  <si>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</si>
  <si>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</si>
  <si>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</si>
  <si>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</si>
  <si>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</si>
  <si>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</si>
  <si>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</si>
  <si>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</si>
  <si>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</si>
  <si>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</si>
  <si>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</si>
  <si>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</si>
  <si>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</si>
  <si>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</si>
  <si>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</si>
  <si>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</si>
  <si>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</si>
  <si>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</si>
  <si>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</si>
  <si>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</si>
  <si>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</si>
  <si>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</si>
  <si>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</si>
  <si>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</si>
  <si>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</si>
  <si>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</si>
  <si>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</si>
  <si>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</si>
  <si>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</si>
  <si>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</si>
  <si>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</si>
  <si>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</si>
  <si>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</si>
  <si>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</si>
  <si>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</si>
  <si>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</si>
  <si>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</si>
  <si>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</si>
  <si>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</si>
  <si>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</si>
  <si>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</si>
  <si>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</si>
  <si>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</si>
  <si>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平成28年度に財政の健全化に向け、「井手町上下水道事業経営等審議会」を設置。その後、審議会及び議会での審議を経て、平成29年度に約20年ぶりに平均改定率14％となる水道料金の改定を実施しました。
　今後は中長期的な視点から水道事業における既存施設の効率化による更なる経費削減等に努めつつ、老朽化する施設・管路の更新を計画的に実施し、引き続き「有収率」や「管路更新率」の向上に取り組む予定です。</t>
    <phoneticPr fontId="4"/>
  </si>
  <si>
    <t>・①「収益的収支比率」は、単年度の収支で黒字であれば100%以上となる指標です。平成29年度に水道料金の改定を実施し、過去から経費削減に努めてきたことにより、類似団体平均及び全国平均を上回る結果となりました。
・④「企業債残高対給水収益比率」は、企業債残高の割合を示す指標です。企業債の新規発行の抑制等により、今のところ、類似団体に比べて低い状況ですが、今後施設更新に伴い企業債が必要となった場合、財務状況の悪化が懸念されます。
・⑤「料金回収率」は、100%以上であれば健全な指標です。令和6年度については、料金収入増加による供給単価の増等により100%を上回っておりますが、全国的に給水収益が減少傾向にある中で、今後も引き続き費用の削減や収益性の向上に努めます。
・⑥「給水原価」は、有収水量（料金の対象となった水量）1㎥あたりにかかる費用を表す指標です。令和6年度の有収水量は前年度に比べ減少。経年で見ても人口減少等の影響により減少傾向となっています。以前より経費削減に努めているため、類似団体と比べて低く、概ね一定しています。
・⑦「施設利用率」は、高いほど健全な指標です。給水人口の減少等の影響を受けていることから、類似団体平均値を下回っており、給水能力に余裕が生じている状況です。
・⑧「有収率」は、100%に近いほど施設の稼働が収益に反映されている指標です。平成30年度に対象区域における石綿管の布設替えが完了した結果、有収率が向上。漏水やメーター不感等の影響は無いと思われますが、今後も適正な維持管理に努め、有収率の向上に取り組む予定です。</t>
    <rPh sb="244" eb="246">
      <t>レイワ</t>
    </rPh>
    <rPh sb="247" eb="249">
      <t>ネンド</t>
    </rPh>
    <rPh sb="255" eb="259">
      <t>リョウキンシュウニュウ</t>
    </rPh>
    <rPh sb="259" eb="261">
      <t>ゾウカ</t>
    </rPh>
    <rPh sb="269" eb="270">
      <t>ゾウ</t>
    </rPh>
    <rPh sb="270" eb="271">
      <t>トウ</t>
    </rPh>
    <rPh sb="279" eb="280">
      <t>ウエ</t>
    </rPh>
    <phoneticPr fontId="4"/>
  </si>
  <si>
    <t>③「管路更新率」は、管路の更新ペースが把握できる指標です。令和６年度については類似団体に比べて高くなっていますが、直近３年間は類似団体に比べて低く、管路の老朽化が進んでいるものの、なかなか管路の更新ができていない状況です。今後は、財政状況をみながらではありますが、老朽化した施設や管路について計画的に更新を行う予定です。</t>
    <rPh sb="29" eb="31">
      <t>レイワ</t>
    </rPh>
    <rPh sb="32" eb="34">
      <t>ネンド</t>
    </rPh>
    <rPh sb="39" eb="43">
      <t>ルイジダンタイ</t>
    </rPh>
    <rPh sb="44" eb="45">
      <t>クラ</t>
    </rPh>
    <rPh sb="47" eb="48">
      <t>タカ</t>
    </rPh>
    <rPh sb="57" eb="59">
      <t>チョッキン</t>
    </rPh>
    <rPh sb="60" eb="61">
      <t>ネン</t>
    </rPh>
    <rPh sb="61" eb="62">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</si>
</sst>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1.26</c:v>
                </c:pt>
                <c:pt idx="1">
                  <c:v>0</c:v>
                </c:pt>
                <c:pt idx="2">
                  <c:v>0</c:v>
                </c:pt>
                <c:pt idx="3">
                  <c:v>0</c:v>
                </c:pt>
                <c:pt idx="4" formatCode="#,##0.00;&quot;△&quot;#,##0.00;&quot;-&quot;">
                  <c:v>1.29</c:v>
                </c:pt>
              </c:numCache>
            </c:numRef>
          </c:val>
          <c:extLst>
            <c:ext xmlns:c16="http://schemas.microsoft.com/office/drawing/2014/chart" uri="{C3380CC4-5D6E-409C-BE32-E72D297353CC}">
              <c16:uniqueId val="{00000000-41BE-49FB-A95B-13ED5D8E7E0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0.55000000000000004</c:v>
                </c:pt>
                <c:pt idx="3">
                  <c:v>0.44</c:v>
                </c:pt>
                <c:pt idx="4">
                  <c:v>0.56000000000000005</c:v>
                </c:pt>
              </c:numCache>
            </c:numRef>
          </c:val>
          <c:smooth val="0"/>
          <c:extLst>
            <c:ext xmlns:c16="http://schemas.microsoft.com/office/drawing/2014/chart" uri="{C3380CC4-5D6E-409C-BE32-E72D297353CC}">
              <c16:uniqueId val="{00000001-41BE-49FB-A95B-13ED5D8E7E0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47.79</c:v>
                </c:pt>
                <c:pt idx="1">
                  <c:v>48.05</c:v>
                </c:pt>
                <c:pt idx="2">
                  <c:v>48.38</c:v>
                </c:pt>
                <c:pt idx="3">
                  <c:v>46.41</c:v>
                </c:pt>
                <c:pt idx="4">
                  <c:v>46.95</c:v>
                </c:pt>
              </c:numCache>
            </c:numRef>
          </c:val>
          <c:extLst>
            <c:ext xmlns:c16="http://schemas.microsoft.com/office/drawing/2014/chart" uri="{C3380CC4-5D6E-409C-BE32-E72D297353CC}">
              <c16:uniqueId val="{00000000-48F5-4540-92A3-8629FA9E3C0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58.52</c:v>
                </c:pt>
                <c:pt idx="1">
                  <c:v>58.88</c:v>
                </c:pt>
                <c:pt idx="2">
                  <c:v>58.16</c:v>
                </c:pt>
                <c:pt idx="3">
                  <c:v>55.9</c:v>
                </c:pt>
                <c:pt idx="4">
                  <c:v>48.62</c:v>
                </c:pt>
              </c:numCache>
            </c:numRef>
          </c:val>
          <c:smooth val="0"/>
          <c:extLst>
            <c:ext xmlns:c16="http://schemas.microsoft.com/office/drawing/2014/chart" uri="{C3380CC4-5D6E-409C-BE32-E72D297353CC}">
              <c16:uniqueId val="{00000001-48F5-4540-92A3-8629FA9E3C0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93.55</c:v>
                </c:pt>
                <c:pt idx="1">
                  <c:v>90.27</c:v>
                </c:pt>
                <c:pt idx="2">
                  <c:v>86.42</c:v>
                </c:pt>
                <c:pt idx="3">
                  <c:v>87.93</c:v>
                </c:pt>
                <c:pt idx="4">
                  <c:v>89.48</c:v>
                </c:pt>
              </c:numCache>
            </c:numRef>
          </c:val>
          <c:extLst>
            <c:ext xmlns:c16="http://schemas.microsoft.com/office/drawing/2014/chart" uri="{C3380CC4-5D6E-409C-BE32-E72D297353CC}">
              <c16:uniqueId val="{00000000-ADF8-4A69-A041-942DAB96C4F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71.33</c:v>
                </c:pt>
                <c:pt idx="1">
                  <c:v>71.150000000000006</c:v>
                </c:pt>
                <c:pt idx="2">
                  <c:v>70.34</c:v>
                </c:pt>
                <c:pt idx="3">
                  <c:v>71.08</c:v>
                </c:pt>
                <c:pt idx="4">
                  <c:v>78.27</c:v>
                </c:pt>
              </c:numCache>
            </c:numRef>
          </c:val>
          <c:smooth val="0"/>
          <c:extLst>
            <c:ext xmlns:c16="http://schemas.microsoft.com/office/drawing/2014/chart" uri="{C3380CC4-5D6E-409C-BE32-E72D297353CC}">
              <c16:uniqueId val="{00000001-ADF8-4A69-A041-942DAB96C4F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105.11</c:v>
                </c:pt>
                <c:pt idx="1">
                  <c:v>106.43</c:v>
                </c:pt>
                <c:pt idx="2">
                  <c:v>97.14</c:v>
                </c:pt>
                <c:pt idx="3">
                  <c:v>102.78</c:v>
                </c:pt>
                <c:pt idx="4">
                  <c:v>131.44999999999999</c:v>
                </c:pt>
              </c:numCache>
            </c:numRef>
          </c:val>
          <c:extLst>
            <c:ext xmlns:c16="http://schemas.microsoft.com/office/drawing/2014/chart" uri="{C3380CC4-5D6E-409C-BE32-E72D297353CC}">
              <c16:uniqueId val="{00000000-2315-4CB6-9A98-8834AC13B4E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79.33</c:v>
                </c:pt>
                <c:pt idx="1">
                  <c:v>73.540000000000006</c:v>
                </c:pt>
                <c:pt idx="2">
                  <c:v>75.44</c:v>
                </c:pt>
                <c:pt idx="3">
                  <c:v>78.14</c:v>
                </c:pt>
                <c:pt idx="4">
                  <c:v>86.08</c:v>
                </c:pt>
              </c:numCache>
            </c:numRef>
          </c:val>
          <c:smooth val="0"/>
          <c:extLst>
            <c:ext xmlns:c16="http://schemas.microsoft.com/office/drawing/2014/chart" uri="{C3380CC4-5D6E-409C-BE32-E72D297353CC}">
              <c16:uniqueId val="{00000001-2315-4CB6-9A98-8834AC13B4E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91-4CD5-96FF-202C641827C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91-4CD5-96FF-202C641827C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27-46D0-B372-31743364614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27-46D0-B372-31743364614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0C-457C-B82E-36573055500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0C-457C-B82E-36573055500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4-4893-A025-F0B5492BF2A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4-4893-A025-F0B5492BF2A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209.17</c:v>
                </c:pt>
                <c:pt idx="1">
                  <c:v>208.66</c:v>
                </c:pt>
                <c:pt idx="2">
                  <c:v>216.31</c:v>
                </c:pt>
                <c:pt idx="3">
                  <c:v>230.49</c:v>
                </c:pt>
                <c:pt idx="4">
                  <c:v>194.74</c:v>
                </c:pt>
              </c:numCache>
            </c:numRef>
          </c:val>
          <c:extLst>
            <c:ext xmlns:c16="http://schemas.microsoft.com/office/drawing/2014/chart" uri="{C3380CC4-5D6E-409C-BE32-E72D297353CC}">
              <c16:uniqueId val="{00000000-2A0D-46A0-8B85-F37D9F2589F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949.61</c:v>
                </c:pt>
                <c:pt idx="1">
                  <c:v>918.84</c:v>
                </c:pt>
                <c:pt idx="2">
                  <c:v>955.49</c:v>
                </c:pt>
                <c:pt idx="3">
                  <c:v>1017.9</c:v>
                </c:pt>
                <c:pt idx="4">
                  <c:v>487.34</c:v>
                </c:pt>
              </c:numCache>
            </c:numRef>
          </c:val>
          <c:smooth val="0"/>
          <c:extLst>
            <c:ext xmlns:c16="http://schemas.microsoft.com/office/drawing/2014/chart" uri="{C3380CC4-5D6E-409C-BE32-E72D297353CC}">
              <c16:uniqueId val="{00000001-2A0D-46A0-8B85-F37D9F2589F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90.09</c:v>
                </c:pt>
                <c:pt idx="1">
                  <c:v>99.35</c:v>
                </c:pt>
                <c:pt idx="2">
                  <c:v>86.31</c:v>
                </c:pt>
                <c:pt idx="3">
                  <c:v>87.12</c:v>
                </c:pt>
                <c:pt idx="4">
                  <c:v>130.62</c:v>
                </c:pt>
              </c:numCache>
            </c:numRef>
          </c:val>
          <c:extLst>
            <c:ext xmlns:c16="http://schemas.microsoft.com/office/drawing/2014/chart" uri="{C3380CC4-5D6E-409C-BE32-E72D297353CC}">
              <c16:uniqueId val="{00000000-4289-4BCB-A916-030E1394AE4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58.41</c:v>
                </c:pt>
                <c:pt idx="1">
                  <c:v>58.27</c:v>
                </c:pt>
                <c:pt idx="2">
                  <c:v>55.15</c:v>
                </c:pt>
                <c:pt idx="3">
                  <c:v>53.95</c:v>
                </c:pt>
                <c:pt idx="4">
                  <c:v>58</c:v>
                </c:pt>
              </c:numCache>
            </c:numRef>
          </c:val>
          <c:smooth val="0"/>
          <c:extLst>
            <c:ext xmlns:c16="http://schemas.microsoft.com/office/drawing/2014/chart" uri="{C3380CC4-5D6E-409C-BE32-E72D297353CC}">
              <c16:uniqueId val="{00000001-4289-4BCB-A916-030E1394AE4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187.1</c:v>
                </c:pt>
                <c:pt idx="1">
                  <c:v>169.45</c:v>
                </c:pt>
                <c:pt idx="2">
                  <c:v>174.96</c:v>
                </c:pt>
                <c:pt idx="3">
                  <c:v>164.56</c:v>
                </c:pt>
                <c:pt idx="4">
                  <c:v>128.94999999999999</c:v>
                </c:pt>
              </c:numCache>
            </c:numRef>
          </c:val>
          <c:extLst>
            <c:ext xmlns:c16="http://schemas.microsoft.com/office/drawing/2014/chart" uri="{C3380CC4-5D6E-409C-BE32-E72D297353CC}">
              <c16:uniqueId val="{00000000-2D38-46FD-85E5-D3D16BF1EEA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303.27999999999997</c:v>
                </c:pt>
                <c:pt idx="1">
                  <c:v>303.81</c:v>
                </c:pt>
                <c:pt idx="2">
                  <c:v>310.26</c:v>
                </c:pt>
                <c:pt idx="3">
                  <c:v>318.99</c:v>
                </c:pt>
                <c:pt idx="4">
                  <c:v>239.82</c:v>
                </c:pt>
              </c:numCache>
            </c:numRef>
          </c:val>
          <c:smooth val="0"/>
          <c:extLst>
            <c:ext xmlns:c16="http://schemas.microsoft.com/office/drawing/2014/chart" uri="{C3380CC4-5D6E-409C-BE32-E72D297353CC}">
              <c16:uniqueId val="{00000001-2D38-46FD-85E5-D3D16BF1EEA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3"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京都府　井手町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x14ac:dyDescent="0.2">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D3</v>
      </c>
      <c r="X8" s="70"/>
      <c r="Y8" s="70"/>
      <c r="Z8" s="70"/>
      <c r="AA8" s="70"/>
      <c r="AB8" s="70"/>
      <c r="AC8" s="70"/>
      <c r="AD8" s="70" t="str">
        <f>データ!$M$6</f>
        <v>非設置</v>
      </c>
      <c r="AE8" s="70"/>
      <c r="AF8" s="70"/>
      <c r="AG8" s="70"/>
      <c r="AH8" s="70"/>
      <c r="AI8" s="70"/>
      <c r="AJ8" s="70"/>
      <c r="AK8" s="2"/>
      <c r="AL8" s="65">
        <f>データ!$R$6</f>
        <v>6958</v>
      </c>
      <c r="AM8" s="65"/>
      <c r="AN8" s="65"/>
      <c r="AO8" s="65"/>
      <c r="AP8" s="65"/>
      <c r="AQ8" s="65"/>
      <c r="AR8" s="65"/>
      <c r="AS8" s="65"/>
      <c r="AT8" s="35">
        <f>データ!$S$6</f>
        <v>18.04</v>
      </c>
      <c r="AU8" s="35"/>
      <c r="AV8" s="35"/>
      <c r="AW8" s="35"/>
      <c r="AX8" s="35"/>
      <c r="AY8" s="35"/>
      <c r="AZ8" s="35"/>
      <c r="BA8" s="35"/>
      <c r="BB8" s="35">
        <f>データ!$T$6</f>
        <v>385.7</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29.25</v>
      </c>
      <c r="Q10" s="35"/>
      <c r="R10" s="35"/>
      <c r="S10" s="35"/>
      <c r="T10" s="35"/>
      <c r="U10" s="35"/>
      <c r="V10" s="35"/>
      <c r="W10" s="65">
        <f>データ!$Q$6</f>
        <v>2866</v>
      </c>
      <c r="X10" s="65"/>
      <c r="Y10" s="65"/>
      <c r="Z10" s="65"/>
      <c r="AA10" s="65"/>
      <c r="AB10" s="65"/>
      <c r="AC10" s="65"/>
      <c r="AD10" s="2"/>
      <c r="AE10" s="2"/>
      <c r="AF10" s="2"/>
      <c r="AG10" s="2"/>
      <c r="AH10" s="2"/>
      <c r="AI10" s="2"/>
      <c r="AJ10" s="2"/>
      <c r="AK10" s="2"/>
      <c r="AL10" s="65">
        <f>データ!$U$6</f>
        <v>2027</v>
      </c>
      <c r="AM10" s="65"/>
      <c r="AN10" s="65"/>
      <c r="AO10" s="65"/>
      <c r="AP10" s="65"/>
      <c r="AQ10" s="65"/>
      <c r="AR10" s="65"/>
      <c r="AS10" s="65"/>
      <c r="AT10" s="35">
        <f>データ!$V$6</f>
        <v>0.56999999999999995</v>
      </c>
      <c r="AU10" s="35"/>
      <c r="AV10" s="35"/>
      <c r="AW10" s="35"/>
      <c r="AX10" s="35"/>
      <c r="AY10" s="35"/>
      <c r="AZ10" s="35"/>
      <c r="BA10" s="35"/>
      <c r="BB10" s="35">
        <f>データ!$W$6</f>
        <v>3556.14</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116</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114</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LGbeRDAj/ZZLFID6NQ8zwusmvH0/LP1yZYck2jY26w1ya9xeZdc8NmGKHfp17+6pCys4moXJrlsVrmBkK1DtOQ==" saltValue="B7O/JNovs3iahJdRh0be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55</v>
      </c>
      <c r="B4" s="17"/>
      <c r="C4" s="17"/>
      <c r="D4" s="17"/>
      <c r="E4" s="17"/>
      <c r="F4" s="17"/>
      <c r="G4" s="17"/>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2024</v>
      </c>
      <c r="C6" s="20">
        <f t="shared" ref="C6:W6" si="3">C7</f>
        <v>263435</v>
      </c>
      <c r="D6" s="20">
        <f t="shared" si="3"/>
        <v>47</v>
      </c>
      <c r="E6" s="20">
        <f t="shared" si="3"/>
        <v>1</v>
      </c>
      <c r="F6" s="20">
        <f t="shared" si="3"/>
        <v>0</v>
      </c>
      <c r="G6" s="20">
        <f t="shared" si="3"/>
        <v>0</v>
      </c>
      <c r="H6" s="20" t="str">
        <f t="shared" si="3"/>
        <v>京都府　井手町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29.25</v>
      </c>
      <c r="Q6" s="21">
        <f t="shared" si="3"/>
        <v>2866</v>
      </c>
      <c r="R6" s="21">
        <f t="shared" si="3"/>
        <v>6958</v>
      </c>
      <c r="S6" s="21">
        <f t="shared" si="3"/>
        <v>18.04</v>
      </c>
      <c r="T6" s="21">
        <f t="shared" si="3"/>
        <v>385.7</v>
      </c>
      <c r="U6" s="21">
        <f t="shared" si="3"/>
        <v>2027</v>
      </c>
      <c r="V6" s="21">
        <f t="shared" si="3"/>
        <v>0.56999999999999995</v>
      </c>
      <c r="W6" s="21">
        <f t="shared" si="3"/>
        <v>3556.14</v>
      </c>
      <c r="X6" s="22">
        <f>IF(X7="",NA(),X7)</f>
        <v>105.11</v>
      </c>
      <c r="Y6" s="22">
        <f t="shared" ref="Y6:AG6" si="4">IF(Y7="",NA(),Y7)</f>
        <v>106.43</v>
      </c>
      <c r="Z6" s="22">
        <f t="shared" si="4"/>
        <v>97.14</v>
      </c>
      <c r="AA6" s="22">
        <f t="shared" si="4"/>
        <v>102.78</v>
      </c>
      <c r="AB6" s="22">
        <f t="shared" si="4"/>
        <v>131.44999999999999</v>
      </c>
      <c r="AC6" s="22">
        <f t="shared" si="4"/>
        <v>79.33</v>
      </c>
      <c r="AD6" s="22">
        <f t="shared" si="4"/>
        <v>73.540000000000006</v>
      </c>
      <c r="AE6" s="22">
        <f t="shared" si="4"/>
        <v>75.44</v>
      </c>
      <c r="AF6" s="22">
        <f t="shared" si="4"/>
        <v>78.14</v>
      </c>
      <c r="AG6" s="22">
        <f t="shared" si="4"/>
        <v>86.08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209.17</v>
      </c>
      <c r="BF6" s="22">
        <f t="shared" ref="BF6:BN6" si="7">IF(BF7="",NA(),BF7)</f>
        <v>208.66</v>
      </c>
      <c r="BG6" s="22">
        <f t="shared" si="7"/>
        <v>216.31</v>
      </c>
      <c r="BH6" s="22">
        <f t="shared" si="7"/>
        <v>230.49</v>
      </c>
      <c r="BI6" s="22">
        <f t="shared" si="7"/>
        <v>194.74</v>
      </c>
      <c r="BJ6" s="22">
        <f t="shared" si="7"/>
        <v>949.61</v>
      </c>
      <c r="BK6" s="22">
        <f t="shared" si="7"/>
        <v>918.84</v>
      </c>
      <c r="BL6" s="22">
        <f t="shared" si="7"/>
        <v>955.49</v>
      </c>
      <c r="BM6" s="22">
        <f t="shared" si="7"/>
        <v>1017.9</v>
      </c>
      <c r="BN6" s="22">
        <f t="shared" si="7"/>
        <v>487.34</v>
      </c>
      <c r="BO6" s="21" t="str">
        <f>IF(BO7="","",IF(BO7="-","【-】","【"&amp;SUBSTITUTE(TEXT(BO7,"#,##0.00"),"-","△")&amp;"】"))</f>
        <v>【544.02】</v>
      </c>
      <c r="BP6" s="22">
        <f>IF(BP7="",NA(),BP7)</f>
        <v>90.09</v>
      </c>
      <c r="BQ6" s="22">
        <f t="shared" ref="BQ6:BY6" si="8">IF(BQ7="",NA(),BQ7)</f>
        <v>99.35</v>
      </c>
      <c r="BR6" s="22">
        <f t="shared" si="8"/>
        <v>86.31</v>
      </c>
      <c r="BS6" s="22">
        <f t="shared" si="8"/>
        <v>87.12</v>
      </c>
      <c r="BT6" s="22">
        <f t="shared" si="8"/>
        <v>130.62</v>
      </c>
      <c r="BU6" s="22">
        <f t="shared" si="8"/>
        <v>58.41</v>
      </c>
      <c r="BV6" s="22">
        <f t="shared" si="8"/>
        <v>58.27</v>
      </c>
      <c r="BW6" s="22">
        <f t="shared" si="8"/>
        <v>55.15</v>
      </c>
      <c r="BX6" s="22">
        <f t="shared" si="8"/>
        <v>53.95</v>
      </c>
      <c r="BY6" s="22">
        <f t="shared" si="8"/>
        <v>58</v>
      </c>
      <c r="BZ6" s="21" t="str">
        <f>IF(BZ7="","",IF(BZ7="-","【-】","【"&amp;SUBSTITUTE(TEXT(BZ7,"#,##0.00"),"-","△")&amp;"】"))</f>
        <v>【55.67】</v>
      </c>
      <c r="CA6" s="22">
        <f>IF(CA7="",NA(),CA7)</f>
        <v>187.1</v>
      </c>
      <c r="CB6" s="22">
        <f t="shared" ref="CB6:CJ6" si="9">IF(CB7="",NA(),CB7)</f>
        <v>169.45</v>
      </c>
      <c r="CC6" s="22">
        <f t="shared" si="9"/>
        <v>174.96</v>
      </c>
      <c r="CD6" s="22">
        <f t="shared" si="9"/>
        <v>164.56</v>
      </c>
      <c r="CE6" s="22">
        <f t="shared" si="9"/>
        <v>128.94999999999999</v>
      </c>
      <c r="CF6" s="22">
        <f t="shared" si="9"/>
        <v>303.27999999999997</v>
      </c>
      <c r="CG6" s="22">
        <f t="shared" si="9"/>
        <v>303.81</v>
      </c>
      <c r="CH6" s="22">
        <f t="shared" si="9"/>
        <v>310.26</v>
      </c>
      <c r="CI6" s="22">
        <f t="shared" si="9"/>
        <v>318.99</v>
      </c>
      <c r="CJ6" s="22">
        <f t="shared" si="9"/>
        <v>239.82</v>
      </c>
      <c r="CK6" s="21" t="str">
        <f>IF(CK7="","",IF(CK7="-","【-】","【"&amp;SUBSTITUTE(TEXT(CK7,"#,##0.00"),"-","△")&amp;"】"))</f>
        <v>【261.48】</v>
      </c>
      <c r="CL6" s="22">
        <f>IF(CL7="",NA(),CL7)</f>
        <v>47.79</v>
      </c>
      <c r="CM6" s="22">
        <f t="shared" ref="CM6:CU6" si="10">IF(CM7="",NA(),CM7)</f>
        <v>48.05</v>
      </c>
      <c r="CN6" s="22">
        <f t="shared" si="10"/>
        <v>48.38</v>
      </c>
      <c r="CO6" s="22">
        <f t="shared" si="10"/>
        <v>46.41</v>
      </c>
      <c r="CP6" s="22">
        <f t="shared" si="10"/>
        <v>46.95</v>
      </c>
      <c r="CQ6" s="22">
        <f t="shared" si="10"/>
        <v>58.52</v>
      </c>
      <c r="CR6" s="22">
        <f t="shared" si="10"/>
        <v>58.88</v>
      </c>
      <c r="CS6" s="22">
        <f t="shared" si="10"/>
        <v>58.16</v>
      </c>
      <c r="CT6" s="22">
        <f t="shared" si="10"/>
        <v>55.9</v>
      </c>
      <c r="CU6" s="22">
        <f t="shared" si="10"/>
        <v>48.62</v>
      </c>
      <c r="CV6" s="21" t="str">
        <f>IF(CV7="","",IF(CV7="-","【-】","【"&amp;SUBSTITUTE(TEXT(CV7,"#,##0.00"),"-","△")&amp;"】"))</f>
        <v>【44.68】</v>
      </c>
      <c r="CW6" s="22">
        <f>IF(CW7="",NA(),CW7)</f>
        <v>93.55</v>
      </c>
      <c r="CX6" s="22">
        <f t="shared" ref="CX6:DF6" si="11">IF(CX7="",NA(),CX7)</f>
        <v>90.27</v>
      </c>
      <c r="CY6" s="22">
        <f t="shared" si="11"/>
        <v>86.42</v>
      </c>
      <c r="CZ6" s="22">
        <f t="shared" si="11"/>
        <v>87.93</v>
      </c>
      <c r="DA6" s="22">
        <f t="shared" si="11"/>
        <v>89.48</v>
      </c>
      <c r="DB6" s="22">
        <f t="shared" si="11"/>
        <v>71.33</v>
      </c>
      <c r="DC6" s="22">
        <f t="shared" si="11"/>
        <v>71.150000000000006</v>
      </c>
      <c r="DD6" s="22">
        <f t="shared" si="11"/>
        <v>70.34</v>
      </c>
      <c r="DE6" s="22">
        <f t="shared" si="11"/>
        <v>71.08</v>
      </c>
      <c r="DF6" s="22">
        <f t="shared" si="11"/>
        <v>78.27</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1.26</v>
      </c>
      <c r="EE6" s="21">
        <f t="shared" ref="EE6:EM6" si="14">IF(EE7="",NA(),EE7)</f>
        <v>0</v>
      </c>
      <c r="EF6" s="21">
        <f t="shared" si="14"/>
        <v>0</v>
      </c>
      <c r="EG6" s="21">
        <f t="shared" si="14"/>
        <v>0</v>
      </c>
      <c r="EH6" s="22">
        <f t="shared" si="14"/>
        <v>1.29</v>
      </c>
      <c r="EI6" s="22">
        <f t="shared" si="14"/>
        <v>0.72</v>
      </c>
      <c r="EJ6" s="22">
        <f t="shared" si="14"/>
        <v>0.71</v>
      </c>
      <c r="EK6" s="22">
        <f t="shared" si="14"/>
        <v>0.55000000000000004</v>
      </c>
      <c r="EL6" s="22">
        <f t="shared" si="14"/>
        <v>0.44</v>
      </c>
      <c r="EM6" s="22">
        <f t="shared" si="14"/>
        <v>0.56000000000000005</v>
      </c>
      <c r="EN6" s="21" t="str">
        <f>IF(EN7="","",IF(EN7="-","【-】","【"&amp;SUBSTITUTE(TEXT(EN7,"#,##0.00"),"-","△")&amp;"】"))</f>
        <v>【0.18】</v>
      </c>
    </row>
    <row r="7" spans="1:144" s="23" customFormat="1" x14ac:dyDescent="0.2">
      <c r="A7" s="15"/>
      <c r="B7" s="24">
        <v>2024</v>
      </c>
      <c r="C7" s="24">
        <v>263435</v>
      </c>
      <c r="D7" s="24">
        <v>47</v>
      </c>
      <c r="E7" s="24">
        <v>1</v>
      </c>
      <c r="F7" s="24">
        <v>0</v>
      </c>
      <c r="G7" s="24">
        <v>0</v>
      </c>
      <c r="H7" s="24" t="s">
        <v>96</v>
      </c>
      <c r="I7" s="24" t="s">
        <v>97</v>
      </c>
      <c r="J7" s="24" t="s">
        <v>98</v>
      </c>
      <c r="K7" s="24" t="s">
        <v>99</v>
      </c>
      <c r="L7" s="24" t="s">
        <v>100</v>
      </c>
      <c r="M7" s="24" t="s">
        <v>101</v>
      </c>
      <c r="N7" s="25" t="s">
        <v>102</v>
      </c>
      <c r="O7" s="25" t="s">
        <v>103</v>
      </c>
      <c r="P7" s="25">
        <v>29.25</v>
      </c>
      <c r="Q7" s="25">
        <v>2866</v>
      </c>
      <c r="R7" s="25">
        <v>6958</v>
      </c>
      <c r="S7" s="25">
        <v>18.04</v>
      </c>
      <c r="T7" s="25">
        <v>385.7</v>
      </c>
      <c r="U7" s="25">
        <v>2027</v>
      </c>
      <c r="V7" s="25">
        <v>0.56999999999999995</v>
      </c>
      <c r="W7" s="25">
        <v>3556.14</v>
      </c>
      <c r="X7" s="25">
        <v>105.11</v>
      </c>
      <c r="Y7" s="25">
        <v>106.43</v>
      </c>
      <c r="Z7" s="25">
        <v>97.14</v>
      </c>
      <c r="AA7" s="25">
        <v>102.78</v>
      </c>
      <c r="AB7" s="25">
        <v>131.44999999999999</v>
      </c>
      <c r="AC7" s="25">
        <v>79.33</v>
      </c>
      <c r="AD7" s="25">
        <v>73.540000000000006</v>
      </c>
      <c r="AE7" s="25">
        <v>75.44</v>
      </c>
      <c r="AF7" s="25">
        <v>78.14</v>
      </c>
      <c r="AG7" s="25">
        <v>86.08</v>
      </c>
      <c r="AH7" s="25">
        <v>85.29</v>
      </c>
      <c r="AI7" s="25"/>
      <c r="AJ7" s="25"/>
      <c r="AK7" s="25"/>
      <c r="AL7" s="25"/>
      <c r="AM7" s="25"/>
      <c r="AN7" s="25"/>
      <c r="AO7" s="25"/>
      <c r="AP7" s="25"/>
      <c r="AQ7" s="25"/>
      <c r="AR7" s="25"/>
      <c r="AS7" s="25"/>
      <c r="AT7" s="25"/>
      <c r="AU7" s="25"/>
      <c r="AV7" s="25"/>
      <c r="AW7" s="25"/>
      <c r="AX7" s="25"/>
      <c r="AY7" s="25"/>
      <c r="AZ7" s="25"/>
      <c r="BA7" s="25"/>
      <c r="BB7" s="25"/>
      <c r="BC7" s="25"/>
      <c r="BD7" s="25"/>
      <c r="BE7" s="25">
        <v>209.17</v>
      </c>
      <c r="BF7" s="25">
        <v>208.66</v>
      </c>
      <c r="BG7" s="25">
        <v>216.31</v>
      </c>
      <c r="BH7" s="25">
        <v>230.49</v>
      </c>
      <c r="BI7" s="25">
        <v>194.74</v>
      </c>
      <c r="BJ7" s="25">
        <v>949.61</v>
      </c>
      <c r="BK7" s="25">
        <v>918.84</v>
      </c>
      <c r="BL7" s="25">
        <v>955.49</v>
      </c>
      <c r="BM7" s="25">
        <v>1017.9</v>
      </c>
      <c r="BN7" s="25">
        <v>487.34</v>
      </c>
      <c r="BO7" s="25">
        <v>544.02</v>
      </c>
      <c r="BP7" s="25">
        <v>90.09</v>
      </c>
      <c r="BQ7" s="25">
        <v>99.35</v>
      </c>
      <c r="BR7" s="25">
        <v>86.31</v>
      </c>
      <c r="BS7" s="25">
        <v>87.12</v>
      </c>
      <c r="BT7" s="25">
        <v>130.62</v>
      </c>
      <c r="BU7" s="25">
        <v>58.41</v>
      </c>
      <c r="BV7" s="25">
        <v>58.27</v>
      </c>
      <c r="BW7" s="25">
        <v>55.15</v>
      </c>
      <c r="BX7" s="25">
        <v>53.95</v>
      </c>
      <c r="BY7" s="25">
        <v>58</v>
      </c>
      <c r="BZ7" s="25">
        <v>55.67</v>
      </c>
      <c r="CA7" s="25">
        <v>187.1</v>
      </c>
      <c r="CB7" s="25">
        <v>169.45</v>
      </c>
      <c r="CC7" s="25">
        <v>174.96</v>
      </c>
      <c r="CD7" s="25">
        <v>164.56</v>
      </c>
      <c r="CE7" s="25">
        <v>128.94999999999999</v>
      </c>
      <c r="CF7" s="25">
        <v>303.27999999999997</v>
      </c>
      <c r="CG7" s="25">
        <v>303.81</v>
      </c>
      <c r="CH7" s="25">
        <v>310.26</v>
      </c>
      <c r="CI7" s="25">
        <v>318.99</v>
      </c>
      <c r="CJ7" s="25">
        <v>239.82</v>
      </c>
      <c r="CK7" s="25">
        <v>261.48</v>
      </c>
      <c r="CL7" s="25">
        <v>47.79</v>
      </c>
      <c r="CM7" s="25">
        <v>48.05</v>
      </c>
      <c r="CN7" s="25">
        <v>48.38</v>
      </c>
      <c r="CO7" s="25">
        <v>46.41</v>
      </c>
      <c r="CP7" s="25">
        <v>46.95</v>
      </c>
      <c r="CQ7" s="25">
        <v>58.52</v>
      </c>
      <c r="CR7" s="25">
        <v>58.88</v>
      </c>
      <c r="CS7" s="25">
        <v>58.16</v>
      </c>
      <c r="CT7" s="25">
        <v>55.9</v>
      </c>
      <c r="CU7" s="25">
        <v>48.62</v>
      </c>
      <c r="CV7" s="25">
        <v>44.68</v>
      </c>
      <c r="CW7" s="25">
        <v>93.55</v>
      </c>
      <c r="CX7" s="25">
        <v>90.27</v>
      </c>
      <c r="CY7" s="25">
        <v>86.42</v>
      </c>
      <c r="CZ7" s="25">
        <v>87.93</v>
      </c>
      <c r="DA7" s="25">
        <v>89.48</v>
      </c>
      <c r="DB7" s="25">
        <v>71.33</v>
      </c>
      <c r="DC7" s="25">
        <v>71.150000000000006</v>
      </c>
      <c r="DD7" s="25">
        <v>70.34</v>
      </c>
      <c r="DE7" s="25">
        <v>71.08</v>
      </c>
      <c r="DF7" s="25">
        <v>78.27</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1.26</v>
      </c>
      <c r="EE7" s="25">
        <v>0</v>
      </c>
      <c r="EF7" s="25">
        <v>0</v>
      </c>
      <c r="EG7" s="25">
        <v>0</v>
      </c>
      <c r="EH7" s="25">
        <v>1.29</v>
      </c>
      <c r="EI7" s="25">
        <v>0.72</v>
      </c>
      <c r="EJ7" s="25">
        <v>0.71</v>
      </c>
      <c r="EK7" s="25">
        <v>0.55000000000000004</v>
      </c>
      <c r="EL7" s="25">
        <v>0.44</v>
      </c>
      <c r="EM7" s="25">
        <v>0.56000000000000005</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優太</cp:lastModifiedBy>
  <cp:lastPrinted>2026-02-13T06:14:42Z</cp:lastPrinted>
  <dcterms:created xsi:type="dcterms:W3CDTF">2025-12-12T09:26:10Z</dcterms:created>
  <dcterms:modified xsi:type="dcterms:W3CDTF">2026-02-13T06:17:54Z</dcterms:modified>
  <cp:category/>
</cp:coreProperties>
</file>