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Z:\上下水道部\経営企画整備課\R07\00共通\00共通00共通\04他課からの照会\11_財政課\R080203〆【  】公営企業に係る「経営比較分析表」（令和6年度決算）の分析等について（依頼）\"/>
    </mc:Choice>
  </mc:AlternateContent>
  <xr:revisionPtr revIDLastSave="0" documentId="13_ncr:1_{6BA69BDA-CD34-464F-988C-C4BEA7CECD42}" xr6:coauthVersionLast="36" xr6:coauthVersionMax="36" xr10:uidLastSave="{00000000-0000-0000-0000-000000000000}"/>
  <workbookProtection workbookAlgorithmName="SHA-512" workbookHashValue="1kZwt4k0BL/m8Qhu45VuIkdswPd0KPGOXBhn8sh2Hln1wuUI5jNtbYVzYJGzlOI5SAGwWR88pYlOjmf/RnlbMw==" workbookSaltValue="DTWSeGUJ5MA9TtAHLR/tE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AL8" i="4" s="1"/>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G85" i="4"/>
  <c r="F85" i="4"/>
  <c r="E85" i="4"/>
  <c r="AT10" i="4"/>
  <c r="AL10" i="4"/>
  <c r="W10" i="4"/>
  <c r="I10" i="4"/>
  <c r="BB8" i="4"/>
  <c r="P8" i="4"/>
  <c r="I8"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<sst xmlns="http://schemas.openxmlformats.org/spreadsheetml/2006/main" count="231" uniqueCount="114">
  <si>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</si>
  <si>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</si>
  <si>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</si>
  <si>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</si>
  <si>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</si>
  <si>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</si>
  <si>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</si>
  <si>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</si>
  <si>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</si>
  <si>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</si>
  <si>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</si>
  <si>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</si>
  <si>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</si>
  <si>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</si>
  <si>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</si>
  <si>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</si>
  <si>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</si>
  <si>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</si>
  <si>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</si>
  <si>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</si>
  <si>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</si>
  <si>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</si>
  <si>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</si>
  <si>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</si>
  <si>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</si>
  <si>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</si>
  <si>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</si>
  <si>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</si>
  <si>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</si>
  <si>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</si>
  <si>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</si>
  <si>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</si>
  <si>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</si>
  <si>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</si>
  <si>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</si>
  <si>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</si>
  <si>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</si>
  <si>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</si>
  <si>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</si>
  <si>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</si>
  <si>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</si>
  <si>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</si>
  <si>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</si>
  <si>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</si>
  <si>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</si>
  <si>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</si>
  <si>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</si>
  <si>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</si>
  <si>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</si>
  <si>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</si>
  <si>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</si>
  <si>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</si>
  <si>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</si>
  <si>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</si>
  <si>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</si>
  <si>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</si>
  <si>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</si>
  <si>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</si>
  <si>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</si>
  <si>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</si>
  <si>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</si>
  <si>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</si>
  <si>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</si>
  <si>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</si>
  <si>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</si>
  <si>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</si>
  <si>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</si>
  <si>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</si>
  <si>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</si>
  <si>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</si>
  <si>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</si>
  <si>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</si>
  <si>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</si>
  <si>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</si>
  <si>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</si>
  <si>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</si>
  <si>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</si>
  <si>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</si>
  <si>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</si>
  <si>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</si>
  <si>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</si>
  <si>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</si>
  <si>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</si>
  <si>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</si>
  <si>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</si>
  <si>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</si>
  <si>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</si>
  <si>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</si>
  <si>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</si>
  <si>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</si>
  <si>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</si>
  <si>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</si>
  <si>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</si>
  <si>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</si>
  <si>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</si>
  <si>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京丹後市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</si>
  <si>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</si>
  <si>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</si>
  <si>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</si>
  <si>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</si>
  <si>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</si>
  <si>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</si>
  <si>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</si>
  <si>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</si>
  <si>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</si>
  <si>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</si>
  <si>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</si>
  <si>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</si>
  <si>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</si>
  <si>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</si>
  <si>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</si>
  <si>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処理施設の多くは20年以上が経過している中で、機械設備や電気設備の更新や修理が必要な時期を迎えることから、施設の維持管理計画を策定し、計画的に取り組んでいく必要がある。
　また、主要な設備の更新時期に来ている処理場においては、近隣の処理場との統合の費用を比較し、処理場の統合も検討する必要がある。</t>
    <phoneticPr fontId="4"/>
  </si>
  <si>
    <t xml:space="preserve"> 人口減少による使用料収入の減少と施設の維持管理費の増加が見込まれることから、使用料の改定も検討していく必要がある。
　また、令和5年度に和田野処理区の集落排水処理施設の網野処理区の公共下水道への統合工事を完了し、令和6年4月から公共下水道事業において事業を行っている。今後も汚水処理施設の大規模改修を見据えながら、経営の効率化のために、更なる施設の統合も検討していく必要がある。
　なお、令和2年4月より、地方公営企業（法適用）へ移行している。</t>
    <phoneticPr fontId="4"/>
  </si>
  <si>
    <t xml:space="preserve"> 農業集落排水処理事業は、市内に8処理区あり、令和6年度末での整備率は100％、水洗化率は87.7％である。
　平成23年度に最後の処理区の整備が完了した。水洗化率は、類似団体平均値と概ね同数値となっている。
　人口減少と高齢化による水洗化人口の減少により、有収水量も減少してきており、施設の維持管理において一般会計からの繰入金に依存する状況となっている。
 既借入企業債に加え建設改良工事において企業債を借りていることにより、企業債残高対事業規模比率が類似団体平均と比較し高くなっており、経営の効率性の改善が必要である。</t>
    <rPh sb="92" eb="93">
      <t>オオム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</si>
</sst>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0.02</c:v>
                </c:pt>
                <c:pt idx="1">
                  <c:v>0.02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B6E-4BF4-A776-B97AB58CF3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0.01</c:v>
                </c:pt>
                <c:pt idx="3">
                  <c:v>0.02</c:v>
                </c:pt>
                <c:pt idx="4">
                  <c:v>0.02</c:v>
                </c:pt>
              </c:numCache>
            </c:numRef>
          </c:val>
          <c:smooth val="0"/>
          <c:extLst>
            <c:ext xmlns:c16="http://schemas.microsoft.com/office/drawing/2014/chart" uri="{C3380CC4-5D6E-409C-BE32-E72D297353CC}">
              <c16:uniqueId val="{00000001-EB6E-4BF4-A776-B97AB58CF3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formatCode="#,##0.00;&quot;△&quot;#,##0.00;&quot;-&quot;">
                  <c:v>55.9</c:v>
                </c:pt>
                <c:pt idx="1">
                  <c:v>0</c:v>
                </c:pt>
                <c:pt idx="2">
                  <c:v>0</c:v>
                </c:pt>
                <c:pt idx="3">
                  <c:v>0</c:v>
                </c:pt>
                <c:pt idx="4">
                  <c:v>0</c:v>
                </c:pt>
              </c:numCache>
            </c:numRef>
          </c:val>
          <c:extLst>
            <c:ext xmlns:c16="http://schemas.microsoft.com/office/drawing/2014/chart" uri="{C3380CC4-5D6E-409C-BE32-E72D297353CC}">
              <c16:uniqueId val="{00000000-0DA1-47DB-B576-38A92CAEE2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52.9</c:v>
                </c:pt>
                <c:pt idx="3">
                  <c:v>52.63</c:v>
                </c:pt>
                <c:pt idx="4">
                  <c:v>52.34</c:v>
                </c:pt>
              </c:numCache>
            </c:numRef>
          </c:val>
          <c:smooth val="0"/>
          <c:extLst>
            <c:ext xmlns:c16="http://schemas.microsoft.com/office/drawing/2014/chart" uri="{C3380CC4-5D6E-409C-BE32-E72D297353CC}">
              <c16:uniqueId val="{00000001-0DA1-47DB-B576-38A92CAEE2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88.5</c:v>
                </c:pt>
                <c:pt idx="1">
                  <c:v>88.87</c:v>
                </c:pt>
                <c:pt idx="2">
                  <c:v>88.94</c:v>
                </c:pt>
                <c:pt idx="3">
                  <c:v>89.23</c:v>
                </c:pt>
                <c:pt idx="4">
                  <c:v>87.71</c:v>
                </c:pt>
              </c:numCache>
            </c:numRef>
          </c:val>
          <c:extLst>
            <c:ext xmlns:c16="http://schemas.microsoft.com/office/drawing/2014/chart" uri="{C3380CC4-5D6E-409C-BE32-E72D297353CC}">
              <c16:uniqueId val="{00000000-ED45-4058-A4B8-F991E40F93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90.3</c:v>
                </c:pt>
                <c:pt idx="3">
                  <c:v>90.32</c:v>
                </c:pt>
                <c:pt idx="4">
                  <c:v>90.05</c:v>
                </c:pt>
              </c:numCache>
            </c:numRef>
          </c:val>
          <c:smooth val="0"/>
          <c:extLst>
            <c:ext xmlns:c16="http://schemas.microsoft.com/office/drawing/2014/chart" uri="{C3380CC4-5D6E-409C-BE32-E72D297353CC}">
              <c16:uniqueId val="{00000001-ED45-4058-A4B8-F991E40F93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112.76</c:v>
                </c:pt>
                <c:pt idx="1">
                  <c:v>98.12</c:v>
                </c:pt>
                <c:pt idx="2">
                  <c:v>91.76</c:v>
                </c:pt>
                <c:pt idx="3">
                  <c:v>93.31</c:v>
                </c:pt>
                <c:pt idx="4">
                  <c:v>90.45</c:v>
                </c:pt>
              </c:numCache>
            </c:numRef>
          </c:val>
          <c:extLst>
            <c:ext xmlns:c16="http://schemas.microsoft.com/office/drawing/2014/chart" uri="{C3380CC4-5D6E-409C-BE32-E72D297353CC}">
              <c16:uniqueId val="{00000000-2C5D-4C65-B5DF-1351B41262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101.91</c:v>
                </c:pt>
                <c:pt idx="3">
                  <c:v>103.07</c:v>
                </c:pt>
                <c:pt idx="4">
                  <c:v>103.04</c:v>
                </c:pt>
              </c:numCache>
            </c:numRef>
          </c:val>
          <c:smooth val="0"/>
          <c:extLst>
            <c:ext xmlns:c16="http://schemas.microsoft.com/office/drawing/2014/chart" uri="{C3380CC4-5D6E-409C-BE32-E72D297353CC}">
              <c16:uniqueId val="{00000001-2C5D-4C65-B5DF-1351B41262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3.64</c:v>
                </c:pt>
                <c:pt idx="1">
                  <c:v>7.26</c:v>
                </c:pt>
                <c:pt idx="2">
                  <c:v>10.54</c:v>
                </c:pt>
                <c:pt idx="3">
                  <c:v>13.74</c:v>
                </c:pt>
                <c:pt idx="4">
                  <c:v>16.57</c:v>
                </c:pt>
              </c:numCache>
            </c:numRef>
          </c:val>
          <c:extLst>
            <c:ext xmlns:c16="http://schemas.microsoft.com/office/drawing/2014/chart" uri="{C3380CC4-5D6E-409C-BE32-E72D297353CC}">
              <c16:uniqueId val="{00000000-E6C7-4AF5-B411-1D49888E67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28.79</c:v>
                </c:pt>
                <c:pt idx="3">
                  <c:v>30.5</c:v>
                </c:pt>
                <c:pt idx="4">
                  <c:v>30.49</c:v>
                </c:pt>
              </c:numCache>
            </c:numRef>
          </c:val>
          <c:smooth val="0"/>
          <c:extLst>
            <c:ext xmlns:c16="http://schemas.microsoft.com/office/drawing/2014/chart" uri="{C3380CC4-5D6E-409C-BE32-E72D297353CC}">
              <c16:uniqueId val="{00000001-E6C7-4AF5-B411-1D49888E67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7E-4AF7-9FCA-AAA65DFA7EE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9C7E-4AF7-9FCA-AAA65DFA7EE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quot;-&quot;">
                  <c:v>59.38</c:v>
                </c:pt>
                <c:pt idx="4" formatCode="#,##0.00;&quot;△&quot;#,##0.00;&quot;-&quot;">
                  <c:v>114.98</c:v>
                </c:pt>
              </c:numCache>
            </c:numRef>
          </c:val>
          <c:extLst>
            <c:ext xmlns:c16="http://schemas.microsoft.com/office/drawing/2014/chart" uri="{C3380CC4-5D6E-409C-BE32-E72D297353CC}">
              <c16:uniqueId val="{00000000-DCB0-499E-ADE4-01574E33800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124.8</c:v>
                </c:pt>
                <c:pt idx="3">
                  <c:v>120.64</c:v>
                </c:pt>
                <c:pt idx="4">
                  <c:v>100.31</c:v>
                </c:pt>
              </c:numCache>
            </c:numRef>
          </c:val>
          <c:smooth val="0"/>
          <c:extLst>
            <c:ext xmlns:c16="http://schemas.microsoft.com/office/drawing/2014/chart" uri="{C3380CC4-5D6E-409C-BE32-E72D297353CC}">
              <c16:uniqueId val="{00000001-DCB0-499E-ADE4-01574E33800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30.47</c:v>
                </c:pt>
                <c:pt idx="1">
                  <c:v>38.619999999999997</c:v>
                </c:pt>
                <c:pt idx="2">
                  <c:v>40.53</c:v>
                </c:pt>
                <c:pt idx="3">
                  <c:v>34.869999999999997</c:v>
                </c:pt>
                <c:pt idx="4">
                  <c:v>133.94</c:v>
                </c:pt>
              </c:numCache>
            </c:numRef>
          </c:val>
          <c:extLst>
            <c:ext xmlns:c16="http://schemas.microsoft.com/office/drawing/2014/chart" uri="{C3380CC4-5D6E-409C-BE32-E72D297353CC}">
              <c16:uniqueId val="{00000000-91B7-400B-BD74-6D8A372F17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35.42</c:v>
                </c:pt>
                <c:pt idx="3">
                  <c:v>39.82</c:v>
                </c:pt>
                <c:pt idx="4">
                  <c:v>41.03</c:v>
                </c:pt>
              </c:numCache>
            </c:numRef>
          </c:val>
          <c:smooth val="0"/>
          <c:extLst>
            <c:ext xmlns:c16="http://schemas.microsoft.com/office/drawing/2014/chart" uri="{C3380CC4-5D6E-409C-BE32-E72D297353CC}">
              <c16:uniqueId val="{00000001-91B7-400B-BD74-6D8A372F17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1437.24</c:v>
                </c:pt>
                <c:pt idx="1">
                  <c:v>1355.95</c:v>
                </c:pt>
                <c:pt idx="2">
                  <c:v>1243.83</c:v>
                </c:pt>
                <c:pt idx="3">
                  <c:v>1144.0999999999999</c:v>
                </c:pt>
                <c:pt idx="4">
                  <c:v>1282.98</c:v>
                </c:pt>
              </c:numCache>
            </c:numRef>
          </c:val>
          <c:extLst>
            <c:ext xmlns:c16="http://schemas.microsoft.com/office/drawing/2014/chart" uri="{C3380CC4-5D6E-409C-BE32-E72D297353CC}">
              <c16:uniqueId val="{00000000-D6D8-4396-A931-37FD04EB3E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718.49</c:v>
                </c:pt>
                <c:pt idx="3">
                  <c:v>743.31</c:v>
                </c:pt>
                <c:pt idx="4">
                  <c:v>796.8</c:v>
                </c:pt>
              </c:numCache>
            </c:numRef>
          </c:val>
          <c:smooth val="0"/>
          <c:extLst>
            <c:ext xmlns:c16="http://schemas.microsoft.com/office/drawing/2014/chart" uri="{C3380CC4-5D6E-409C-BE32-E72D297353CC}">
              <c16:uniqueId val="{00000001-D6D8-4396-A931-37FD04EB3E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78.790000000000006</c:v>
                </c:pt>
                <c:pt idx="1">
                  <c:v>77.760000000000005</c:v>
                </c:pt>
                <c:pt idx="2">
                  <c:v>71.099999999999994</c:v>
                </c:pt>
                <c:pt idx="3">
                  <c:v>72.77</c:v>
                </c:pt>
                <c:pt idx="4">
                  <c:v>65.010000000000005</c:v>
                </c:pt>
              </c:numCache>
            </c:numRef>
          </c:val>
          <c:extLst>
            <c:ext xmlns:c16="http://schemas.microsoft.com/office/drawing/2014/chart" uri="{C3380CC4-5D6E-409C-BE32-E72D297353CC}">
              <c16:uniqueId val="{00000000-96C7-4EF2-9967-F0866A1E5D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61.82</c:v>
                </c:pt>
                <c:pt idx="3">
                  <c:v>61.15</c:v>
                </c:pt>
                <c:pt idx="4">
                  <c:v>58.41</c:v>
                </c:pt>
              </c:numCache>
            </c:numRef>
          </c:val>
          <c:smooth val="0"/>
          <c:extLst>
            <c:ext xmlns:c16="http://schemas.microsoft.com/office/drawing/2014/chart" uri="{C3380CC4-5D6E-409C-BE32-E72D297353CC}">
              <c16:uniqueId val="{00000001-96C7-4EF2-9967-F0866A1E5D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191.29</c:v>
                </c:pt>
                <c:pt idx="1">
                  <c:v>193.91</c:v>
                </c:pt>
                <c:pt idx="2">
                  <c:v>212.66</c:v>
                </c:pt>
                <c:pt idx="3">
                  <c:v>207.63</c:v>
                </c:pt>
                <c:pt idx="4">
                  <c:v>233.37</c:v>
                </c:pt>
              </c:numCache>
            </c:numRef>
          </c:val>
          <c:extLst>
            <c:ext xmlns:c16="http://schemas.microsoft.com/office/drawing/2014/chart" uri="{C3380CC4-5D6E-409C-BE32-E72D297353CC}">
              <c16:uniqueId val="{00000000-9FFA-49F3-B970-02CDB5CCEA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246.9</c:v>
                </c:pt>
                <c:pt idx="3">
                  <c:v>250.43</c:v>
                </c:pt>
                <c:pt idx="4">
                  <c:v>267.33999999999997</c:v>
                </c:pt>
              </c:numCache>
            </c:numRef>
          </c:val>
          <c:smooth val="0"/>
          <c:extLst>
            <c:ext xmlns:c16="http://schemas.microsoft.com/office/drawing/2014/chart" uri="{C3380CC4-5D6E-409C-BE32-E72D297353CC}">
              <c16:uniqueId val="{00000001-9FFA-49F3-B970-02CDB5CCEA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3" zoomScale="85" zoomScaleNormal="85" workbookViewId="0">
      <selection activeCell="CK21" sqref="CK2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京丹後市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50042</v>
      </c>
      <c r="AM8" s="36"/>
      <c r="AN8" s="36"/>
      <c r="AO8" s="36"/>
      <c r="AP8" s="36"/>
      <c r="AQ8" s="36"/>
      <c r="AR8" s="36"/>
      <c r="AS8" s="36"/>
      <c r="AT8" s="37">
        <f>データ!T6</f>
        <v>501.44</v>
      </c>
      <c r="AU8" s="37"/>
      <c r="AV8" s="37"/>
      <c r="AW8" s="37"/>
      <c r="AX8" s="37"/>
      <c r="AY8" s="37"/>
      <c r="AZ8" s="37"/>
      <c r="BA8" s="37"/>
      <c r="BB8" s="37">
        <f>データ!U6</f>
        <v>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73.92</v>
      </c>
      <c r="J10" s="37"/>
      <c r="K10" s="37"/>
      <c r="L10" s="37"/>
      <c r="M10" s="37"/>
      <c r="N10" s="37"/>
      <c r="O10" s="37"/>
      <c r="P10" s="37">
        <f>データ!P6</f>
        <v>9.08</v>
      </c>
      <c r="Q10" s="37"/>
      <c r="R10" s="37"/>
      <c r="S10" s="37"/>
      <c r="T10" s="37"/>
      <c r="U10" s="37"/>
      <c r="V10" s="37"/>
      <c r="W10" s="37">
        <f>データ!Q6</f>
        <v>101.81</v>
      </c>
      <c r="X10" s="37"/>
      <c r="Y10" s="37"/>
      <c r="Z10" s="37"/>
      <c r="AA10" s="37"/>
      <c r="AB10" s="37"/>
      <c r="AC10" s="37"/>
      <c r="AD10" s="36">
        <f>データ!R6</f>
        <v>3190</v>
      </c>
      <c r="AE10" s="36"/>
      <c r="AF10" s="36"/>
      <c r="AG10" s="36"/>
      <c r="AH10" s="36"/>
      <c r="AI10" s="36"/>
      <c r="AJ10" s="36"/>
      <c r="AK10" s="2"/>
      <c r="AL10" s="36">
        <f>データ!V6</f>
        <v>4506</v>
      </c>
      <c r="AM10" s="36"/>
      <c r="AN10" s="36"/>
      <c r="AO10" s="36"/>
      <c r="AP10" s="36"/>
      <c r="AQ10" s="36"/>
      <c r="AR10" s="36"/>
      <c r="AS10" s="36"/>
      <c r="AT10" s="37">
        <f>データ!W6</f>
        <v>2.2999999999999998</v>
      </c>
      <c r="AU10" s="37"/>
      <c r="AV10" s="37"/>
      <c r="AW10" s="37"/>
      <c r="AX10" s="37"/>
      <c r="AY10" s="37"/>
      <c r="AZ10" s="37"/>
      <c r="BA10" s="37"/>
      <c r="BB10" s="37">
        <f>データ!X6</f>
        <v>1959.13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MK9Dj+Qz5P3YHADHcMwC2f1A5LgNt/ssS2yyLVsMOjl4bb2G/HMIqzB/h2fb93FIh2M2uISpz+f7S4HjAZvDA==" saltValue="Rt3WRuTAtmTYW3nEWxoR0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262129</v>
      </c>
      <c r="D6" s="19">
        <f t="shared" si="3"/>
        <v>46</v>
      </c>
      <c r="E6" s="19">
        <f t="shared" si="3"/>
        <v>17</v>
      </c>
      <c r="F6" s="19">
        <f t="shared" si="3"/>
        <v>5</v>
      </c>
      <c r="G6" s="19">
        <f t="shared" si="3"/>
        <v>0</v>
      </c>
      <c r="H6" s="19" t="str">
        <f t="shared" si="3"/>
        <v>京都府　京丹後市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73.92</v>
      </c>
      <c r="P6" s="20">
        <f t="shared" si="3"/>
        <v>9.08</v>
      </c>
      <c r="Q6" s="20">
        <f t="shared" si="3"/>
        <v>101.81</v>
      </c>
      <c r="R6" s="20">
        <f t="shared" si="3"/>
        <v>3190</v>
      </c>
      <c r="S6" s="20">
        <f t="shared" si="3"/>
        <v>50042</v>
      </c>
      <c r="T6" s="20">
        <f t="shared" si="3"/>
        <v>501.44</v>
      </c>
      <c r="U6" s="20">
        <f t="shared" si="3"/>
        <v>99.8</v>
      </c>
      <c r="V6" s="20">
        <f t="shared" si="3"/>
        <v>4506</v>
      </c>
      <c r="W6" s="20">
        <f t="shared" si="3"/>
        <v>2.2999999999999998</v>
      </c>
      <c r="X6" s="20">
        <f t="shared" si="3"/>
        <v>1959.13</v>
      </c>
      <c r="Y6" s="21">
        <f>IF(Y7="",NA(),Y7)</f>
        <v>112.76</v>
      </c>
      <c r="Z6" s="21">
        <f t="shared" ref="Z6:AH6" si="4">IF(Z7="",NA(),Z7)</f>
        <v>98.12</v>
      </c>
      <c r="AA6" s="21">
        <f t="shared" si="4"/>
        <v>91.76</v>
      </c>
      <c r="AB6" s="21">
        <f t="shared" si="4"/>
        <v>93.31</v>
      </c>
      <c r="AC6" s="21">
        <f t="shared" si="4"/>
        <v>90.45</v>
      </c>
      <c r="AD6" s="21">
        <f t="shared" si="4"/>
        <v>106.37</v>
      </c>
      <c r="AE6" s="21">
        <f t="shared" si="4"/>
        <v>106.07</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1">
        <f t="shared" si="5"/>
        <v>59.38</v>
      </c>
      <c r="AN6" s="21">
        <f t="shared" si="5"/>
        <v>114.98</v>
      </c>
      <c r="AO6" s="21">
        <f t="shared" si="5"/>
        <v>139.02000000000001</v>
      </c>
      <c r="AP6" s="21">
        <f t="shared" si="5"/>
        <v>132.04</v>
      </c>
      <c r="AQ6" s="21">
        <f t="shared" si="5"/>
        <v>124.8</v>
      </c>
      <c r="AR6" s="21">
        <f t="shared" si="5"/>
        <v>120.64</v>
      </c>
      <c r="AS6" s="21">
        <f t="shared" si="5"/>
        <v>100.31</v>
      </c>
      <c r="AT6" s="20" t="str">
        <f>IF(AT7="","",IF(AT7="-","【-】","【"&amp;SUBSTITUTE(TEXT(AT7,"#,##0.00"),"-","△")&amp;"】"))</f>
        <v>【102.74】</v>
      </c>
      <c r="AU6" s="21">
        <f>IF(AU7="",NA(),AU7)</f>
        <v>30.47</v>
      </c>
      <c r="AV6" s="21">
        <f t="shared" ref="AV6:BD6" si="6">IF(AV7="",NA(),AV7)</f>
        <v>38.619999999999997</v>
      </c>
      <c r="AW6" s="21">
        <f t="shared" si="6"/>
        <v>40.53</v>
      </c>
      <c r="AX6" s="21">
        <f t="shared" si="6"/>
        <v>34.869999999999997</v>
      </c>
      <c r="AY6" s="21">
        <f t="shared" si="6"/>
        <v>133.94</v>
      </c>
      <c r="AZ6" s="21">
        <f t="shared" si="6"/>
        <v>29.13</v>
      </c>
      <c r="BA6" s="21">
        <f t="shared" si="6"/>
        <v>35.69</v>
      </c>
      <c r="BB6" s="21">
        <f t="shared" si="6"/>
        <v>35.42</v>
      </c>
      <c r="BC6" s="21">
        <f t="shared" si="6"/>
        <v>39.82</v>
      </c>
      <c r="BD6" s="21">
        <f t="shared" si="6"/>
        <v>41.03</v>
      </c>
      <c r="BE6" s="20" t="str">
        <f>IF(BE7="","",IF(BE7="-","【-】","【"&amp;SUBSTITUTE(TEXT(BE7,"#,##0.00"),"-","△")&amp;"】"))</f>
        <v>【47.19】</v>
      </c>
      <c r="BF6" s="21">
        <f>IF(BF7="",NA(),BF7)</f>
        <v>1437.24</v>
      </c>
      <c r="BG6" s="21">
        <f t="shared" ref="BG6:BO6" si="7">IF(BG7="",NA(),BG7)</f>
        <v>1355.95</v>
      </c>
      <c r="BH6" s="21">
        <f t="shared" si="7"/>
        <v>1243.83</v>
      </c>
      <c r="BI6" s="21">
        <f t="shared" si="7"/>
        <v>1144.0999999999999</v>
      </c>
      <c r="BJ6" s="21">
        <f t="shared" si="7"/>
        <v>1282.98</v>
      </c>
      <c r="BK6" s="21">
        <f t="shared" si="7"/>
        <v>867.83</v>
      </c>
      <c r="BL6" s="21">
        <f t="shared" si="7"/>
        <v>791.76</v>
      </c>
      <c r="BM6" s="21">
        <f t="shared" si="7"/>
        <v>718.49</v>
      </c>
      <c r="BN6" s="21">
        <f t="shared" si="7"/>
        <v>743.31</v>
      </c>
      <c r="BO6" s="21">
        <f t="shared" si="7"/>
        <v>796.8</v>
      </c>
      <c r="BP6" s="20" t="str">
        <f>IF(BP7="","",IF(BP7="-","【-】","【"&amp;SUBSTITUTE(TEXT(BP7,"#,##0.00"),"-","△")&amp;"】"))</f>
        <v>【798.10】</v>
      </c>
      <c r="BQ6" s="21">
        <f>IF(BQ7="",NA(),BQ7)</f>
        <v>78.790000000000006</v>
      </c>
      <c r="BR6" s="21">
        <f t="shared" ref="BR6:BZ6" si="8">IF(BR7="",NA(),BR7)</f>
        <v>77.760000000000005</v>
      </c>
      <c r="BS6" s="21">
        <f t="shared" si="8"/>
        <v>71.099999999999994</v>
      </c>
      <c r="BT6" s="21">
        <f t="shared" si="8"/>
        <v>72.77</v>
      </c>
      <c r="BU6" s="21">
        <f t="shared" si="8"/>
        <v>65.010000000000005</v>
      </c>
      <c r="BV6" s="21">
        <f t="shared" si="8"/>
        <v>57.08</v>
      </c>
      <c r="BW6" s="21">
        <f t="shared" si="8"/>
        <v>56.26</v>
      </c>
      <c r="BX6" s="21">
        <f t="shared" si="8"/>
        <v>61.82</v>
      </c>
      <c r="BY6" s="21">
        <f t="shared" si="8"/>
        <v>61.15</v>
      </c>
      <c r="BZ6" s="21">
        <f t="shared" si="8"/>
        <v>58.41</v>
      </c>
      <c r="CA6" s="20" t="str">
        <f>IF(CA7="","",IF(CA7="-","【-】","【"&amp;SUBSTITUTE(TEXT(CA7,"#,##0.00"),"-","△")&amp;"】"))</f>
        <v>【54.51】</v>
      </c>
      <c r="CB6" s="21">
        <f>IF(CB7="",NA(),CB7)</f>
        <v>191.29</v>
      </c>
      <c r="CC6" s="21">
        <f t="shared" ref="CC6:CK6" si="9">IF(CC7="",NA(),CC7)</f>
        <v>193.91</v>
      </c>
      <c r="CD6" s="21">
        <f t="shared" si="9"/>
        <v>212.66</v>
      </c>
      <c r="CE6" s="21">
        <f t="shared" si="9"/>
        <v>207.63</v>
      </c>
      <c r="CF6" s="21">
        <f t="shared" si="9"/>
        <v>233.37</v>
      </c>
      <c r="CG6" s="21">
        <f t="shared" si="9"/>
        <v>274.99</v>
      </c>
      <c r="CH6" s="21">
        <f t="shared" si="9"/>
        <v>282.08999999999997</v>
      </c>
      <c r="CI6" s="21">
        <f t="shared" si="9"/>
        <v>246.9</v>
      </c>
      <c r="CJ6" s="21">
        <f t="shared" si="9"/>
        <v>250.43</v>
      </c>
      <c r="CK6" s="21">
        <f t="shared" si="9"/>
        <v>267.33999999999997</v>
      </c>
      <c r="CL6" s="20" t="str">
        <f>IF(CL7="","",IF(CL7="-","【-】","【"&amp;SUBSTITUTE(TEXT(CL7,"#,##0.00"),"-","△")&amp;"】"))</f>
        <v>【286.33】</v>
      </c>
      <c r="CM6" s="21">
        <f>IF(CM7="",NA(),CM7)</f>
        <v>55.9</v>
      </c>
      <c r="CN6" s="20">
        <f t="shared" ref="CN6:CV6" si="10">IF(CN7="",NA(),CN7)</f>
        <v>0</v>
      </c>
      <c r="CO6" s="20">
        <f t="shared" si="10"/>
        <v>0</v>
      </c>
      <c r="CP6" s="20">
        <f t="shared" si="10"/>
        <v>0</v>
      </c>
      <c r="CQ6" s="20">
        <f t="shared" si="10"/>
        <v>0</v>
      </c>
      <c r="CR6" s="21">
        <f t="shared" si="10"/>
        <v>54.83</v>
      </c>
      <c r="CS6" s="21">
        <f t="shared" si="10"/>
        <v>66.53</v>
      </c>
      <c r="CT6" s="21">
        <f t="shared" si="10"/>
        <v>52.9</v>
      </c>
      <c r="CU6" s="21">
        <f t="shared" si="10"/>
        <v>52.63</v>
      </c>
      <c r="CV6" s="21">
        <f t="shared" si="10"/>
        <v>52.34</v>
      </c>
      <c r="CW6" s="20" t="str">
        <f>IF(CW7="","",IF(CW7="-","【-】","【"&amp;SUBSTITUTE(TEXT(CW7,"#,##0.00"),"-","△")&amp;"】"))</f>
        <v>【49.92】</v>
      </c>
      <c r="CX6" s="21">
        <f>IF(CX7="",NA(),CX7)</f>
        <v>88.5</v>
      </c>
      <c r="CY6" s="21">
        <f t="shared" ref="CY6:DG6" si="11">IF(CY7="",NA(),CY7)</f>
        <v>88.87</v>
      </c>
      <c r="CZ6" s="21">
        <f t="shared" si="11"/>
        <v>88.94</v>
      </c>
      <c r="DA6" s="21">
        <f t="shared" si="11"/>
        <v>89.23</v>
      </c>
      <c r="DB6" s="21">
        <f t="shared" si="11"/>
        <v>87.71</v>
      </c>
      <c r="DC6" s="21">
        <f t="shared" si="11"/>
        <v>84.7</v>
      </c>
      <c r="DD6" s="21">
        <f t="shared" si="11"/>
        <v>84.67</v>
      </c>
      <c r="DE6" s="21">
        <f t="shared" si="11"/>
        <v>90.3</v>
      </c>
      <c r="DF6" s="21">
        <f t="shared" si="11"/>
        <v>90.32</v>
      </c>
      <c r="DG6" s="21">
        <f t="shared" si="11"/>
        <v>90.05</v>
      </c>
      <c r="DH6" s="20" t="str">
        <f>IF(DH7="","",IF(DH7="-","【-】","【"&amp;SUBSTITUTE(TEXT(DH7,"#,##0.00"),"-","△")&amp;"】"))</f>
        <v>【87.80】</v>
      </c>
      <c r="DI6" s="21">
        <f>IF(DI7="",NA(),DI7)</f>
        <v>3.64</v>
      </c>
      <c r="DJ6" s="21">
        <f t="shared" ref="DJ6:DR6" si="12">IF(DJ7="",NA(),DJ7)</f>
        <v>7.26</v>
      </c>
      <c r="DK6" s="21">
        <f t="shared" si="12"/>
        <v>10.54</v>
      </c>
      <c r="DL6" s="21">
        <f t="shared" si="12"/>
        <v>13.74</v>
      </c>
      <c r="DM6" s="21">
        <f t="shared" si="12"/>
        <v>16.57</v>
      </c>
      <c r="DN6" s="21">
        <f t="shared" si="12"/>
        <v>20.34</v>
      </c>
      <c r="DO6" s="21">
        <f t="shared" si="12"/>
        <v>21.85</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1">
        <f>IF(EE7="",NA(),EE7)</f>
        <v>0.02</v>
      </c>
      <c r="EF6" s="21">
        <f t="shared" ref="EF6:EN6" si="14">IF(EF7="",NA(),EF7)</f>
        <v>0.02</v>
      </c>
      <c r="EG6" s="20">
        <f t="shared" si="14"/>
        <v>0</v>
      </c>
      <c r="EH6" s="20">
        <f t="shared" si="14"/>
        <v>0</v>
      </c>
      <c r="EI6" s="20">
        <f t="shared" si="14"/>
        <v>0</v>
      </c>
      <c r="EJ6" s="21">
        <f t="shared" si="14"/>
        <v>0.25</v>
      </c>
      <c r="EK6" s="21">
        <f t="shared" si="14"/>
        <v>0.05</v>
      </c>
      <c r="EL6" s="21">
        <f t="shared" si="14"/>
        <v>0.01</v>
      </c>
      <c r="EM6" s="21">
        <f t="shared" si="14"/>
        <v>0.02</v>
      </c>
      <c r="EN6" s="21">
        <f t="shared" si="14"/>
        <v>0.02</v>
      </c>
      <c r="EO6" s="20" t="str">
        <f>IF(EO7="","",IF(EO7="-","【-】","【"&amp;SUBSTITUTE(TEXT(EO7,"#,##0.00"),"-","△")&amp;"】"))</f>
        <v>【0.02】</v>
      </c>
    </row>
    <row r="7" spans="1:148" s="22" customFormat="1" x14ac:dyDescent="0.15">
      <c r="A7" s="14"/>
      <c r="B7" s="23">
        <v>2024</v>
      </c>
      <c r="C7" s="23">
        <v>262129</v>
      </c>
      <c r="D7" s="23">
        <v>46</v>
      </c>
      <c r="E7" s="23">
        <v>17</v>
      </c>
      <c r="F7" s="23">
        <v>5</v>
      </c>
      <c r="G7" s="23">
        <v>0</v>
      </c>
      <c r="H7" s="23" t="s">
        <v>95</v>
      </c>
      <c r="I7" s="23" t="s">
        <v>96</v>
      </c>
      <c r="J7" s="23" t="s">
        <v>97</v>
      </c>
      <c r="K7" s="23" t="s">
        <v>98</v>
      </c>
      <c r="L7" s="23" t="s">
        <v>99</v>
      </c>
      <c r="M7" s="23" t="s">
        <v>100</v>
      </c>
      <c r="N7" s="24" t="s">
        <v>101</v>
      </c>
      <c r="O7" s="24">
        <v>73.92</v>
      </c>
      <c r="P7" s="24">
        <v>9.08</v>
      </c>
      <c r="Q7" s="24">
        <v>101.81</v>
      </c>
      <c r="R7" s="24">
        <v>3190</v>
      </c>
      <c r="S7" s="24">
        <v>50042</v>
      </c>
      <c r="T7" s="24">
        <v>501.44</v>
      </c>
      <c r="U7" s="24">
        <v>99.8</v>
      </c>
      <c r="V7" s="24">
        <v>4506</v>
      </c>
      <c r="W7" s="24">
        <v>2.2999999999999998</v>
      </c>
      <c r="X7" s="24">
        <v>1959.13</v>
      </c>
      <c r="Y7" s="24">
        <v>112.76</v>
      </c>
      <c r="Z7" s="24">
        <v>98.12</v>
      </c>
      <c r="AA7" s="24">
        <v>91.76</v>
      </c>
      <c r="AB7" s="24">
        <v>93.31</v>
      </c>
      <c r="AC7" s="24">
        <v>90.45</v>
      </c>
      <c r="AD7" s="24">
        <v>106.37</v>
      </c>
      <c r="AE7" s="24">
        <v>106.07</v>
      </c>
      <c r="AF7" s="24">
        <v>101.91</v>
      </c>
      <c r="AG7" s="24">
        <v>103.07</v>
      </c>
      <c r="AH7" s="24">
        <v>103.04</v>
      </c>
      <c r="AI7" s="24">
        <v>104.3</v>
      </c>
      <c r="AJ7" s="24">
        <v>0</v>
      </c>
      <c r="AK7" s="24">
        <v>0</v>
      </c>
      <c r="AL7" s="24">
        <v>0</v>
      </c>
      <c r="AM7" s="24">
        <v>59.38</v>
      </c>
      <c r="AN7" s="24">
        <v>114.98</v>
      </c>
      <c r="AO7" s="24">
        <v>139.02000000000001</v>
      </c>
      <c r="AP7" s="24">
        <v>132.04</v>
      </c>
      <c r="AQ7" s="24">
        <v>124.8</v>
      </c>
      <c r="AR7" s="24">
        <v>120.64</v>
      </c>
      <c r="AS7" s="24">
        <v>100.31</v>
      </c>
      <c r="AT7" s="24">
        <v>102.74</v>
      </c>
      <c r="AU7" s="24">
        <v>30.47</v>
      </c>
      <c r="AV7" s="24">
        <v>38.619999999999997</v>
      </c>
      <c r="AW7" s="24">
        <v>40.53</v>
      </c>
      <c r="AX7" s="24">
        <v>34.869999999999997</v>
      </c>
      <c r="AY7" s="24">
        <v>133.94</v>
      </c>
      <c r="AZ7" s="24">
        <v>29.13</v>
      </c>
      <c r="BA7" s="24">
        <v>35.69</v>
      </c>
      <c r="BB7" s="24">
        <v>35.42</v>
      </c>
      <c r="BC7" s="24">
        <v>39.82</v>
      </c>
      <c r="BD7" s="24">
        <v>41.03</v>
      </c>
      <c r="BE7" s="24">
        <v>47.19</v>
      </c>
      <c r="BF7" s="24">
        <v>1437.24</v>
      </c>
      <c r="BG7" s="24">
        <v>1355.95</v>
      </c>
      <c r="BH7" s="24">
        <v>1243.83</v>
      </c>
      <c r="BI7" s="24">
        <v>1144.0999999999999</v>
      </c>
      <c r="BJ7" s="24">
        <v>1282.98</v>
      </c>
      <c r="BK7" s="24">
        <v>867.83</v>
      </c>
      <c r="BL7" s="24">
        <v>791.76</v>
      </c>
      <c r="BM7" s="24">
        <v>718.49</v>
      </c>
      <c r="BN7" s="24">
        <v>743.31</v>
      </c>
      <c r="BO7" s="24">
        <v>796.8</v>
      </c>
      <c r="BP7" s="24">
        <v>798.1</v>
      </c>
      <c r="BQ7" s="24">
        <v>78.790000000000006</v>
      </c>
      <c r="BR7" s="24">
        <v>77.760000000000005</v>
      </c>
      <c r="BS7" s="24">
        <v>71.099999999999994</v>
      </c>
      <c r="BT7" s="24">
        <v>72.77</v>
      </c>
      <c r="BU7" s="24">
        <v>65.010000000000005</v>
      </c>
      <c r="BV7" s="24">
        <v>57.08</v>
      </c>
      <c r="BW7" s="24">
        <v>56.26</v>
      </c>
      <c r="BX7" s="24">
        <v>61.82</v>
      </c>
      <c r="BY7" s="24">
        <v>61.15</v>
      </c>
      <c r="BZ7" s="24">
        <v>58.41</v>
      </c>
      <c r="CA7" s="24">
        <v>54.51</v>
      </c>
      <c r="CB7" s="24">
        <v>191.29</v>
      </c>
      <c r="CC7" s="24">
        <v>193.91</v>
      </c>
      <c r="CD7" s="24">
        <v>212.66</v>
      </c>
      <c r="CE7" s="24">
        <v>207.63</v>
      </c>
      <c r="CF7" s="24">
        <v>233.37</v>
      </c>
      <c r="CG7" s="24">
        <v>274.99</v>
      </c>
      <c r="CH7" s="24">
        <v>282.08999999999997</v>
      </c>
      <c r="CI7" s="24">
        <v>246.9</v>
      </c>
      <c r="CJ7" s="24">
        <v>250.43</v>
      </c>
      <c r="CK7" s="24">
        <v>267.33999999999997</v>
      </c>
      <c r="CL7" s="24">
        <v>286.33</v>
      </c>
      <c r="CM7" s="24">
        <v>55.9</v>
      </c>
      <c r="CN7" s="24">
        <v>0</v>
      </c>
      <c r="CO7" s="24">
        <v>0</v>
      </c>
      <c r="CP7" s="24">
        <v>0</v>
      </c>
      <c r="CQ7" s="24">
        <v>0</v>
      </c>
      <c r="CR7" s="24">
        <v>54.83</v>
      </c>
      <c r="CS7" s="24">
        <v>66.53</v>
      </c>
      <c r="CT7" s="24">
        <v>52.9</v>
      </c>
      <c r="CU7" s="24">
        <v>52.63</v>
      </c>
      <c r="CV7" s="24">
        <v>52.34</v>
      </c>
      <c r="CW7" s="24">
        <v>49.92</v>
      </c>
      <c r="CX7" s="24">
        <v>88.5</v>
      </c>
      <c r="CY7" s="24">
        <v>88.87</v>
      </c>
      <c r="CZ7" s="24">
        <v>88.94</v>
      </c>
      <c r="DA7" s="24">
        <v>89.23</v>
      </c>
      <c r="DB7" s="24">
        <v>87.71</v>
      </c>
      <c r="DC7" s="24">
        <v>84.7</v>
      </c>
      <c r="DD7" s="24">
        <v>84.67</v>
      </c>
      <c r="DE7" s="24">
        <v>90.3</v>
      </c>
      <c r="DF7" s="24">
        <v>90.32</v>
      </c>
      <c r="DG7" s="24">
        <v>90.05</v>
      </c>
      <c r="DH7" s="24">
        <v>87.8</v>
      </c>
      <c r="DI7" s="24">
        <v>3.64</v>
      </c>
      <c r="DJ7" s="24">
        <v>7.26</v>
      </c>
      <c r="DK7" s="24">
        <v>10.54</v>
      </c>
      <c r="DL7" s="24">
        <v>13.74</v>
      </c>
      <c r="DM7" s="24">
        <v>16.57</v>
      </c>
      <c r="DN7" s="24">
        <v>20.34</v>
      </c>
      <c r="DO7" s="24">
        <v>21.85</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0.02</v>
      </c>
      <c r="EF7" s="24">
        <v>0.02</v>
      </c>
      <c r="EG7" s="24">
        <v>0</v>
      </c>
      <c r="EH7" s="24">
        <v>0</v>
      </c>
      <c r="EI7" s="24">
        <v>0</v>
      </c>
      <c r="EJ7" s="24">
        <v>0.25</v>
      </c>
      <c r="EK7" s="24">
        <v>0.05</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髙山 史菜</cp:lastModifiedBy>
  <cp:lastPrinted>2026-02-02T02:51:12Z</cp:lastPrinted>
  <dcterms:created xsi:type="dcterms:W3CDTF">2025-12-23T06:21:28Z</dcterms:created>
  <dcterms:modified xsi:type="dcterms:W3CDTF">2026-02-02T02:51:13Z</dcterms:modified>
  <cp:category/>
</cp:coreProperties>
</file>