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令和７年度　　公営企業に係る経営比較分析表（令和６年度決算）の分析等について（依頼）\水道回答\"/>
    </mc:Choice>
  </mc:AlternateContent>
  <xr:revisionPtr revIDLastSave="0" documentId="13_ncr:1_{148DA6E3-FC44-4941-A41C-8EB2A5E3E499}" xr6:coauthVersionLast="36" xr6:coauthVersionMax="36" xr10:uidLastSave="{00000000-0000-0000-0000-000000000000}"/>
  <workbookProtection workbookAlgorithmName="SHA-512" workbookHashValue="T5S8Lir1XelfyLpnKMEtCC7boOl3LFS3erbyhhhmWjLwZW7mTKAHKWk95l3v99a6dgxoztuF57KjJXO/L/ZAtA==" workbookSaltValue="PBxUW7f1XHoYlVbM60iPD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8" i="4"/>
  <c r="P8" i="4"/>
  <c r="I8" i="4"/>
  <c r="B8" i="4"/>
  <c r="B6" i="4"/>
</calcChain>
</file>

<file path=xl/sharedStrings.xml><?xml version="1.0" encoding="utf-8"?>
<sst xmlns="http://schemas.openxmlformats.org/spreadsheetml/2006/main" count="267" uniqueCount="114">
  <si>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</si>
  <si>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</si>
  <si>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</si>
  <si>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</si>
  <si>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</si>
  <si>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</si>
  <si>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</si>
  <si>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</si>
  <si>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</si>
  <si>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</si>
  <si>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</si>
  <si>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</si>
  <si>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</si>
  <si>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</si>
  <si>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</si>
  <si>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</si>
  <si>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</si>
  <si>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</si>
  <si>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</si>
  <si>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</si>
  <si>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</si>
  <si>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</si>
  <si>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</si>
  <si>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</si>
  <si>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</si>
  <si>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</si>
  <si>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</si>
  <si>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</si>
  <si>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</si>
  <si>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</si>
  <si>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</si>
  <si>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</si>
  <si>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</si>
  <si>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</si>
  <si>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</si>
  <si>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</si>
  <si>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</si>
  <si>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</si>
  <si>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</si>
  <si>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</si>
  <si>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</si>
  <si>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</si>
  <si>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</si>
  <si>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</si>
  <si>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</si>
  <si>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</si>
  <si>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</si>
  <si>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</si>
  <si>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</si>
  <si>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</si>
  <si>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</si>
  <si>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</si>
  <si>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</si>
  <si>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</si>
  <si>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</si>
  <si>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</si>
  <si>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</si>
  <si>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</si>
  <si>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</si>
  <si>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</si>
  <si>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</si>
  <si>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</si>
  <si>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</si>
  <si>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</si>
  <si>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</si>
  <si>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</si>
  <si>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</si>
  <si>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</si>
  <si>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</si>
  <si>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</si>
  <si>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</si>
  <si>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</si>
  <si>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</si>
  <si>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</si>
  <si>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</si>
  <si>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</si>
  <si>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</si>
  <si>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</si>
  <si>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</si>
  <si>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</si>
  <si>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</si>
  <si>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</si>
  <si>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</si>
  <si>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</si>
  <si>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</si>
  <si>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</si>
  <si>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</si>
  <si>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</si>
  <si>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</si>
  <si>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</si>
  <si>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</si>
  <si>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</si>
  <si>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</si>
  <si>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</si>
  <si>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</si>
  <si>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</si>
  <si>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</si>
  <si>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</si>
  <si>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</si>
  <si>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</si>
  <si>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</si>
  <si>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</si>
  <si>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</si>
  <si>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</si>
  <si>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</si>
  <si>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</si>
  <si>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</si>
  <si>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</si>
  <si>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</si>
  <si>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</si>
  <si>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</si>
  <si>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用水供給事業は既存の末端給水事業の施設を用いており、両事業を一体で経理しているため、経営比較分析は部分的となります。安定的な給水収益を確保することで、末端給水事業への貢献度を高め、持続可能な経営基盤の一助になるよう取り組んでいくこととします。</t>
  </si>
  <si>
    <t>　用水供給事業は既存の末端給水事業の施設を用いており、用水供給事業として各指標は該当ありません。</t>
    <phoneticPr fontId="4"/>
  </si>
  <si>
    <t>〇用水供給事業については、令和４年２月に供給を開始したため、４ヵ年分のみの分析となります。
〇用水供給事業は既存の末端給水事業の施設を用いており、両事業を一体で経理していますが、決算の便宜上、用水供給事業の収益の全額を末端給水事業への負担金としています。
①経常収支比率
　収益＝費用のため、100%となります。
②累積欠損金比率
　累積欠損金は発生していません。
③流動比率
　流動資産及び流動負債はありません。
④企業債残高対給水収益比率
　企業債残高はありません。
⑤料金回収率
　供給単価＝給水原価のため、100%となります。
⑥給水原価
　亀岡市水道用水供給事業給水条例第３条に基づき定めた単価になります。
⑦施設利用率
　水道事業全体の配水能力に対する用水供給量の割合となるため、極めて低い数値となります。
⑧有収率
　測定時点が異なることから、今年度は配水量が僅かに有収水量を上回るため、100％をやや下回りました。</t>
    <rPh sb="367" eb="369">
      <t>ソクテイ</t>
    </rPh>
    <rPh sb="369" eb="371">
      <t>ジテン</t>
    </rPh>
    <rPh sb="372" eb="373">
      <t>コト</t>
    </rPh>
    <rPh sb="380" eb="383">
      <t>コンネンド</t>
    </rPh>
    <rPh sb="384" eb="386">
      <t>ハイスイ</t>
    </rPh>
    <rPh sb="386" eb="387">
      <t>リョウ</t>
    </rPh>
    <rPh sb="388" eb="389">
      <t>ワズ</t>
    </rPh>
    <rPh sb="391" eb="393">
      <t>ユウシュウ</t>
    </rPh>
    <rPh sb="393" eb="395">
      <t>スイリョウ</t>
    </rPh>
    <rPh sb="396" eb="398">
      <t>ウワマワ</t>
    </rPh>
    <rPh sb="409" eb="411">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</si>
</sst>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B-4BEC-8593-E96DDE5E6B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0.28000000000000003</c:v>
                </c:pt>
                <c:pt idx="2">
                  <c:v>0.4</c:v>
                </c:pt>
                <c:pt idx="3">
                  <c:v>0.27</c:v>
                </c:pt>
                <c:pt idx="4">
                  <c:v>0.34</c:v>
                </c:pt>
              </c:numCache>
            </c:numRef>
          </c:val>
          <c:smooth val="0"/>
          <c:extLst>
            <c:ext xmlns:c16="http://schemas.microsoft.com/office/drawing/2014/chart" uri="{C3380CC4-5D6E-409C-BE32-E72D297353CC}">
              <c16:uniqueId val="{00000001-280B-4BEC-8593-E96DDE5E6B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0.13</c:v>
                </c:pt>
                <c:pt idx="2">
                  <c:v>2.52</c:v>
                </c:pt>
                <c:pt idx="3">
                  <c:v>2.52</c:v>
                </c:pt>
                <c:pt idx="4">
                  <c:v>2.52</c:v>
                </c:pt>
              </c:numCache>
            </c:numRef>
          </c:val>
          <c:extLst>
            <c:ext xmlns:c16="http://schemas.microsoft.com/office/drawing/2014/chart" uri="{C3380CC4-5D6E-409C-BE32-E72D297353CC}">
              <c16:uniqueId val="{00000000-4184-43BE-B714-1F2DCB604B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62.22</c:v>
                </c:pt>
                <c:pt idx="2">
                  <c:v>61.45</c:v>
                </c:pt>
                <c:pt idx="3">
                  <c:v>61.63</c:v>
                </c:pt>
                <c:pt idx="4">
                  <c:v>61.54</c:v>
                </c:pt>
              </c:numCache>
            </c:numRef>
          </c:val>
          <c:smooth val="0"/>
          <c:extLst>
            <c:ext xmlns:c16="http://schemas.microsoft.com/office/drawing/2014/chart" uri="{C3380CC4-5D6E-409C-BE32-E72D297353CC}">
              <c16:uniqueId val="{00000001-4184-43BE-B714-1F2DCB604B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96.27</c:v>
                </c:pt>
                <c:pt idx="2">
                  <c:v>99.98</c:v>
                </c:pt>
                <c:pt idx="3">
                  <c:v>100.01</c:v>
                </c:pt>
                <c:pt idx="4">
                  <c:v>99.99</c:v>
                </c:pt>
              </c:numCache>
            </c:numRef>
          </c:val>
          <c:extLst>
            <c:ext xmlns:c16="http://schemas.microsoft.com/office/drawing/2014/chart" uri="{C3380CC4-5D6E-409C-BE32-E72D297353CC}">
              <c16:uniqueId val="{00000000-A05A-4C95-A5CF-8B76E9DF09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100.28</c:v>
                </c:pt>
                <c:pt idx="2">
                  <c:v>100.29</c:v>
                </c:pt>
                <c:pt idx="3">
                  <c:v>100.36</c:v>
                </c:pt>
                <c:pt idx="4">
                  <c:v>100.31</c:v>
                </c:pt>
              </c:numCache>
            </c:numRef>
          </c:val>
          <c:smooth val="0"/>
          <c:extLst>
            <c:ext xmlns:c16="http://schemas.microsoft.com/office/drawing/2014/chart" uri="{C3380CC4-5D6E-409C-BE32-E72D297353CC}">
              <c16:uniqueId val="{00000001-A05A-4C95-A5CF-8B76E9DF09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9084-4E3B-B16E-6A3CAB77423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112.49</c:v>
                </c:pt>
                <c:pt idx="2">
                  <c:v>107.33</c:v>
                </c:pt>
                <c:pt idx="3">
                  <c:v>108.93</c:v>
                </c:pt>
                <c:pt idx="4">
                  <c:v>107.62</c:v>
                </c:pt>
              </c:numCache>
            </c:numRef>
          </c:val>
          <c:smooth val="0"/>
          <c:extLst>
            <c:ext xmlns:c16="http://schemas.microsoft.com/office/drawing/2014/chart" uri="{C3380CC4-5D6E-409C-BE32-E72D297353CC}">
              <c16:uniqueId val="{00000001-9084-4E3B-B16E-6A3CAB77423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B6-4651-A9AD-CC38103552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58.52</c:v>
                </c:pt>
                <c:pt idx="2">
                  <c:v>59.51</c:v>
                </c:pt>
                <c:pt idx="3">
                  <c:v>60.24</c:v>
                </c:pt>
                <c:pt idx="4">
                  <c:v>60.8</c:v>
                </c:pt>
              </c:numCache>
            </c:numRef>
          </c:val>
          <c:smooth val="0"/>
          <c:extLst>
            <c:ext xmlns:c16="http://schemas.microsoft.com/office/drawing/2014/chart" uri="{C3380CC4-5D6E-409C-BE32-E72D297353CC}">
              <c16:uniqueId val="{00000001-05B6-4651-A9AD-CC38103552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D-4A6F-89A5-CB4170B390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74AD-4A6F-89A5-CB4170B390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38E-41D0-879A-3B74507523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8.77</c:v>
                </c:pt>
                <c:pt idx="2">
                  <c:v>8.81</c:v>
                </c:pt>
                <c:pt idx="3">
                  <c:v>8.48</c:v>
                </c:pt>
                <c:pt idx="4">
                  <c:v>11</c:v>
                </c:pt>
              </c:numCache>
            </c:numRef>
          </c:val>
          <c:smooth val="0"/>
          <c:extLst>
            <c:ext xmlns:c16="http://schemas.microsoft.com/office/drawing/2014/chart" uri="{C3380CC4-5D6E-409C-BE32-E72D297353CC}">
              <c16:uniqueId val="{00000001-A38E-41D0-879A-3B74507523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BC-4DE4-8C25-6BF9A011CFE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6BBC-4DE4-8C25-6BF9A011CFE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8C8-4950-B0B3-256F77FD494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240.07</c:v>
                </c:pt>
                <c:pt idx="2">
                  <c:v>224.81</c:v>
                </c:pt>
                <c:pt idx="3">
                  <c:v>210.83</c:v>
                </c:pt>
                <c:pt idx="4">
                  <c:v>204.34</c:v>
                </c:pt>
              </c:numCache>
            </c:numRef>
          </c:val>
          <c:smooth val="0"/>
          <c:extLst>
            <c:ext xmlns:c16="http://schemas.microsoft.com/office/drawing/2014/chart" uri="{C3380CC4-5D6E-409C-BE32-E72D297353CC}">
              <c16:uniqueId val="{00000001-68C8-4950-B0B3-256F77FD494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36A6-49AB-A6DF-84126D1975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112.35</c:v>
                </c:pt>
                <c:pt idx="2">
                  <c:v>106.47</c:v>
                </c:pt>
                <c:pt idx="3">
                  <c:v>107.7</c:v>
                </c:pt>
                <c:pt idx="4">
                  <c:v>106.29</c:v>
                </c:pt>
              </c:numCache>
            </c:numRef>
          </c:val>
          <c:smooth val="0"/>
          <c:extLst>
            <c:ext xmlns:c16="http://schemas.microsoft.com/office/drawing/2014/chart" uri="{C3380CC4-5D6E-409C-BE32-E72D297353CC}">
              <c16:uniqueId val="{00000001-36A6-49AB-A6DF-84126D1975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112.02</c:v>
                </c:pt>
                <c:pt idx="2">
                  <c:v>112</c:v>
                </c:pt>
                <c:pt idx="3">
                  <c:v>112</c:v>
                </c:pt>
                <c:pt idx="4">
                  <c:v>112</c:v>
                </c:pt>
              </c:numCache>
            </c:numRef>
          </c:val>
          <c:extLst>
            <c:ext xmlns:c16="http://schemas.microsoft.com/office/drawing/2014/chart" uri="{C3380CC4-5D6E-409C-BE32-E72D297353CC}">
              <c16:uniqueId val="{00000000-0974-43A5-BAA5-849CC9E7BCB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73.05</c:v>
                </c:pt>
                <c:pt idx="2">
                  <c:v>77.53</c:v>
                </c:pt>
                <c:pt idx="3">
                  <c:v>76.25</c:v>
                </c:pt>
                <c:pt idx="4">
                  <c:v>77.75</c:v>
                </c:pt>
              </c:numCache>
            </c:numRef>
          </c:val>
          <c:smooth val="0"/>
          <c:extLst>
            <c:ext xmlns:c16="http://schemas.microsoft.com/office/drawing/2014/chart" uri="{C3380CC4-5D6E-409C-BE32-E72D297353CC}">
              <c16:uniqueId val="{00000001-0974-43A5-BAA5-849CC9E7BCB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亀岡市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f>データ!$R$6</f>
        <v>86209</v>
      </c>
      <c r="AM8" s="44"/>
      <c r="AN8" s="44"/>
      <c r="AO8" s="44"/>
      <c r="AP8" s="44"/>
      <c r="AQ8" s="44"/>
      <c r="AR8" s="44"/>
      <c r="AS8" s="44"/>
      <c r="AT8" s="45">
        <f>データ!$S$6</f>
        <v>224.8</v>
      </c>
      <c r="AU8" s="46"/>
      <c r="AV8" s="46"/>
      <c r="AW8" s="46"/>
      <c r="AX8" s="46"/>
      <c r="AY8" s="46"/>
      <c r="AZ8" s="46"/>
      <c r="BA8" s="46"/>
      <c r="BB8" s="47">
        <f>データ!$T$6</f>
        <v>383.49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t="str">
        <f>データ!$O$6</f>
        <v>-</v>
      </c>
      <c r="J10" s="46"/>
      <c r="K10" s="46"/>
      <c r="L10" s="46"/>
      <c r="M10" s="46"/>
      <c r="N10" s="46"/>
      <c r="O10" s="80"/>
      <c r="P10" s="47">
        <f>データ!$P$6</f>
        <v>99.87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29290</v>
      </c>
      <c r="AM10" s="44"/>
      <c r="AN10" s="44"/>
      <c r="AO10" s="44"/>
      <c r="AP10" s="44"/>
      <c r="AQ10" s="44"/>
      <c r="AR10" s="44"/>
      <c r="AS10" s="44"/>
      <c r="AT10" s="45">
        <f>データ!$V$6</f>
        <v>74.88</v>
      </c>
      <c r="AU10" s="46"/>
      <c r="AV10" s="46"/>
      <c r="AW10" s="46"/>
      <c r="AX10" s="46"/>
      <c r="AY10" s="46"/>
      <c r="AZ10" s="46"/>
      <c r="BA10" s="46"/>
      <c r="BB10" s="47">
        <f>データ!$W$6</f>
        <v>391.16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113</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NjRHtWibLasRgNwVV58uA57+u0Ek3FkKaOmY2gviFXZDflT+1eh0suDrq3P4KLY6O+xfBDC3D7gSEJ+xrGGS1w==" saltValue="xQGkhbkTpp0Qt7VZbpNB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262064</v>
      </c>
      <c r="D6" s="20">
        <f t="shared" si="3"/>
        <v>46</v>
      </c>
      <c r="E6" s="20">
        <f t="shared" si="3"/>
        <v>1</v>
      </c>
      <c r="F6" s="20">
        <f t="shared" si="3"/>
        <v>0</v>
      </c>
      <c r="G6" s="20">
        <f t="shared" si="3"/>
        <v>2</v>
      </c>
      <c r="H6" s="20" t="str">
        <f t="shared" si="3"/>
        <v>京都府　亀岡市</v>
      </c>
      <c r="I6" s="20" t="str">
        <f t="shared" si="3"/>
        <v>法適用</v>
      </c>
      <c r="J6" s="20" t="str">
        <f t="shared" si="3"/>
        <v>水道事業</v>
      </c>
      <c r="K6" s="20" t="str">
        <f t="shared" si="3"/>
        <v>用水供給事業</v>
      </c>
      <c r="L6" s="20" t="str">
        <f t="shared" si="3"/>
        <v>B</v>
      </c>
      <c r="M6" s="20" t="str">
        <f t="shared" si="3"/>
        <v>非設置</v>
      </c>
      <c r="N6" s="21" t="str">
        <f t="shared" si="3"/>
        <v>-</v>
      </c>
      <c r="O6" s="21" t="str">
        <f t="shared" si="3"/>
        <v>-</v>
      </c>
      <c r="P6" s="21">
        <f t="shared" si="3"/>
        <v>99.87</v>
      </c>
      <c r="Q6" s="21">
        <f t="shared" si="3"/>
        <v>0</v>
      </c>
      <c r="R6" s="21">
        <f t="shared" si="3"/>
        <v>86209</v>
      </c>
      <c r="S6" s="21">
        <f t="shared" si="3"/>
        <v>224.8</v>
      </c>
      <c r="T6" s="21">
        <f t="shared" si="3"/>
        <v>383.49</v>
      </c>
      <c r="U6" s="21">
        <f t="shared" si="3"/>
        <v>29290</v>
      </c>
      <c r="V6" s="21">
        <f t="shared" si="3"/>
        <v>74.88</v>
      </c>
      <c r="W6" s="21">
        <f t="shared" si="3"/>
        <v>391.16</v>
      </c>
      <c r="X6" s="22" t="str">
        <f>IF(X7="",NA(),X7)</f>
        <v>-</v>
      </c>
      <c r="Y6" s="22">
        <f t="shared" ref="Y6:AG6" si="4">IF(Y7="",NA(),Y7)</f>
        <v>100</v>
      </c>
      <c r="Z6" s="22">
        <f t="shared" si="4"/>
        <v>100</v>
      </c>
      <c r="AA6" s="22">
        <f t="shared" si="4"/>
        <v>100</v>
      </c>
      <c r="AB6" s="22">
        <f t="shared" si="4"/>
        <v>100</v>
      </c>
      <c r="AC6" s="22" t="str">
        <f t="shared" si="4"/>
        <v>-</v>
      </c>
      <c r="AD6" s="22">
        <f t="shared" si="4"/>
        <v>112.49</v>
      </c>
      <c r="AE6" s="22">
        <f t="shared" si="4"/>
        <v>107.33</v>
      </c>
      <c r="AF6" s="22">
        <f t="shared" si="4"/>
        <v>108.93</v>
      </c>
      <c r="AG6" s="22">
        <f t="shared" si="4"/>
        <v>107.62</v>
      </c>
      <c r="AH6" s="21" t="str">
        <f>IF(AH7="","",IF(AH7="-","【-】","【"&amp;SUBSTITUTE(TEXT(AH7,"#,##0.00"),"-","△")&amp;"】"))</f>
        <v>【107.62】</v>
      </c>
      <c r="AI6" s="22" t="str">
        <f>IF(AI7="",NA(),AI7)</f>
        <v>-</v>
      </c>
      <c r="AJ6" s="21">
        <f t="shared" ref="AJ6:AR6" si="5">IF(AJ7="",NA(),AJ7)</f>
        <v>0</v>
      </c>
      <c r="AK6" s="21">
        <f t="shared" si="5"/>
        <v>0</v>
      </c>
      <c r="AL6" s="21">
        <f t="shared" si="5"/>
        <v>0</v>
      </c>
      <c r="AM6" s="21">
        <f t="shared" si="5"/>
        <v>0</v>
      </c>
      <c r="AN6" s="22" t="str">
        <f t="shared" si="5"/>
        <v>-</v>
      </c>
      <c r="AO6" s="22">
        <f t="shared" si="5"/>
        <v>8.77</v>
      </c>
      <c r="AP6" s="22">
        <f t="shared" si="5"/>
        <v>8.81</v>
      </c>
      <c r="AQ6" s="22">
        <f t="shared" si="5"/>
        <v>8.48</v>
      </c>
      <c r="AR6" s="22">
        <f t="shared" si="5"/>
        <v>11</v>
      </c>
      <c r="AS6" s="21" t="str">
        <f>IF(AS7="","",IF(AS7="-","【-】","【"&amp;SUBSTITUTE(TEXT(AS7,"#,##0.00"),"-","△")&amp;"】"))</f>
        <v>【11.00】</v>
      </c>
      <c r="AT6" s="22" t="str">
        <f>IF(AT7="",NA(),AT7)</f>
        <v>-</v>
      </c>
      <c r="AU6" s="22" t="str">
        <f t="shared" ref="AU6:BC6" si="6">IF(AU7="",NA(),AU7)</f>
        <v>-</v>
      </c>
      <c r="AV6" s="22" t="str">
        <f t="shared" si="6"/>
        <v>-</v>
      </c>
      <c r="AW6" s="22" t="str">
        <f t="shared" si="6"/>
        <v>-</v>
      </c>
      <c r="AX6" s="22" t="str">
        <f t="shared" si="6"/>
        <v>-</v>
      </c>
      <c r="AY6" s="22" t="str">
        <f t="shared" si="6"/>
        <v>-</v>
      </c>
      <c r="AZ6" s="22">
        <f t="shared" si="6"/>
        <v>309.23</v>
      </c>
      <c r="BA6" s="22">
        <f t="shared" si="6"/>
        <v>313.43</v>
      </c>
      <c r="BB6" s="22">
        <f t="shared" si="6"/>
        <v>303.10000000000002</v>
      </c>
      <c r="BC6" s="22">
        <f t="shared" si="6"/>
        <v>318.89999999999998</v>
      </c>
      <c r="BD6" s="21" t="str">
        <f>IF(BD7="","",IF(BD7="-","【-】","【"&amp;SUBSTITUTE(TEXT(BD7,"#,##0.00"),"-","△")&amp;"】"))</f>
        <v>【318.90】</v>
      </c>
      <c r="BE6" s="22" t="str">
        <f>IF(BE7="",NA(),BE7)</f>
        <v>-</v>
      </c>
      <c r="BF6" s="21">
        <f t="shared" ref="BF6:BN6" si="7">IF(BF7="",NA(),BF7)</f>
        <v>0</v>
      </c>
      <c r="BG6" s="21">
        <f t="shared" si="7"/>
        <v>0</v>
      </c>
      <c r="BH6" s="21">
        <f t="shared" si="7"/>
        <v>0</v>
      </c>
      <c r="BI6" s="21">
        <f t="shared" si="7"/>
        <v>0</v>
      </c>
      <c r="BJ6" s="22" t="str">
        <f t="shared" si="7"/>
        <v>-</v>
      </c>
      <c r="BK6" s="22">
        <f t="shared" si="7"/>
        <v>240.07</v>
      </c>
      <c r="BL6" s="22">
        <f t="shared" si="7"/>
        <v>224.81</v>
      </c>
      <c r="BM6" s="22">
        <f t="shared" si="7"/>
        <v>210.83</v>
      </c>
      <c r="BN6" s="22">
        <f t="shared" si="7"/>
        <v>204.34</v>
      </c>
      <c r="BO6" s="21" t="str">
        <f>IF(BO7="","",IF(BO7="-","【-】","【"&amp;SUBSTITUTE(TEXT(BO7,"#,##0.00"),"-","△")&amp;"】"))</f>
        <v>【204.34】</v>
      </c>
      <c r="BP6" s="22" t="str">
        <f>IF(BP7="",NA(),BP7)</f>
        <v>-</v>
      </c>
      <c r="BQ6" s="22">
        <f t="shared" ref="BQ6:BY6" si="8">IF(BQ7="",NA(),BQ7)</f>
        <v>100</v>
      </c>
      <c r="BR6" s="22">
        <f t="shared" si="8"/>
        <v>100</v>
      </c>
      <c r="BS6" s="22">
        <f t="shared" si="8"/>
        <v>100</v>
      </c>
      <c r="BT6" s="22">
        <f t="shared" si="8"/>
        <v>100</v>
      </c>
      <c r="BU6" s="22" t="str">
        <f t="shared" si="8"/>
        <v>-</v>
      </c>
      <c r="BV6" s="22">
        <f t="shared" si="8"/>
        <v>112.35</v>
      </c>
      <c r="BW6" s="22">
        <f t="shared" si="8"/>
        <v>106.47</v>
      </c>
      <c r="BX6" s="22">
        <f t="shared" si="8"/>
        <v>107.7</v>
      </c>
      <c r="BY6" s="22">
        <f t="shared" si="8"/>
        <v>106.29</v>
      </c>
      <c r="BZ6" s="21" t="str">
        <f>IF(BZ7="","",IF(BZ7="-","【-】","【"&amp;SUBSTITUTE(TEXT(BZ7,"#,##0.00"),"-","△")&amp;"】"))</f>
        <v>【106.29】</v>
      </c>
      <c r="CA6" s="22" t="str">
        <f>IF(CA7="",NA(),CA7)</f>
        <v>-</v>
      </c>
      <c r="CB6" s="22">
        <f t="shared" ref="CB6:CJ6" si="9">IF(CB7="",NA(),CB7)</f>
        <v>112.02</v>
      </c>
      <c r="CC6" s="22">
        <f t="shared" si="9"/>
        <v>112</v>
      </c>
      <c r="CD6" s="22">
        <f t="shared" si="9"/>
        <v>112</v>
      </c>
      <c r="CE6" s="22">
        <f t="shared" si="9"/>
        <v>112</v>
      </c>
      <c r="CF6" s="22" t="str">
        <f t="shared" si="9"/>
        <v>-</v>
      </c>
      <c r="CG6" s="22">
        <f t="shared" si="9"/>
        <v>73.05</v>
      </c>
      <c r="CH6" s="22">
        <f t="shared" si="9"/>
        <v>77.53</v>
      </c>
      <c r="CI6" s="22">
        <f t="shared" si="9"/>
        <v>76.25</v>
      </c>
      <c r="CJ6" s="22">
        <f t="shared" si="9"/>
        <v>77.75</v>
      </c>
      <c r="CK6" s="21" t="str">
        <f>IF(CK7="","",IF(CK7="-","【-】","【"&amp;SUBSTITUTE(TEXT(CK7,"#,##0.00"),"-","△")&amp;"】"))</f>
        <v>【77.75】</v>
      </c>
      <c r="CL6" s="22" t="str">
        <f>IF(CL7="",NA(),CL7)</f>
        <v>-</v>
      </c>
      <c r="CM6" s="22">
        <f t="shared" ref="CM6:CU6" si="10">IF(CM7="",NA(),CM7)</f>
        <v>0.13</v>
      </c>
      <c r="CN6" s="22">
        <f t="shared" si="10"/>
        <v>2.52</v>
      </c>
      <c r="CO6" s="22">
        <f t="shared" si="10"/>
        <v>2.52</v>
      </c>
      <c r="CP6" s="22">
        <f t="shared" si="10"/>
        <v>2.52</v>
      </c>
      <c r="CQ6" s="22" t="str">
        <f t="shared" si="10"/>
        <v>-</v>
      </c>
      <c r="CR6" s="22">
        <f t="shared" si="10"/>
        <v>62.22</v>
      </c>
      <c r="CS6" s="22">
        <f t="shared" si="10"/>
        <v>61.45</v>
      </c>
      <c r="CT6" s="22">
        <f t="shared" si="10"/>
        <v>61.63</v>
      </c>
      <c r="CU6" s="22">
        <f t="shared" si="10"/>
        <v>61.54</v>
      </c>
      <c r="CV6" s="21" t="str">
        <f>IF(CV7="","",IF(CV7="-","【-】","【"&amp;SUBSTITUTE(TEXT(CV7,"#,##0.00"),"-","△")&amp;"】"))</f>
        <v>【61.54】</v>
      </c>
      <c r="CW6" s="22" t="str">
        <f>IF(CW7="",NA(),CW7)</f>
        <v>-</v>
      </c>
      <c r="CX6" s="22">
        <f t="shared" ref="CX6:DF6" si="11">IF(CX7="",NA(),CX7)</f>
        <v>96.27</v>
      </c>
      <c r="CY6" s="22">
        <f t="shared" si="11"/>
        <v>99.98</v>
      </c>
      <c r="CZ6" s="22">
        <f t="shared" si="11"/>
        <v>100.01</v>
      </c>
      <c r="DA6" s="22">
        <f t="shared" si="11"/>
        <v>99.99</v>
      </c>
      <c r="DB6" s="22" t="str">
        <f t="shared" si="11"/>
        <v>-</v>
      </c>
      <c r="DC6" s="22">
        <f t="shared" si="11"/>
        <v>100.28</v>
      </c>
      <c r="DD6" s="22">
        <f t="shared" si="11"/>
        <v>100.29</v>
      </c>
      <c r="DE6" s="22">
        <f t="shared" si="11"/>
        <v>100.36</v>
      </c>
      <c r="DF6" s="22">
        <f t="shared" si="11"/>
        <v>100.31</v>
      </c>
      <c r="DG6" s="21" t="str">
        <f>IF(DG7="","",IF(DG7="-","【-】","【"&amp;SUBSTITUTE(TEXT(DG7,"#,##0.00"),"-","△")&amp;"】"))</f>
        <v>【100.31】</v>
      </c>
      <c r="DH6" s="22" t="str">
        <f>IF(DH7="",NA(),DH7)</f>
        <v>-</v>
      </c>
      <c r="DI6" s="22" t="str">
        <f t="shared" ref="DI6:DQ6" si="12">IF(DI7="",NA(),DI7)</f>
        <v>-</v>
      </c>
      <c r="DJ6" s="22" t="str">
        <f t="shared" si="12"/>
        <v>-</v>
      </c>
      <c r="DK6" s="22" t="str">
        <f t="shared" si="12"/>
        <v>-</v>
      </c>
      <c r="DL6" s="22" t="str">
        <f t="shared" si="12"/>
        <v>-</v>
      </c>
      <c r="DM6" s="22" t="str">
        <f t="shared" si="12"/>
        <v>-</v>
      </c>
      <c r="DN6" s="22">
        <f t="shared" si="12"/>
        <v>58.52</v>
      </c>
      <c r="DO6" s="22">
        <f t="shared" si="12"/>
        <v>59.51</v>
      </c>
      <c r="DP6" s="22">
        <f t="shared" si="12"/>
        <v>60.24</v>
      </c>
      <c r="DQ6" s="22">
        <f t="shared" si="12"/>
        <v>60.8</v>
      </c>
      <c r="DR6" s="21" t="str">
        <f>IF(DR7="","",IF(DR7="-","【-】","【"&amp;SUBSTITUTE(TEXT(DR7,"#,##0.00"),"-","△")&amp;"】"))</f>
        <v>【60.80】</v>
      </c>
      <c r="DS6" s="22" t="str">
        <f>IF(DS7="",NA(),DS7)</f>
        <v>-</v>
      </c>
      <c r="DT6" s="22" t="str">
        <f t="shared" ref="DT6:EB6" si="13">IF(DT7="",NA(),DT7)</f>
        <v>-</v>
      </c>
      <c r="DU6" s="22" t="str">
        <f t="shared" si="13"/>
        <v>-</v>
      </c>
      <c r="DV6" s="22" t="str">
        <f t="shared" si="13"/>
        <v>-</v>
      </c>
      <c r="DW6" s="22" t="str">
        <f t="shared" si="13"/>
        <v>-</v>
      </c>
      <c r="DX6" s="22" t="str">
        <f t="shared" si="13"/>
        <v>-</v>
      </c>
      <c r="DY6" s="22">
        <f t="shared" si="13"/>
        <v>31.74</v>
      </c>
      <c r="DZ6" s="22">
        <f t="shared" si="13"/>
        <v>32.380000000000003</v>
      </c>
      <c r="EA6" s="22">
        <f t="shared" si="13"/>
        <v>34.479999999999997</v>
      </c>
      <c r="EB6" s="22">
        <f t="shared" si="13"/>
        <v>38.24</v>
      </c>
      <c r="EC6" s="21" t="str">
        <f>IF(EC7="","",IF(EC7="-","【-】","【"&amp;SUBSTITUTE(TEXT(EC7,"#,##0.00"),"-","△")&amp;"】"))</f>
        <v>【38.24】</v>
      </c>
      <c r="ED6" s="22" t="str">
        <f>IF(ED7="",NA(),ED7)</f>
        <v>-</v>
      </c>
      <c r="EE6" s="22" t="str">
        <f t="shared" ref="EE6:EM6" si="14">IF(EE7="",NA(),EE7)</f>
        <v>-</v>
      </c>
      <c r="EF6" s="22" t="str">
        <f t="shared" si="14"/>
        <v>-</v>
      </c>
      <c r="EG6" s="22" t="str">
        <f t="shared" si="14"/>
        <v>-</v>
      </c>
      <c r="EH6" s="22" t="str">
        <f t="shared" si="14"/>
        <v>-</v>
      </c>
      <c r="EI6" s="22" t="str">
        <f t="shared" si="14"/>
        <v>-</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262064</v>
      </c>
      <c r="D7" s="24">
        <v>46</v>
      </c>
      <c r="E7" s="24">
        <v>1</v>
      </c>
      <c r="F7" s="24">
        <v>0</v>
      </c>
      <c r="G7" s="24">
        <v>2</v>
      </c>
      <c r="H7" s="24" t="s">
        <v>93</v>
      </c>
      <c r="I7" s="24" t="s">
        <v>94</v>
      </c>
      <c r="J7" s="24" t="s">
        <v>95</v>
      </c>
      <c r="K7" s="24" t="s">
        <v>96</v>
      </c>
      <c r="L7" s="24" t="s">
        <v>97</v>
      </c>
      <c r="M7" s="24" t="s">
        <v>98</v>
      </c>
      <c r="N7" s="25" t="s">
        <v>99</v>
      </c>
      <c r="O7" s="25" t="s">
        <v>99</v>
      </c>
      <c r="P7" s="25">
        <v>99.87</v>
      </c>
      <c r="Q7" s="25">
        <v>0</v>
      </c>
      <c r="R7" s="25">
        <v>86209</v>
      </c>
      <c r="S7" s="25">
        <v>224.8</v>
      </c>
      <c r="T7" s="25">
        <v>383.49</v>
      </c>
      <c r="U7" s="25">
        <v>29290</v>
      </c>
      <c r="V7" s="25">
        <v>74.88</v>
      </c>
      <c r="W7" s="25">
        <v>391.16</v>
      </c>
      <c r="X7" s="25" t="s">
        <v>99</v>
      </c>
      <c r="Y7" s="25">
        <v>100</v>
      </c>
      <c r="Z7" s="25">
        <v>100</v>
      </c>
      <c r="AA7" s="25">
        <v>100</v>
      </c>
      <c r="AB7" s="25">
        <v>100</v>
      </c>
      <c r="AC7" s="25" t="s">
        <v>99</v>
      </c>
      <c r="AD7" s="25">
        <v>112.49</v>
      </c>
      <c r="AE7" s="25">
        <v>107.33</v>
      </c>
      <c r="AF7" s="25">
        <v>108.93</v>
      </c>
      <c r="AG7" s="25">
        <v>107.62</v>
      </c>
      <c r="AH7" s="25">
        <v>107.62</v>
      </c>
      <c r="AI7" s="25" t="s">
        <v>99</v>
      </c>
      <c r="AJ7" s="25">
        <v>0</v>
      </c>
      <c r="AK7" s="25">
        <v>0</v>
      </c>
      <c r="AL7" s="25">
        <v>0</v>
      </c>
      <c r="AM7" s="25">
        <v>0</v>
      </c>
      <c r="AN7" s="25" t="s">
        <v>99</v>
      </c>
      <c r="AO7" s="25">
        <v>8.77</v>
      </c>
      <c r="AP7" s="25">
        <v>8.81</v>
      </c>
      <c r="AQ7" s="25">
        <v>8.48</v>
      </c>
      <c r="AR7" s="25">
        <v>11</v>
      </c>
      <c r="AS7" s="25">
        <v>11</v>
      </c>
      <c r="AT7" s="25" t="s">
        <v>99</v>
      </c>
      <c r="AU7" s="25" t="s">
        <v>99</v>
      </c>
      <c r="AV7" s="25" t="s">
        <v>99</v>
      </c>
      <c r="AW7" s="25" t="s">
        <v>99</v>
      </c>
      <c r="AX7" s="25" t="s">
        <v>99</v>
      </c>
      <c r="AY7" s="25" t="s">
        <v>99</v>
      </c>
      <c r="AZ7" s="25">
        <v>309.23</v>
      </c>
      <c r="BA7" s="25">
        <v>313.43</v>
      </c>
      <c r="BB7" s="25">
        <v>303.10000000000002</v>
      </c>
      <c r="BC7" s="25">
        <v>318.89999999999998</v>
      </c>
      <c r="BD7" s="25">
        <v>318.89999999999998</v>
      </c>
      <c r="BE7" s="25" t="s">
        <v>99</v>
      </c>
      <c r="BF7" s="25">
        <v>0</v>
      </c>
      <c r="BG7" s="25">
        <v>0</v>
      </c>
      <c r="BH7" s="25">
        <v>0</v>
      </c>
      <c r="BI7" s="25">
        <v>0</v>
      </c>
      <c r="BJ7" s="25" t="s">
        <v>99</v>
      </c>
      <c r="BK7" s="25">
        <v>240.07</v>
      </c>
      <c r="BL7" s="25">
        <v>224.81</v>
      </c>
      <c r="BM7" s="25">
        <v>210.83</v>
      </c>
      <c r="BN7" s="25">
        <v>204.34</v>
      </c>
      <c r="BO7" s="25">
        <v>204.34</v>
      </c>
      <c r="BP7" s="25" t="s">
        <v>99</v>
      </c>
      <c r="BQ7" s="25">
        <v>100</v>
      </c>
      <c r="BR7" s="25">
        <v>100</v>
      </c>
      <c r="BS7" s="25">
        <v>100</v>
      </c>
      <c r="BT7" s="25">
        <v>100</v>
      </c>
      <c r="BU7" s="25" t="s">
        <v>99</v>
      </c>
      <c r="BV7" s="25">
        <v>112.35</v>
      </c>
      <c r="BW7" s="25">
        <v>106.47</v>
      </c>
      <c r="BX7" s="25">
        <v>107.7</v>
      </c>
      <c r="BY7" s="25">
        <v>106.29</v>
      </c>
      <c r="BZ7" s="25">
        <v>106.29</v>
      </c>
      <c r="CA7" s="25" t="s">
        <v>99</v>
      </c>
      <c r="CB7" s="25">
        <v>112.02</v>
      </c>
      <c r="CC7" s="25">
        <v>112</v>
      </c>
      <c r="CD7" s="25">
        <v>112</v>
      </c>
      <c r="CE7" s="25">
        <v>112</v>
      </c>
      <c r="CF7" s="25" t="s">
        <v>99</v>
      </c>
      <c r="CG7" s="25">
        <v>73.05</v>
      </c>
      <c r="CH7" s="25">
        <v>77.53</v>
      </c>
      <c r="CI7" s="25">
        <v>76.25</v>
      </c>
      <c r="CJ7" s="25">
        <v>77.75</v>
      </c>
      <c r="CK7" s="25">
        <v>77.75</v>
      </c>
      <c r="CL7" s="25" t="s">
        <v>99</v>
      </c>
      <c r="CM7" s="25">
        <v>0.13</v>
      </c>
      <c r="CN7" s="25">
        <v>2.52</v>
      </c>
      <c r="CO7" s="25">
        <v>2.52</v>
      </c>
      <c r="CP7" s="25">
        <v>2.52</v>
      </c>
      <c r="CQ7" s="25" t="s">
        <v>99</v>
      </c>
      <c r="CR7" s="25">
        <v>62.22</v>
      </c>
      <c r="CS7" s="25">
        <v>61.45</v>
      </c>
      <c r="CT7" s="25">
        <v>61.63</v>
      </c>
      <c r="CU7" s="25">
        <v>61.54</v>
      </c>
      <c r="CV7" s="25">
        <v>61.54</v>
      </c>
      <c r="CW7" s="25" t="s">
        <v>99</v>
      </c>
      <c r="CX7" s="25">
        <v>96.27</v>
      </c>
      <c r="CY7" s="25">
        <v>99.98</v>
      </c>
      <c r="CZ7" s="25">
        <v>100.01</v>
      </c>
      <c r="DA7" s="25">
        <v>99.99</v>
      </c>
      <c r="DB7" s="25" t="s">
        <v>99</v>
      </c>
      <c r="DC7" s="25">
        <v>100.28</v>
      </c>
      <c r="DD7" s="25">
        <v>100.29</v>
      </c>
      <c r="DE7" s="25">
        <v>100.36</v>
      </c>
      <c r="DF7" s="25">
        <v>100.31</v>
      </c>
      <c r="DG7" s="25">
        <v>100.31</v>
      </c>
      <c r="DH7" s="25" t="s">
        <v>99</v>
      </c>
      <c r="DI7" s="25" t="s">
        <v>99</v>
      </c>
      <c r="DJ7" s="25" t="s">
        <v>99</v>
      </c>
      <c r="DK7" s="25" t="s">
        <v>99</v>
      </c>
      <c r="DL7" s="25" t="s">
        <v>99</v>
      </c>
      <c r="DM7" s="25" t="s">
        <v>99</v>
      </c>
      <c r="DN7" s="25">
        <v>58.52</v>
      </c>
      <c r="DO7" s="25">
        <v>59.51</v>
      </c>
      <c r="DP7" s="25">
        <v>60.24</v>
      </c>
      <c r="DQ7" s="25">
        <v>60.8</v>
      </c>
      <c r="DR7" s="25">
        <v>60.8</v>
      </c>
      <c r="DS7" s="25" t="s">
        <v>99</v>
      </c>
      <c r="DT7" s="25" t="s">
        <v>99</v>
      </c>
      <c r="DU7" s="25" t="s">
        <v>99</v>
      </c>
      <c r="DV7" s="25" t="s">
        <v>99</v>
      </c>
      <c r="DW7" s="25" t="s">
        <v>99</v>
      </c>
      <c r="DX7" s="25" t="s">
        <v>99</v>
      </c>
      <c r="DY7" s="25">
        <v>31.74</v>
      </c>
      <c r="DZ7" s="25">
        <v>32.380000000000003</v>
      </c>
      <c r="EA7" s="25">
        <v>34.479999999999997</v>
      </c>
      <c r="EB7" s="25">
        <v>38.24</v>
      </c>
      <c r="EC7" s="25">
        <v>38.24</v>
      </c>
      <c r="ED7" s="25" t="s">
        <v>99</v>
      </c>
      <c r="EE7" s="25" t="s">
        <v>99</v>
      </c>
      <c r="EF7" s="25" t="s">
        <v>99</v>
      </c>
      <c r="EG7" s="25" t="s">
        <v>99</v>
      </c>
      <c r="EH7" s="25" t="s">
        <v>99</v>
      </c>
      <c r="EI7" s="25" t="s">
        <v>99</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