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Jm0026-smb5\総務部\各課専用\自治振興課\07税財政担当（地方公営企業）\経営比較分析表\令和７年度\06 HPアップ版（最終版はココに保存！）\03 舞鶴市\"/>
    </mc:Choice>
  </mc:AlternateContent>
  <xr:revisionPtr revIDLastSave="0" documentId="13_ncr:1_{DE8E1B41-5ED8-4276-B11E-90389A14AE5C}" xr6:coauthVersionLast="47" xr6:coauthVersionMax="47" xr10:uidLastSave="{00000000-0000-0000-0000-000000000000}"/>
  <workbookProtection workbookAlgorithmName="SHA-512" workbookHashValue="OYBeR0SDudTg1kGz/kZOvK70YhDQNNQ6E4Cg8Gn8OlxW63nUcugHgY1D2nHO/K7NBwogJwNqE94xmWbpGpfhxw==" workbookSaltValue="wgU5DEX1kONQF4u10OZRWQ==" workbookSpinCount="100000" lockStructure="1"/>
  <bookViews>
    <workbookView xWindow="-110" yWindow="-110" windowWidth="19420" windowHeight="103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10" i="4"/>
  <c r="AL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<sst xmlns="http://schemas.openxmlformats.org/spreadsheetml/2006/main" count="231" uniqueCount="115">
  <si>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</si>
  <si>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</si>
  <si>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</si>
  <si>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</si>
  <si>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</si>
  <si>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</si>
  <si>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</si>
  <si>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</si>
  <si>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</si>
  <si>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</si>
  <si>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</si>
  <si>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</si>
  <si>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</si>
  <si>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</si>
  <si>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</si>
  <si>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</si>
  <si>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</si>
  <si>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</si>
  <si>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</si>
  <si>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</si>
  <si>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</si>
  <si>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</si>
  <si>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</si>
  <si>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</si>
  <si>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</si>
  <si>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</si>
  <si>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</si>
  <si>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</si>
  <si>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</si>
  <si>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</si>
  <si>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</si>
  <si>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</si>
  <si>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</si>
  <si>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</si>
  <si>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</si>
  <si>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</si>
  <si>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</si>
  <si>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</si>
  <si>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</si>
  <si>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</si>
  <si>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</si>
  <si>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</si>
  <si>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</si>
  <si>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</si>
  <si>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</si>
  <si>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</si>
  <si>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</si>
  <si>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</si>
  <si>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</si>
  <si>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</si>
  <si>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</si>
  <si>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</si>
  <si>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</si>
  <si>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</si>
  <si>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</si>
  <si>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</si>
  <si>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</si>
  <si>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</si>
  <si>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</si>
  <si>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</si>
  <si>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</si>
  <si>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</si>
  <si>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</si>
  <si>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</si>
  <si>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</si>
  <si>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</si>
  <si>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</si>
  <si>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</si>
  <si>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</si>
  <si>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</si>
  <si>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</si>
  <si>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</si>
  <si>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</si>
  <si>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</si>
  <si>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</si>
  <si>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</si>
  <si>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</si>
  <si>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</si>
  <si>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</si>
  <si>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</si>
  <si>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</si>
  <si>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</si>
  <si>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</si>
  <si>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</si>
  <si>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</si>
  <si>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</si>
  <si>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</si>
  <si>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</si>
  <si>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</si>
  <si>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</si>
  <si>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</si>
  <si>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</si>
  <si>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</si>
  <si>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</si>
  <si>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</si>
  <si>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</si>
  <si>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舞鶴市</t>
  </si>
  <si>
    <t>法適用</t>
  </si>
  <si>
    <t>下水道事業</t>
  </si>
  <si>
    <t>漁業集落排水</t>
  </si>
  <si>
    <t>H1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</si>
  <si>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</si>
  <si>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</si>
  <si>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</si>
  <si>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</si>
  <si>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</si>
  <si>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</si>
  <si>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</si>
  <si>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</si>
  <si>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</si>
  <si>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</si>
  <si>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</si>
  <si>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漁業集落排水は、事業完了後一定期間が経過しており、一部の施設では、更新事業を実施しています。
　また、人口減少や物価高等による施設の維持管理費等の増加に加え、市の職員、民間事業者の人材不足が新たな課題となる中、老朽化による施設更新を継続して実施していく必要があり、大変厳しい経営状況にあります。
　こうしたことから、令和２年度から１１年度までの中期経営計画である経営戦略の見直しを進め、適正な公費負担やWPPP導入の検討に着手し、状況の変化への対応や経費の節減を図りつつ、持続可能で安定的な経営に努めます。</t>
  </si>
  <si>
    <r>
      <t>　本市は平成30年度に地方公営企業法</t>
    </r>
    <r>
      <rPr>
        <sz val="11"/>
        <rFont val="MS Gothic"/>
        <family val="3"/>
        <charset val="128"/>
      </rPr>
      <t>を適用して以来、全国平均と比較しても①有形固定資産減価償却率は低い状況ですが増加傾向にあります。
　また、管渠については、法定耐用年数50年を超過したものが無いことから、②管渠老朽化率、③管渠改善化率は0%となっています。</t>
    </r>
    <phoneticPr fontId="4"/>
  </si>
  <si>
    <r>
      <t>　本市の下水道は、各事業（公共下水、特定環境保全公共下水、農業集落排水、漁業集落排水、合併処理浄化槽）を一体的に経営しており、経費の一部は按分等により算定して経営比較分析表を算出しています。
　漁業集落排水については、３処理区で事業を実施しています。⑥汚水処理原価は、人口減少等によって有収水量が減少し、企業債利息や減価償却費といった資本費のうち、公費負担を除く汚水処理費も併せて減少したため、前年度より40円/㎥以上減少しております。⑤経費回収率は、使用料収入がわずかな減少にとどまったことに加え、汚水処理費も減少したことから前年度よりも4％以上増加しました。全国平均を上回る水準ですが、約40％程度となっているため、一般会計からの繰入によって、①経常収支比率は100％となっています。
　また、⑦施設利用率も低く減少傾向にあります。
　③流動比率は、前年度よりも流動資産（主に未収金）が増加したことから8％以上増加と</t>
    </r>
    <r>
      <rPr>
        <sz val="11"/>
        <rFont val="MS Gothic"/>
        <family val="3"/>
        <charset val="128"/>
      </rPr>
      <t>なったが、全国平均と比べ低い状況で推移しています。流動負債のうち、次年度の企業債償還額については多額の状態が続いています。
　④企業債残高対事業規模比率は、借入額が償還額を下回っており、年々比率が減少している状況です。経営戦略において、企業債残高を年々減少させる計画としておりますが、全国平均と比べ高い水準にあります。</t>
    </r>
    <rPh sb="435" eb="437">
      <t>リュウドウ</t>
    </rPh>
    <rPh sb="437" eb="439">
      <t>フサイ</t>
    </rPh>
    <rPh sb="461" eb="463">
      <t>ジョウタイ</t>
    </rPh>
    <rPh sb="464" eb="465">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</si>
</sst>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1"/>
      <name val="MS Gothic"/>
      <family val="3"/>
    </font>
    <font>
      <sz val="11"/>
      <name val="MS Gothic"/>
      <family val="3"/>
    </font>
    <font>
      <sz val="11"/>
      <name val="MS Gothic"/>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6" fillId="0" borderId="13" xfId="0" applyFont="1" applyBorder="1" applyAlignment="1" applyProtection="1">
      <alignment vertical="center" wrapText="1"/>
      <protection locked="0"/>
    </xf>
    <xf numFmtId="0" fontId="17" fillId="0" borderId="0" xfId="0" applyFont="1" applyAlignment="1" applyProtection="1">
      <alignment vertical="center" wrapText="1"/>
      <protection locked="0"/>
    </xf>
    <xf numFmtId="0" fontId="17" fillId="0" borderId="14" xfId="0" applyFont="1" applyBorder="1" applyAlignment="1" applyProtection="1">
      <alignment vertical="center" wrapText="1"/>
      <protection locked="0"/>
    </xf>
    <xf numFmtId="0" fontId="17" fillId="0" borderId="15" xfId="0" applyFont="1" applyBorder="1" applyAlignment="1" applyProtection="1">
      <alignment vertical="center" wrapText="1"/>
      <protection locked="0"/>
    </xf>
    <xf numFmtId="0" fontId="17" fillId="0" borderId="16" xfId="0" applyFont="1" applyBorder="1" applyAlignment="1" applyProtection="1">
      <alignment vertical="center" wrapText="1"/>
      <protection locked="0"/>
    </xf>
    <xf numFmtId="0" fontId="17" fillId="0" borderId="17" xfId="0" applyFont="1" applyBorder="1" applyAlignment="1" applyProtection="1">
      <alignment vertical="center" wrapText="1"/>
      <protection locked="0"/>
    </xf>
    <xf numFmtId="0" fontId="15" fillId="0" borderId="13" xfId="0" applyFont="1" applyBorder="1" applyAlignment="1" applyProtection="1">
      <alignment vertical="center" wrapText="1"/>
      <protection locked="0"/>
    </xf>
    <xf numFmtId="0" fontId="15" fillId="0" borderId="0" xfId="0" applyFont="1" applyAlignment="1" applyProtection="1">
      <alignment vertical="center" wrapText="1"/>
      <protection locked="0"/>
    </xf>
    <xf numFmtId="0" fontId="15" fillId="0" borderId="14" xfId="0" applyFont="1" applyBorder="1" applyAlignment="1" applyProtection="1">
      <alignment vertical="center" wrapText="1"/>
      <protection locked="0"/>
    </xf>
    <xf numFmtId="0" fontId="15" fillId="0" borderId="15" xfId="0" applyFont="1" applyBorder="1" applyAlignment="1" applyProtection="1">
      <alignment vertical="center" wrapText="1"/>
      <protection locked="0"/>
    </xf>
    <xf numFmtId="0" fontId="15" fillId="0" borderId="16" xfId="0" applyFont="1" applyBorder="1" applyAlignment="1" applyProtection="1">
      <alignment vertical="center" wrapText="1"/>
      <protection locked="0"/>
    </xf>
    <xf numFmtId="0" fontId="15" fillId="0" borderId="17" xfId="0" applyFont="1" applyBorder="1" applyAlignment="1" applyProtection="1">
      <alignment vertical="center"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B24-42BA-A9DD-7E43B9A934C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c:v>
                </c:pt>
                <c:pt idx="1">
                  <c:v>0.01</c:v>
                </c:pt>
                <c:pt idx="2">
                  <c:v>0.01</c:v>
                </c:pt>
                <c:pt idx="3" formatCode="#,##0.00;&quot;△&quot;#,##0.00">
                  <c:v>0</c:v>
                </c:pt>
                <c:pt idx="4" formatCode="#,##0.00;&quot;△&quot;#,##0.00">
                  <c:v>0</c:v>
                </c:pt>
              </c:numCache>
            </c:numRef>
          </c:val>
          <c:smooth val="0"/>
          <c:extLst>
            <c:ext xmlns:c16="http://schemas.microsoft.com/office/drawing/2014/chart" uri="{C3380CC4-5D6E-409C-BE32-E72D297353CC}">
              <c16:uniqueId val="{00000001-8B24-42BA-A9DD-7E43B9A934C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35.78</c:v>
                </c:pt>
                <c:pt idx="1">
                  <c:v>37.25</c:v>
                </c:pt>
                <c:pt idx="2">
                  <c:v>36.76</c:v>
                </c:pt>
                <c:pt idx="3">
                  <c:v>36.270000000000003</c:v>
                </c:pt>
                <c:pt idx="4">
                  <c:v>33.82</c:v>
                </c:pt>
              </c:numCache>
            </c:numRef>
          </c:val>
          <c:extLst>
            <c:ext xmlns:c16="http://schemas.microsoft.com/office/drawing/2014/chart" uri="{C3380CC4-5D6E-409C-BE32-E72D297353CC}">
              <c16:uniqueId val="{00000000-4871-4C8F-8C62-6C0C943F5D1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30.19</c:v>
                </c:pt>
                <c:pt idx="1">
                  <c:v>28.77</c:v>
                </c:pt>
                <c:pt idx="2">
                  <c:v>26.22</c:v>
                </c:pt>
                <c:pt idx="3">
                  <c:v>26.12</c:v>
                </c:pt>
                <c:pt idx="4">
                  <c:v>32.82</c:v>
                </c:pt>
              </c:numCache>
            </c:numRef>
          </c:val>
          <c:smooth val="0"/>
          <c:extLst>
            <c:ext xmlns:c16="http://schemas.microsoft.com/office/drawing/2014/chart" uri="{C3380CC4-5D6E-409C-BE32-E72D297353CC}">
              <c16:uniqueId val="{00000001-4871-4C8F-8C62-6C0C943F5D1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98.21</c:v>
                </c:pt>
                <c:pt idx="1">
                  <c:v>100</c:v>
                </c:pt>
                <c:pt idx="2">
                  <c:v>100</c:v>
                </c:pt>
                <c:pt idx="3">
                  <c:v>100</c:v>
                </c:pt>
                <c:pt idx="4">
                  <c:v>100</c:v>
                </c:pt>
              </c:numCache>
            </c:numRef>
          </c:val>
          <c:extLst>
            <c:ext xmlns:c16="http://schemas.microsoft.com/office/drawing/2014/chart" uri="{C3380CC4-5D6E-409C-BE32-E72D297353CC}">
              <c16:uniqueId val="{00000000-3524-4E7C-B206-70D7A46AA7D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79.09</c:v>
                </c:pt>
                <c:pt idx="1">
                  <c:v>78.900000000000006</c:v>
                </c:pt>
                <c:pt idx="2">
                  <c:v>78.03</c:v>
                </c:pt>
                <c:pt idx="3">
                  <c:v>78.55</c:v>
                </c:pt>
                <c:pt idx="4">
                  <c:v>85.76</c:v>
                </c:pt>
              </c:numCache>
            </c:numRef>
          </c:val>
          <c:smooth val="0"/>
          <c:extLst>
            <c:ext xmlns:c16="http://schemas.microsoft.com/office/drawing/2014/chart" uri="{C3380CC4-5D6E-409C-BE32-E72D297353CC}">
              <c16:uniqueId val="{00000001-3524-4E7C-B206-70D7A46AA7D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100.06</c:v>
                </c:pt>
                <c:pt idx="1">
                  <c:v>100</c:v>
                </c:pt>
                <c:pt idx="2">
                  <c:v>100.02</c:v>
                </c:pt>
                <c:pt idx="3">
                  <c:v>100</c:v>
                </c:pt>
                <c:pt idx="4">
                  <c:v>100</c:v>
                </c:pt>
              </c:numCache>
            </c:numRef>
          </c:val>
          <c:extLst>
            <c:ext xmlns:c16="http://schemas.microsoft.com/office/drawing/2014/chart" uri="{C3380CC4-5D6E-409C-BE32-E72D297353CC}">
              <c16:uniqueId val="{00000000-6BED-422E-B2AF-1134B0ABDB3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101.18</c:v>
                </c:pt>
                <c:pt idx="1">
                  <c:v>99.89</c:v>
                </c:pt>
                <c:pt idx="2">
                  <c:v>104.12</c:v>
                </c:pt>
                <c:pt idx="3">
                  <c:v>105.98</c:v>
                </c:pt>
                <c:pt idx="4">
                  <c:v>99.54</c:v>
                </c:pt>
              </c:numCache>
            </c:numRef>
          </c:val>
          <c:smooth val="0"/>
          <c:extLst>
            <c:ext xmlns:c16="http://schemas.microsoft.com/office/drawing/2014/chart" uri="{C3380CC4-5D6E-409C-BE32-E72D297353CC}">
              <c16:uniqueId val="{00000001-6BED-422E-B2AF-1134B0ABDB3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10.57</c:v>
                </c:pt>
                <c:pt idx="1">
                  <c:v>13.51</c:v>
                </c:pt>
                <c:pt idx="2">
                  <c:v>15.87</c:v>
                </c:pt>
                <c:pt idx="3">
                  <c:v>19.12</c:v>
                </c:pt>
                <c:pt idx="4">
                  <c:v>22.34</c:v>
                </c:pt>
              </c:numCache>
            </c:numRef>
          </c:val>
          <c:extLst>
            <c:ext xmlns:c16="http://schemas.microsoft.com/office/drawing/2014/chart" uri="{C3380CC4-5D6E-409C-BE32-E72D297353CC}">
              <c16:uniqueId val="{00000000-BB69-4323-A7F7-998761B2888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20.14</c:v>
                </c:pt>
                <c:pt idx="1">
                  <c:v>23.17</c:v>
                </c:pt>
                <c:pt idx="2">
                  <c:v>25.29</c:v>
                </c:pt>
                <c:pt idx="3">
                  <c:v>28.31</c:v>
                </c:pt>
                <c:pt idx="4">
                  <c:v>32.49</c:v>
                </c:pt>
              </c:numCache>
            </c:numRef>
          </c:val>
          <c:smooth val="0"/>
          <c:extLst>
            <c:ext xmlns:c16="http://schemas.microsoft.com/office/drawing/2014/chart" uri="{C3380CC4-5D6E-409C-BE32-E72D297353CC}">
              <c16:uniqueId val="{00000001-BB69-4323-A7F7-998761B2888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20A-410B-B0FD-DFDF60718A4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20A-410B-B0FD-DFDF60718A4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1AC-4454-9C98-BE5825E2BDE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140.63</c:v>
                </c:pt>
                <c:pt idx="1">
                  <c:v>163.84</c:v>
                </c:pt>
                <c:pt idx="2">
                  <c:v>176.46</c:v>
                </c:pt>
                <c:pt idx="3">
                  <c:v>181.51</c:v>
                </c:pt>
                <c:pt idx="4">
                  <c:v>48.87</c:v>
                </c:pt>
              </c:numCache>
            </c:numRef>
          </c:val>
          <c:smooth val="0"/>
          <c:extLst>
            <c:ext xmlns:c16="http://schemas.microsoft.com/office/drawing/2014/chart" uri="{C3380CC4-5D6E-409C-BE32-E72D297353CC}">
              <c16:uniqueId val="{00000001-91AC-4454-9C98-BE5825E2BDE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77.42</c:v>
                </c:pt>
                <c:pt idx="1">
                  <c:v>54.88</c:v>
                </c:pt>
                <c:pt idx="2">
                  <c:v>7.88</c:v>
                </c:pt>
                <c:pt idx="3">
                  <c:v>8.33</c:v>
                </c:pt>
                <c:pt idx="4">
                  <c:v>17.32</c:v>
                </c:pt>
              </c:numCache>
            </c:numRef>
          </c:val>
          <c:extLst>
            <c:ext xmlns:c16="http://schemas.microsoft.com/office/drawing/2014/chart" uri="{C3380CC4-5D6E-409C-BE32-E72D297353CC}">
              <c16:uniqueId val="{00000000-5D95-4E14-8DB2-0753BF08B56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56.53</c:v>
                </c:pt>
                <c:pt idx="1">
                  <c:v>59.66</c:v>
                </c:pt>
                <c:pt idx="2">
                  <c:v>61.64</c:v>
                </c:pt>
                <c:pt idx="3">
                  <c:v>69.819999999999993</c:v>
                </c:pt>
                <c:pt idx="4">
                  <c:v>66.510000000000005</c:v>
                </c:pt>
              </c:numCache>
            </c:numRef>
          </c:val>
          <c:smooth val="0"/>
          <c:extLst>
            <c:ext xmlns:c16="http://schemas.microsoft.com/office/drawing/2014/chart" uri="{C3380CC4-5D6E-409C-BE32-E72D297353CC}">
              <c16:uniqueId val="{00000001-5D95-4E14-8DB2-0753BF08B56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2231.5100000000002</c:v>
                </c:pt>
                <c:pt idx="1">
                  <c:v>2302.0700000000002</c:v>
                </c:pt>
                <c:pt idx="2">
                  <c:v>2189.21</c:v>
                </c:pt>
                <c:pt idx="3">
                  <c:v>2035.64</c:v>
                </c:pt>
                <c:pt idx="4">
                  <c:v>1807.22</c:v>
                </c:pt>
              </c:numCache>
            </c:numRef>
          </c:val>
          <c:extLst>
            <c:ext xmlns:c16="http://schemas.microsoft.com/office/drawing/2014/chart" uri="{C3380CC4-5D6E-409C-BE32-E72D297353CC}">
              <c16:uniqueId val="{00000000-41BF-4094-BB66-97E70F24664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1095.52</c:v>
                </c:pt>
                <c:pt idx="1">
                  <c:v>1056.55</c:v>
                </c:pt>
                <c:pt idx="2">
                  <c:v>1278.54</c:v>
                </c:pt>
                <c:pt idx="3">
                  <c:v>1149.7</c:v>
                </c:pt>
                <c:pt idx="4">
                  <c:v>871.87</c:v>
                </c:pt>
              </c:numCache>
            </c:numRef>
          </c:val>
          <c:smooth val="0"/>
          <c:extLst>
            <c:ext xmlns:c16="http://schemas.microsoft.com/office/drawing/2014/chart" uri="{C3380CC4-5D6E-409C-BE32-E72D297353CC}">
              <c16:uniqueId val="{00000001-41BF-4094-BB66-97E70F24664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41.9</c:v>
                </c:pt>
                <c:pt idx="1">
                  <c:v>41.29</c:v>
                </c:pt>
                <c:pt idx="2">
                  <c:v>39.78</c:v>
                </c:pt>
                <c:pt idx="3">
                  <c:v>35.96</c:v>
                </c:pt>
                <c:pt idx="4">
                  <c:v>40.08</c:v>
                </c:pt>
              </c:numCache>
            </c:numRef>
          </c:val>
          <c:extLst>
            <c:ext xmlns:c16="http://schemas.microsoft.com/office/drawing/2014/chart" uri="{C3380CC4-5D6E-409C-BE32-E72D297353CC}">
              <c16:uniqueId val="{00000000-0F60-4795-914E-7E1496ADF0F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39.64</c:v>
                </c:pt>
                <c:pt idx="1">
                  <c:v>40</c:v>
                </c:pt>
                <c:pt idx="2">
                  <c:v>38.74</c:v>
                </c:pt>
                <c:pt idx="3">
                  <c:v>35.96</c:v>
                </c:pt>
                <c:pt idx="4">
                  <c:v>45.44</c:v>
                </c:pt>
              </c:numCache>
            </c:numRef>
          </c:val>
          <c:smooth val="0"/>
          <c:extLst>
            <c:ext xmlns:c16="http://schemas.microsoft.com/office/drawing/2014/chart" uri="{C3380CC4-5D6E-409C-BE32-E72D297353CC}">
              <c16:uniqueId val="{00000001-0F60-4795-914E-7E1496ADF0F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352.4</c:v>
                </c:pt>
                <c:pt idx="1">
                  <c:v>363.28</c:v>
                </c:pt>
                <c:pt idx="2">
                  <c:v>378.26</c:v>
                </c:pt>
                <c:pt idx="3">
                  <c:v>421.1</c:v>
                </c:pt>
                <c:pt idx="4">
                  <c:v>380.82</c:v>
                </c:pt>
              </c:numCache>
            </c:numRef>
          </c:val>
          <c:extLst>
            <c:ext xmlns:c16="http://schemas.microsoft.com/office/drawing/2014/chart" uri="{C3380CC4-5D6E-409C-BE32-E72D297353CC}">
              <c16:uniqueId val="{00000000-1614-4A32-92B1-930A466FB5D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449.72</c:v>
                </c:pt>
                <c:pt idx="1">
                  <c:v>437.27</c:v>
                </c:pt>
                <c:pt idx="2">
                  <c:v>456.72</c:v>
                </c:pt>
                <c:pt idx="3">
                  <c:v>481.96</c:v>
                </c:pt>
                <c:pt idx="4">
                  <c:v>373.54</c:v>
                </c:pt>
              </c:numCache>
            </c:numRef>
          </c:val>
          <c:smooth val="0"/>
          <c:extLst>
            <c:ext xmlns:c16="http://schemas.microsoft.com/office/drawing/2014/chart" uri="{C3380CC4-5D6E-409C-BE32-E72D297353CC}">
              <c16:uniqueId val="{00000001-1614-4A32-92B1-930A466FB5D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20" zoomScale="80" zoomScaleNormal="80" workbookViewId="0">
      <selection activeCell="BL45" sqref="BL45:BZ46"/>
    </sheetView>
  </sheetViews>
  <sheetFormatPr defaultColWidth="2.6328125" defaultRowHeight="13"/>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29" t="str">
        <f>データ!H6</f>
        <v>京都府　舞鶴市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c r="A8" s="2"/>
      <c r="B8" s="39" t="str">
        <f>データ!I6</f>
        <v>法適用</v>
      </c>
      <c r="C8" s="39"/>
      <c r="D8" s="39"/>
      <c r="E8" s="39"/>
      <c r="F8" s="39"/>
      <c r="G8" s="39"/>
      <c r="H8" s="39"/>
      <c r="I8" s="39" t="str">
        <f>データ!J6</f>
        <v>下水道事業</v>
      </c>
      <c r="J8" s="39"/>
      <c r="K8" s="39"/>
      <c r="L8" s="39"/>
      <c r="M8" s="39"/>
      <c r="N8" s="39"/>
      <c r="O8" s="39"/>
      <c r="P8" s="39" t="str">
        <f>データ!K6</f>
        <v>漁業集落排水</v>
      </c>
      <c r="Q8" s="39"/>
      <c r="R8" s="39"/>
      <c r="S8" s="39"/>
      <c r="T8" s="39"/>
      <c r="U8" s="39"/>
      <c r="V8" s="39"/>
      <c r="W8" s="39" t="str">
        <f>データ!L6</f>
        <v>H1</v>
      </c>
      <c r="X8" s="39"/>
      <c r="Y8" s="39"/>
      <c r="Z8" s="39"/>
      <c r="AA8" s="39"/>
      <c r="AB8" s="39"/>
      <c r="AC8" s="39"/>
      <c r="AD8" s="40" t="str">
        <f>データ!$M$6</f>
        <v>非設置</v>
      </c>
      <c r="AE8" s="40"/>
      <c r="AF8" s="40"/>
      <c r="AG8" s="40"/>
      <c r="AH8" s="40"/>
      <c r="AI8" s="40"/>
      <c r="AJ8" s="40"/>
      <c r="AK8" s="3"/>
      <c r="AL8" s="41">
        <f>データ!S6</f>
        <v>75322</v>
      </c>
      <c r="AM8" s="41"/>
      <c r="AN8" s="41"/>
      <c r="AO8" s="41"/>
      <c r="AP8" s="41"/>
      <c r="AQ8" s="41"/>
      <c r="AR8" s="41"/>
      <c r="AS8" s="41"/>
      <c r="AT8" s="34">
        <f>データ!T6</f>
        <v>342.13</v>
      </c>
      <c r="AU8" s="34"/>
      <c r="AV8" s="34"/>
      <c r="AW8" s="34"/>
      <c r="AX8" s="34"/>
      <c r="AY8" s="34"/>
      <c r="AZ8" s="34"/>
      <c r="BA8" s="34"/>
      <c r="BB8" s="34">
        <f>データ!U6</f>
        <v>220.16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c r="A10" s="2"/>
      <c r="B10" s="34" t="str">
        <f>データ!N6</f>
        <v>-</v>
      </c>
      <c r="C10" s="34"/>
      <c r="D10" s="34"/>
      <c r="E10" s="34"/>
      <c r="F10" s="34"/>
      <c r="G10" s="34"/>
      <c r="H10" s="34"/>
      <c r="I10" s="34">
        <f>データ!O6</f>
        <v>79.33</v>
      </c>
      <c r="J10" s="34"/>
      <c r="K10" s="34"/>
      <c r="L10" s="34"/>
      <c r="M10" s="34"/>
      <c r="N10" s="34"/>
      <c r="O10" s="34"/>
      <c r="P10" s="34">
        <f>データ!P6</f>
        <v>0.35</v>
      </c>
      <c r="Q10" s="34"/>
      <c r="R10" s="34"/>
      <c r="S10" s="34"/>
      <c r="T10" s="34"/>
      <c r="U10" s="34"/>
      <c r="V10" s="34"/>
      <c r="W10" s="34">
        <f>データ!Q6</f>
        <v>94.93</v>
      </c>
      <c r="X10" s="34"/>
      <c r="Y10" s="34"/>
      <c r="Z10" s="34"/>
      <c r="AA10" s="34"/>
      <c r="AB10" s="34"/>
      <c r="AC10" s="34"/>
      <c r="AD10" s="41">
        <f>データ!R6</f>
        <v>3064</v>
      </c>
      <c r="AE10" s="41"/>
      <c r="AF10" s="41"/>
      <c r="AG10" s="41"/>
      <c r="AH10" s="41"/>
      <c r="AI10" s="41"/>
      <c r="AJ10" s="41"/>
      <c r="AK10" s="2"/>
      <c r="AL10" s="41">
        <f>データ!V6</f>
        <v>261</v>
      </c>
      <c r="AM10" s="41"/>
      <c r="AN10" s="41"/>
      <c r="AO10" s="41"/>
      <c r="AP10" s="41"/>
      <c r="AQ10" s="41"/>
      <c r="AR10" s="41"/>
      <c r="AS10" s="41"/>
      <c r="AT10" s="34">
        <f>データ!W6</f>
        <v>0.11</v>
      </c>
      <c r="AU10" s="34"/>
      <c r="AV10" s="34"/>
      <c r="AW10" s="34"/>
      <c r="AX10" s="34"/>
      <c r="AY10" s="34"/>
      <c r="AZ10" s="34"/>
      <c r="BA10" s="34"/>
      <c r="BB10" s="34">
        <f>データ!X6</f>
        <v>2372.73</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thickBo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thickBo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112</v>
      </c>
      <c r="BM66" s="71"/>
      <c r="BN66" s="71"/>
      <c r="BO66" s="71"/>
      <c r="BP66" s="71"/>
      <c r="BQ66" s="71"/>
      <c r="BR66" s="71"/>
      <c r="BS66" s="71"/>
      <c r="BT66" s="71"/>
      <c r="BU66" s="71"/>
      <c r="BV66" s="71"/>
      <c r="BW66" s="71"/>
      <c r="BX66" s="71"/>
      <c r="BY66" s="71"/>
      <c r="BZ66" s="72"/>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thickBo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njV/RE/H7ZAsFBDSVCgITUN0Q1kJXUgETStAPzX7rUAhVV+iJcs8bLh+515ksD6XCi7kVufWFAPQmetrq/CliA==" saltValue="yRp7RZtZbZL8LTsuiECl2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cols>
    <col min="2" max="144" width="11.90625" customWidth="1"/>
  </cols>
  <sheetData>
    <row r="1" spans="1:148">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c r="A6" s="14" t="s">
        <v>95</v>
      </c>
      <c r="B6" s="19">
        <f>B7</f>
        <v>2024</v>
      </c>
      <c r="C6" s="19">
        <f t="shared" ref="C6:X6" si="3">C7</f>
        <v>262021</v>
      </c>
      <c r="D6" s="19">
        <f t="shared" si="3"/>
        <v>46</v>
      </c>
      <c r="E6" s="19">
        <f t="shared" si="3"/>
        <v>17</v>
      </c>
      <c r="F6" s="19">
        <f t="shared" si="3"/>
        <v>6</v>
      </c>
      <c r="G6" s="19">
        <f t="shared" si="3"/>
        <v>0</v>
      </c>
      <c r="H6" s="19" t="str">
        <f t="shared" si="3"/>
        <v>京都府　舞鶴市</v>
      </c>
      <c r="I6" s="19" t="str">
        <f t="shared" si="3"/>
        <v>法適用</v>
      </c>
      <c r="J6" s="19" t="str">
        <f t="shared" si="3"/>
        <v>下水道事業</v>
      </c>
      <c r="K6" s="19" t="str">
        <f t="shared" si="3"/>
        <v>漁業集落排水</v>
      </c>
      <c r="L6" s="19" t="str">
        <f t="shared" si="3"/>
        <v>H1</v>
      </c>
      <c r="M6" s="19" t="str">
        <f t="shared" si="3"/>
        <v>非設置</v>
      </c>
      <c r="N6" s="20" t="str">
        <f t="shared" si="3"/>
        <v>-</v>
      </c>
      <c r="O6" s="20">
        <f t="shared" si="3"/>
        <v>79.33</v>
      </c>
      <c r="P6" s="20">
        <f t="shared" si="3"/>
        <v>0.35</v>
      </c>
      <c r="Q6" s="20">
        <f t="shared" si="3"/>
        <v>94.93</v>
      </c>
      <c r="R6" s="20">
        <f t="shared" si="3"/>
        <v>3064</v>
      </c>
      <c r="S6" s="20">
        <f t="shared" si="3"/>
        <v>75322</v>
      </c>
      <c r="T6" s="20">
        <f t="shared" si="3"/>
        <v>342.13</v>
      </c>
      <c r="U6" s="20">
        <f t="shared" si="3"/>
        <v>220.16</v>
      </c>
      <c r="V6" s="20">
        <f t="shared" si="3"/>
        <v>261</v>
      </c>
      <c r="W6" s="20">
        <f t="shared" si="3"/>
        <v>0.11</v>
      </c>
      <c r="X6" s="20">
        <f t="shared" si="3"/>
        <v>2372.73</v>
      </c>
      <c r="Y6" s="21">
        <f>IF(Y7="",NA(),Y7)</f>
        <v>100.06</v>
      </c>
      <c r="Z6" s="21">
        <f t="shared" ref="Z6:AH6" si="4">IF(Z7="",NA(),Z7)</f>
        <v>100</v>
      </c>
      <c r="AA6" s="21">
        <f t="shared" si="4"/>
        <v>100.02</v>
      </c>
      <c r="AB6" s="21">
        <f t="shared" si="4"/>
        <v>100</v>
      </c>
      <c r="AC6" s="21">
        <f t="shared" si="4"/>
        <v>100</v>
      </c>
      <c r="AD6" s="21">
        <f t="shared" si="4"/>
        <v>101.18</v>
      </c>
      <c r="AE6" s="21">
        <f t="shared" si="4"/>
        <v>99.89</v>
      </c>
      <c r="AF6" s="21">
        <f t="shared" si="4"/>
        <v>104.12</v>
      </c>
      <c r="AG6" s="21">
        <f t="shared" si="4"/>
        <v>105.98</v>
      </c>
      <c r="AH6" s="21">
        <f t="shared" si="4"/>
        <v>99.54</v>
      </c>
      <c r="AI6" s="20" t="str">
        <f>IF(AI7="","",IF(AI7="-","【-】","【"&amp;SUBSTITUTE(TEXT(AI7,"#,##0.00"),"-","△")&amp;"】"))</f>
        <v>【104.55】</v>
      </c>
      <c r="AJ6" s="20">
        <f>IF(AJ7="",NA(),AJ7)</f>
        <v>0</v>
      </c>
      <c r="AK6" s="20">
        <f t="shared" ref="AK6:AS6" si="5">IF(AK7="",NA(),AK7)</f>
        <v>0</v>
      </c>
      <c r="AL6" s="20">
        <f t="shared" si="5"/>
        <v>0</v>
      </c>
      <c r="AM6" s="20">
        <f t="shared" si="5"/>
        <v>0</v>
      </c>
      <c r="AN6" s="20">
        <f t="shared" si="5"/>
        <v>0</v>
      </c>
      <c r="AO6" s="21">
        <f t="shared" si="5"/>
        <v>140.63</v>
      </c>
      <c r="AP6" s="21">
        <f t="shared" si="5"/>
        <v>163.84</v>
      </c>
      <c r="AQ6" s="21">
        <f t="shared" si="5"/>
        <v>176.46</v>
      </c>
      <c r="AR6" s="21">
        <f t="shared" si="5"/>
        <v>181.51</v>
      </c>
      <c r="AS6" s="21">
        <f t="shared" si="5"/>
        <v>48.87</v>
      </c>
      <c r="AT6" s="20" t="str">
        <f>IF(AT7="","",IF(AT7="-","【-】","【"&amp;SUBSTITUTE(TEXT(AT7,"#,##0.00"),"-","△")&amp;"】"))</f>
        <v>【84.87】</v>
      </c>
      <c r="AU6" s="21">
        <f>IF(AU7="",NA(),AU7)</f>
        <v>77.42</v>
      </c>
      <c r="AV6" s="21">
        <f t="shared" ref="AV6:BD6" si="6">IF(AV7="",NA(),AV7)</f>
        <v>54.88</v>
      </c>
      <c r="AW6" s="21">
        <f t="shared" si="6"/>
        <v>7.88</v>
      </c>
      <c r="AX6" s="21">
        <f t="shared" si="6"/>
        <v>8.33</v>
      </c>
      <c r="AY6" s="21">
        <f t="shared" si="6"/>
        <v>17.32</v>
      </c>
      <c r="AZ6" s="21">
        <f t="shared" si="6"/>
        <v>56.53</v>
      </c>
      <c r="BA6" s="21">
        <f t="shared" si="6"/>
        <v>59.66</v>
      </c>
      <c r="BB6" s="21">
        <f t="shared" si="6"/>
        <v>61.64</v>
      </c>
      <c r="BC6" s="21">
        <f t="shared" si="6"/>
        <v>69.819999999999993</v>
      </c>
      <c r="BD6" s="21">
        <f t="shared" si="6"/>
        <v>66.510000000000005</v>
      </c>
      <c r="BE6" s="20" t="str">
        <f>IF(BE7="","",IF(BE7="-","【-】","【"&amp;SUBSTITUTE(TEXT(BE7,"#,##0.00"),"-","△")&amp;"】"))</f>
        <v>【71.46】</v>
      </c>
      <c r="BF6" s="21">
        <f>IF(BF7="",NA(),BF7)</f>
        <v>2231.5100000000002</v>
      </c>
      <c r="BG6" s="21">
        <f t="shared" ref="BG6:BO6" si="7">IF(BG7="",NA(),BG7)</f>
        <v>2302.0700000000002</v>
      </c>
      <c r="BH6" s="21">
        <f t="shared" si="7"/>
        <v>2189.21</v>
      </c>
      <c r="BI6" s="21">
        <f t="shared" si="7"/>
        <v>2035.64</v>
      </c>
      <c r="BJ6" s="21">
        <f t="shared" si="7"/>
        <v>1807.22</v>
      </c>
      <c r="BK6" s="21">
        <f t="shared" si="7"/>
        <v>1095.52</v>
      </c>
      <c r="BL6" s="21">
        <f t="shared" si="7"/>
        <v>1056.55</v>
      </c>
      <c r="BM6" s="21">
        <f t="shared" si="7"/>
        <v>1278.54</v>
      </c>
      <c r="BN6" s="21">
        <f t="shared" si="7"/>
        <v>1149.7</v>
      </c>
      <c r="BO6" s="21">
        <f t="shared" si="7"/>
        <v>871.87</v>
      </c>
      <c r="BP6" s="20" t="str">
        <f>IF(BP7="","",IF(BP7="-","【-】","【"&amp;SUBSTITUTE(TEXT(BP7,"#,##0.00"),"-","△")&amp;"】"))</f>
        <v>【1,223.19】</v>
      </c>
      <c r="BQ6" s="21">
        <f>IF(BQ7="",NA(),BQ7)</f>
        <v>41.9</v>
      </c>
      <c r="BR6" s="21">
        <f t="shared" ref="BR6:BZ6" si="8">IF(BR7="",NA(),BR7)</f>
        <v>41.29</v>
      </c>
      <c r="BS6" s="21">
        <f t="shared" si="8"/>
        <v>39.78</v>
      </c>
      <c r="BT6" s="21">
        <f t="shared" si="8"/>
        <v>35.96</v>
      </c>
      <c r="BU6" s="21">
        <f t="shared" si="8"/>
        <v>40.08</v>
      </c>
      <c r="BV6" s="21">
        <f t="shared" si="8"/>
        <v>39.64</v>
      </c>
      <c r="BW6" s="21">
        <f t="shared" si="8"/>
        <v>40</v>
      </c>
      <c r="BX6" s="21">
        <f t="shared" si="8"/>
        <v>38.74</v>
      </c>
      <c r="BY6" s="21">
        <f t="shared" si="8"/>
        <v>35.96</v>
      </c>
      <c r="BZ6" s="21">
        <f t="shared" si="8"/>
        <v>45.44</v>
      </c>
      <c r="CA6" s="20" t="str">
        <f>IF(CA7="","",IF(CA7="-","【-】","【"&amp;SUBSTITUTE(TEXT(CA7,"#,##0.00"),"-","△")&amp;"】"))</f>
        <v>【37.21】</v>
      </c>
      <c r="CB6" s="21">
        <f>IF(CB7="",NA(),CB7)</f>
        <v>352.4</v>
      </c>
      <c r="CC6" s="21">
        <f t="shared" ref="CC6:CK6" si="9">IF(CC7="",NA(),CC7)</f>
        <v>363.28</v>
      </c>
      <c r="CD6" s="21">
        <f t="shared" si="9"/>
        <v>378.26</v>
      </c>
      <c r="CE6" s="21">
        <f t="shared" si="9"/>
        <v>421.1</v>
      </c>
      <c r="CF6" s="21">
        <f t="shared" si="9"/>
        <v>380.82</v>
      </c>
      <c r="CG6" s="21">
        <f t="shared" si="9"/>
        <v>449.72</v>
      </c>
      <c r="CH6" s="21">
        <f t="shared" si="9"/>
        <v>437.27</v>
      </c>
      <c r="CI6" s="21">
        <f t="shared" si="9"/>
        <v>456.72</v>
      </c>
      <c r="CJ6" s="21">
        <f t="shared" si="9"/>
        <v>481.96</v>
      </c>
      <c r="CK6" s="21">
        <f t="shared" si="9"/>
        <v>373.54</v>
      </c>
      <c r="CL6" s="20" t="str">
        <f>IF(CL7="","",IF(CL7="-","【-】","【"&amp;SUBSTITUTE(TEXT(CL7,"#,##0.00"),"-","△")&amp;"】"))</f>
        <v>【462.49】</v>
      </c>
      <c r="CM6" s="21">
        <f>IF(CM7="",NA(),CM7)</f>
        <v>35.78</v>
      </c>
      <c r="CN6" s="21">
        <f t="shared" ref="CN6:CV6" si="10">IF(CN7="",NA(),CN7)</f>
        <v>37.25</v>
      </c>
      <c r="CO6" s="21">
        <f t="shared" si="10"/>
        <v>36.76</v>
      </c>
      <c r="CP6" s="21">
        <f t="shared" si="10"/>
        <v>36.270000000000003</v>
      </c>
      <c r="CQ6" s="21">
        <f t="shared" si="10"/>
        <v>33.82</v>
      </c>
      <c r="CR6" s="21">
        <f t="shared" si="10"/>
        <v>30.19</v>
      </c>
      <c r="CS6" s="21">
        <f t="shared" si="10"/>
        <v>28.77</v>
      </c>
      <c r="CT6" s="21">
        <f t="shared" si="10"/>
        <v>26.22</v>
      </c>
      <c r="CU6" s="21">
        <f t="shared" si="10"/>
        <v>26.12</v>
      </c>
      <c r="CV6" s="21">
        <f t="shared" si="10"/>
        <v>32.82</v>
      </c>
      <c r="CW6" s="20" t="str">
        <f>IF(CW7="","",IF(CW7="-","【-】","【"&amp;SUBSTITUTE(TEXT(CW7,"#,##0.00"),"-","△")&amp;"】"))</f>
        <v>【30.09】</v>
      </c>
      <c r="CX6" s="21">
        <f>IF(CX7="",NA(),CX7)</f>
        <v>98.21</v>
      </c>
      <c r="CY6" s="21">
        <f t="shared" ref="CY6:DG6" si="11">IF(CY7="",NA(),CY7)</f>
        <v>100</v>
      </c>
      <c r="CZ6" s="21">
        <f t="shared" si="11"/>
        <v>100</v>
      </c>
      <c r="DA6" s="21">
        <f t="shared" si="11"/>
        <v>100</v>
      </c>
      <c r="DB6" s="21">
        <f t="shared" si="11"/>
        <v>100</v>
      </c>
      <c r="DC6" s="21">
        <f t="shared" si="11"/>
        <v>79.09</v>
      </c>
      <c r="DD6" s="21">
        <f t="shared" si="11"/>
        <v>78.900000000000006</v>
      </c>
      <c r="DE6" s="21">
        <f t="shared" si="11"/>
        <v>78.03</v>
      </c>
      <c r="DF6" s="21">
        <f t="shared" si="11"/>
        <v>78.55</v>
      </c>
      <c r="DG6" s="21">
        <f t="shared" si="11"/>
        <v>85.76</v>
      </c>
      <c r="DH6" s="20" t="str">
        <f>IF(DH7="","",IF(DH7="-","【-】","【"&amp;SUBSTITUTE(TEXT(DH7,"#,##0.00"),"-","△")&amp;"】"))</f>
        <v>【80.97】</v>
      </c>
      <c r="DI6" s="21">
        <f>IF(DI7="",NA(),DI7)</f>
        <v>10.57</v>
      </c>
      <c r="DJ6" s="21">
        <f t="shared" ref="DJ6:DR6" si="12">IF(DJ7="",NA(),DJ7)</f>
        <v>13.51</v>
      </c>
      <c r="DK6" s="21">
        <f t="shared" si="12"/>
        <v>15.87</v>
      </c>
      <c r="DL6" s="21">
        <f t="shared" si="12"/>
        <v>19.12</v>
      </c>
      <c r="DM6" s="21">
        <f t="shared" si="12"/>
        <v>22.34</v>
      </c>
      <c r="DN6" s="21">
        <f t="shared" si="12"/>
        <v>20.14</v>
      </c>
      <c r="DO6" s="21">
        <f t="shared" si="12"/>
        <v>23.17</v>
      </c>
      <c r="DP6" s="21">
        <f t="shared" si="12"/>
        <v>25.29</v>
      </c>
      <c r="DQ6" s="21">
        <f t="shared" si="12"/>
        <v>28.31</v>
      </c>
      <c r="DR6" s="21">
        <f t="shared" si="12"/>
        <v>32.49</v>
      </c>
      <c r="DS6" s="20" t="str">
        <f>IF(DS7="","",IF(DS7="-","【-】","【"&amp;SUBSTITUTE(TEXT(DS7,"#,##0.00"),"-","△")&amp;"】"))</f>
        <v>【26.63】</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1.6</v>
      </c>
      <c r="EK6" s="21">
        <f t="shared" si="14"/>
        <v>0.01</v>
      </c>
      <c r="EL6" s="21">
        <f t="shared" si="14"/>
        <v>0.01</v>
      </c>
      <c r="EM6" s="20">
        <f t="shared" si="14"/>
        <v>0</v>
      </c>
      <c r="EN6" s="20">
        <f t="shared" si="14"/>
        <v>0</v>
      </c>
      <c r="EO6" s="20" t="str">
        <f>IF(EO7="","",IF(EO7="-","【-】","【"&amp;SUBSTITUTE(TEXT(EO7,"#,##0.00"),"-","△")&amp;"】"))</f>
        <v>【0.00】</v>
      </c>
    </row>
    <row r="7" spans="1:148" s="22" customFormat="1">
      <c r="A7" s="14"/>
      <c r="B7" s="23">
        <v>2024</v>
      </c>
      <c r="C7" s="23">
        <v>262021</v>
      </c>
      <c r="D7" s="23">
        <v>46</v>
      </c>
      <c r="E7" s="23">
        <v>17</v>
      </c>
      <c r="F7" s="23">
        <v>6</v>
      </c>
      <c r="G7" s="23">
        <v>0</v>
      </c>
      <c r="H7" s="23" t="s">
        <v>96</v>
      </c>
      <c r="I7" s="23" t="s">
        <v>97</v>
      </c>
      <c r="J7" s="23" t="s">
        <v>98</v>
      </c>
      <c r="K7" s="23" t="s">
        <v>99</v>
      </c>
      <c r="L7" s="23" t="s">
        <v>100</v>
      </c>
      <c r="M7" s="23" t="s">
        <v>101</v>
      </c>
      <c r="N7" s="24" t="s">
        <v>102</v>
      </c>
      <c r="O7" s="24">
        <v>79.33</v>
      </c>
      <c r="P7" s="24">
        <v>0.35</v>
      </c>
      <c r="Q7" s="24">
        <v>94.93</v>
      </c>
      <c r="R7" s="24">
        <v>3064</v>
      </c>
      <c r="S7" s="24">
        <v>75322</v>
      </c>
      <c r="T7" s="24">
        <v>342.13</v>
      </c>
      <c r="U7" s="24">
        <v>220.16</v>
      </c>
      <c r="V7" s="24">
        <v>261</v>
      </c>
      <c r="W7" s="24">
        <v>0.11</v>
      </c>
      <c r="X7" s="24">
        <v>2372.73</v>
      </c>
      <c r="Y7" s="24">
        <v>100.06</v>
      </c>
      <c r="Z7" s="24">
        <v>100</v>
      </c>
      <c r="AA7" s="24">
        <v>100.02</v>
      </c>
      <c r="AB7" s="24">
        <v>100</v>
      </c>
      <c r="AC7" s="24">
        <v>100</v>
      </c>
      <c r="AD7" s="24">
        <v>101.18</v>
      </c>
      <c r="AE7" s="24">
        <v>99.89</v>
      </c>
      <c r="AF7" s="24">
        <v>104.12</v>
      </c>
      <c r="AG7" s="24">
        <v>105.98</v>
      </c>
      <c r="AH7" s="24">
        <v>99.54</v>
      </c>
      <c r="AI7" s="24">
        <v>104.55</v>
      </c>
      <c r="AJ7" s="24">
        <v>0</v>
      </c>
      <c r="AK7" s="24">
        <v>0</v>
      </c>
      <c r="AL7" s="24">
        <v>0</v>
      </c>
      <c r="AM7" s="24">
        <v>0</v>
      </c>
      <c r="AN7" s="24">
        <v>0</v>
      </c>
      <c r="AO7" s="24">
        <v>140.63</v>
      </c>
      <c r="AP7" s="24">
        <v>163.84</v>
      </c>
      <c r="AQ7" s="24">
        <v>176.46</v>
      </c>
      <c r="AR7" s="24">
        <v>181.51</v>
      </c>
      <c r="AS7" s="24">
        <v>48.87</v>
      </c>
      <c r="AT7" s="24">
        <v>84.87</v>
      </c>
      <c r="AU7" s="24">
        <v>77.42</v>
      </c>
      <c r="AV7" s="24">
        <v>54.88</v>
      </c>
      <c r="AW7" s="24">
        <v>7.88</v>
      </c>
      <c r="AX7" s="24">
        <v>8.33</v>
      </c>
      <c r="AY7" s="24">
        <v>17.32</v>
      </c>
      <c r="AZ7" s="24">
        <v>56.53</v>
      </c>
      <c r="BA7" s="24">
        <v>59.66</v>
      </c>
      <c r="BB7" s="24">
        <v>61.64</v>
      </c>
      <c r="BC7" s="24">
        <v>69.819999999999993</v>
      </c>
      <c r="BD7" s="24">
        <v>66.510000000000005</v>
      </c>
      <c r="BE7" s="24">
        <v>71.459999999999994</v>
      </c>
      <c r="BF7" s="24">
        <v>2231.5100000000002</v>
      </c>
      <c r="BG7" s="24">
        <v>2302.0700000000002</v>
      </c>
      <c r="BH7" s="24">
        <v>2189.21</v>
      </c>
      <c r="BI7" s="24">
        <v>2035.64</v>
      </c>
      <c r="BJ7" s="24">
        <v>1807.22</v>
      </c>
      <c r="BK7" s="24">
        <v>1095.52</v>
      </c>
      <c r="BL7" s="24">
        <v>1056.55</v>
      </c>
      <c r="BM7" s="24">
        <v>1278.54</v>
      </c>
      <c r="BN7" s="24">
        <v>1149.7</v>
      </c>
      <c r="BO7" s="24">
        <v>871.87</v>
      </c>
      <c r="BP7" s="24">
        <v>1223.19</v>
      </c>
      <c r="BQ7" s="24">
        <v>41.9</v>
      </c>
      <c r="BR7" s="24">
        <v>41.29</v>
      </c>
      <c r="BS7" s="24">
        <v>39.78</v>
      </c>
      <c r="BT7" s="24">
        <v>35.96</v>
      </c>
      <c r="BU7" s="24">
        <v>40.08</v>
      </c>
      <c r="BV7" s="24">
        <v>39.64</v>
      </c>
      <c r="BW7" s="24">
        <v>40</v>
      </c>
      <c r="BX7" s="24">
        <v>38.74</v>
      </c>
      <c r="BY7" s="24">
        <v>35.96</v>
      </c>
      <c r="BZ7" s="24">
        <v>45.44</v>
      </c>
      <c r="CA7" s="24">
        <v>37.21</v>
      </c>
      <c r="CB7" s="24">
        <v>352.4</v>
      </c>
      <c r="CC7" s="24">
        <v>363.28</v>
      </c>
      <c r="CD7" s="24">
        <v>378.26</v>
      </c>
      <c r="CE7" s="24">
        <v>421.1</v>
      </c>
      <c r="CF7" s="24">
        <v>380.82</v>
      </c>
      <c r="CG7" s="24">
        <v>449.72</v>
      </c>
      <c r="CH7" s="24">
        <v>437.27</v>
      </c>
      <c r="CI7" s="24">
        <v>456.72</v>
      </c>
      <c r="CJ7" s="24">
        <v>481.96</v>
      </c>
      <c r="CK7" s="24">
        <v>373.54</v>
      </c>
      <c r="CL7" s="24">
        <v>462.49</v>
      </c>
      <c r="CM7" s="24">
        <v>35.78</v>
      </c>
      <c r="CN7" s="24">
        <v>37.25</v>
      </c>
      <c r="CO7" s="24">
        <v>36.76</v>
      </c>
      <c r="CP7" s="24">
        <v>36.270000000000003</v>
      </c>
      <c r="CQ7" s="24">
        <v>33.82</v>
      </c>
      <c r="CR7" s="24">
        <v>30.19</v>
      </c>
      <c r="CS7" s="24">
        <v>28.77</v>
      </c>
      <c r="CT7" s="24">
        <v>26.22</v>
      </c>
      <c r="CU7" s="24">
        <v>26.12</v>
      </c>
      <c r="CV7" s="24">
        <v>32.82</v>
      </c>
      <c r="CW7" s="24">
        <v>30.09</v>
      </c>
      <c r="CX7" s="24">
        <v>98.21</v>
      </c>
      <c r="CY7" s="24">
        <v>100</v>
      </c>
      <c r="CZ7" s="24">
        <v>100</v>
      </c>
      <c r="DA7" s="24">
        <v>100</v>
      </c>
      <c r="DB7" s="24">
        <v>100</v>
      </c>
      <c r="DC7" s="24">
        <v>79.09</v>
      </c>
      <c r="DD7" s="24">
        <v>78.900000000000006</v>
      </c>
      <c r="DE7" s="24">
        <v>78.03</v>
      </c>
      <c r="DF7" s="24">
        <v>78.55</v>
      </c>
      <c r="DG7" s="24">
        <v>85.76</v>
      </c>
      <c r="DH7" s="24">
        <v>80.97</v>
      </c>
      <c r="DI7" s="24">
        <v>10.57</v>
      </c>
      <c r="DJ7" s="24">
        <v>13.51</v>
      </c>
      <c r="DK7" s="24">
        <v>15.87</v>
      </c>
      <c r="DL7" s="24">
        <v>19.12</v>
      </c>
      <c r="DM7" s="24">
        <v>22.34</v>
      </c>
      <c r="DN7" s="24">
        <v>20.14</v>
      </c>
      <c r="DO7" s="24">
        <v>23.17</v>
      </c>
      <c r="DP7" s="24">
        <v>25.29</v>
      </c>
      <c r="DQ7" s="24">
        <v>28.31</v>
      </c>
      <c r="DR7" s="24">
        <v>32.49</v>
      </c>
      <c r="DS7" s="24">
        <v>26.63</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1.6</v>
      </c>
      <c r="EK7" s="24">
        <v>0.01</v>
      </c>
      <c r="EL7" s="24">
        <v>0.01</v>
      </c>
      <c r="EM7" s="24">
        <v>0</v>
      </c>
      <c r="EN7" s="24">
        <v>0</v>
      </c>
      <c r="EO7" s="24">
        <v>0</v>
      </c>
    </row>
    <row r="8" spans="1:148">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c r="A10" s="26" t="s">
        <v>46</v>
      </c>
      <c r="B10" s="27">
        <f>DATEVALUE($B7-B11&amp;"/1/"&amp;B12)</f>
        <v>37257</v>
      </c>
      <c r="C10" s="27">
        <f t="shared" ref="C10:F10" si="15">DATEVALUE($B7-C11&amp;"/1/"&amp;C12)</f>
        <v>37622</v>
      </c>
      <c r="D10" s="27">
        <f t="shared" si="15"/>
        <v>37988</v>
      </c>
      <c r="E10" s="27">
        <f t="shared" si="15"/>
        <v>38355</v>
      </c>
      <c r="F10" s="27">
        <f t="shared" si="15"/>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渡邉　麻衣</cp:lastModifiedBy>
  <dcterms:created xsi:type="dcterms:W3CDTF">2025-12-23T06:25:59Z</dcterms:created>
  <dcterms:modified xsi:type="dcterms:W3CDTF">2026-02-18T00:24:49Z</dcterms:modified>
  <cp:category/>
</cp:coreProperties>
</file>