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Jm0026-smb5\総務部\各課専用\自治振興課\07税財政担当（地方公営企業）\経営比較分析表\令和７年度\06 HPアップ版（最終版はココに保存！）\03 舞鶴市\"/>
    </mc:Choice>
  </mc:AlternateContent>
  <xr:revisionPtr revIDLastSave="0" documentId="13_ncr:1_{A0380990-E736-418C-B3A0-38732F0C06F0}" xr6:coauthVersionLast="47" xr6:coauthVersionMax="47" xr10:uidLastSave="{00000000-0000-0000-0000-000000000000}"/>
  <workbookProtection workbookAlgorithmName="SHA-512" workbookHashValue="WR27sOi7hFCEhi0GBCqSAbOKyLNcYM0c7dllkpo0MNB2+tqiJb2Pa4VAApFE/dFxEDFga3LFQekYQaeW337uvw==" workbookSaltValue="rxYe1ekGqjfnjmHvtDxwZQ==" workbookSpinCount="100000" lockStructure="1"/>
  <bookViews>
    <workbookView xWindow="-110" yWindow="-110" windowWidth="19420" windowHeight="1030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AL10" i="4" s="1"/>
  <c r="U6" i="5"/>
  <c r="BB8" i="4" s="1"/>
  <c r="T6" i="5"/>
  <c r="AT8" i="4" s="1"/>
  <c r="S6" i="5"/>
  <c r="AL8" i="4" s="1"/>
  <c r="R6" i="5"/>
  <c r="AD10" i="4" s="1"/>
  <c r="Q6" i="5"/>
  <c r="W10" i="4" s="1"/>
  <c r="P6" i="5"/>
  <c r="P10" i="4" s="1"/>
  <c r="O6" i="5"/>
  <c r="I10" i="4" s="1"/>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alcChain>
</file>

<file path=xl/sharedStrings.xml><?xml version="1.0" encoding="utf-8"?>
<sst xmlns="http://schemas.openxmlformats.org/spreadsheetml/2006/main" count="231" uniqueCount="115">
  <si>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</si>
  <si>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</si>
  <si>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</si>
  <si>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</si>
  <si>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</si>
  <si>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</si>
  <si>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</si>
  <si>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</si>
  <si>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</si>
  <si>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</si>
  <si>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</si>
  <si>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</si>
  <si>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</si>
  <si>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</si>
  <si>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</si>
  <si>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</si>
  <si>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</si>
  <si>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</si>
  <si>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</si>
  <si>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</si>
  <si>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</si>
  <si>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</si>
  <si>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</si>
  <si>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</si>
  <si>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</si>
  <si>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</si>
  <si>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</si>
  <si>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</si>
  <si>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</si>
  <si>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</si>
  <si>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</si>
  <si>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</si>
  <si>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</si>
  <si>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</si>
  <si>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</si>
  <si>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</si>
  <si>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</si>
  <si>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</si>
  <si>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</si>
  <si>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</si>
  <si>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</si>
  <si>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</si>
  <si>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</si>
  <si>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</si>
  <si>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</si>
  <si>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</si>
  <si>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</si>
  <si>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</si>
  <si>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</si>
  <si>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</si>
  <si>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</si>
  <si>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</si>
  <si>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</si>
  <si>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</si>
  <si>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</si>
  <si>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</si>
  <si>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</si>
  <si>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</si>
  <si>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</si>
  <si>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</si>
  <si>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</si>
  <si>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</si>
  <si>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</si>
  <si>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</si>
  <si>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</si>
  <si>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</si>
  <si>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</si>
  <si>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</si>
  <si>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</si>
  <si>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</si>
  <si>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</si>
  <si>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</si>
  <si>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</si>
  <si>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</si>
  <si>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</si>
  <si>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</si>
  <si>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</si>
  <si>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</si>
  <si>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</si>
  <si>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</si>
  <si>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</si>
  <si>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</si>
  <si>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</si>
  <si>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</si>
  <si>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</si>
  <si>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</si>
  <si>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</si>
  <si>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</si>
  <si>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</si>
  <si>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</si>
  <si>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</si>
  <si>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</si>
  <si>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</si>
  <si>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</si>
  <si>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</si>
  <si>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</si>
  <si>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京都府　舞鶴市</t>
  </si>
  <si>
    <t>法適用</t>
  </si>
  <si>
    <t>下水道事業</t>
  </si>
  <si>
    <t>農業集落排水</t>
  </si>
  <si>
    <t>F2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</si>
  <si>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</si>
  <si>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</si>
  <si>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</si>
  <si>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</si>
  <si>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</si>
  <si>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</si>
  <si>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</si>
  <si>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</si>
  <si>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</si>
  <si>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</si>
  <si>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</si>
  <si>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本市の農業集落排水は、事業完了後20数年が経過した処理区から、まだ10年程度経過の処理区まで様々ですが、一部の施設については、すでに更新事業を実施しています。
　また、人口減少や物価高等による施設の維持管理費等の増加に加え、市の職員、民間事業者の人材不足が新たな課題となる中、老朽化による施設更新を継続して実施していく必要があり、大変厳しい経営状況にあります。
　こうしたことから、令和２年度から１１年度までの中期経営計画である経営戦略の見直しを進め、適正な公費負担やWPPP導入の検討に着手し、状況の変化への対応や経費の節減を図りつつ、持続可能で安定的な経営に努めます。</t>
    <phoneticPr fontId="4"/>
  </si>
  <si>
    <r>
      <t>　本市の下水道は、各事業（公共下水、特定環境保全公共下水、農業集落排水、漁業集落排水、合併処理浄化槽）を一体的に経営しており、経費の一部は按分等により算定して経営比較分析表を算出しています。
　農業集落排水については、８処理区で事業を実施しており、整備事業は全て完了しています。⑥汚水処理原価は、人口減少等によって有収水量が減少し、動力費や委託料等、公費負担を除く汚水処理費も併せて減少したため、</t>
    </r>
    <r>
      <rPr>
        <sz val="11"/>
        <rFont val="MS Gothic"/>
        <family val="3"/>
        <charset val="128"/>
      </rPr>
      <t>前年度より14円/㎥以上減少しております。⑤経費回収率は、使用料収入がわずかな減少にとどまったことに加え、汚水処理費も減少したことから前年度よりも４％以上増加しました。全国平均を上回る水準ですが、約68％程度となっているため、一般会計からの繰入によって、①経常収支比率は100％となっています。
　また、⑦施設利用率は緩やかな減少傾向にあります。
　③流動比率は、流動負債（主に未払金）が前年度より減少し、流動資産（主に未収金））も前年度より減少したことから、13％以上の減少となり、全国平均と比べて低い状況で推移しています。また、流動負債のうち、次年度の企業債償還額については、多額の状態が続いています。
　④企業債残高対事業規模比率は、借入額が償還額を下回っており、年々比率が減少している状況です。経営戦略において、企業債残高を年々減少させる計画としておりますが、全国平均と比べ高い水準にあります。</t>
    </r>
    <rPh sb="357" eb="358">
      <t>ユル</t>
    </rPh>
    <rPh sb="414" eb="417">
      <t>ゼンネンド</t>
    </rPh>
    <phoneticPr fontId="4"/>
  </si>
  <si>
    <r>
      <t>　本市は平成30年度に地方公営企業法</t>
    </r>
    <r>
      <rPr>
        <sz val="11"/>
        <rFont val="MS Gothic"/>
        <family val="3"/>
        <charset val="128"/>
      </rPr>
      <t>を適用して以来、全国平均と比較しても①有形固定資産減価償却率は低い状況ですが増加傾向にあります。
　また、管渠については、法定耐用年数50年を超過したものが無いことから、②管渠老朽化率、③管渠改善化率は0%となっています。</t>
    </r>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</si>
</sst>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8">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1"/>
      <name val="MS Gothic"/>
      <family val="3"/>
    </font>
    <font>
      <sz val="11"/>
      <name val="MS Gothic"/>
      <family val="3"/>
    </font>
    <font>
      <sz val="11"/>
      <name val="MS Gothic"/>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15" fillId="0" borderId="13" xfId="0" applyFont="1" applyBorder="1" applyAlignment="1" applyProtection="1">
      <alignment vertical="center" wrapText="1"/>
      <protection locked="0"/>
    </xf>
    <xf numFmtId="0" fontId="15" fillId="0" borderId="0" xfId="0" applyFont="1" applyAlignment="1" applyProtection="1">
      <alignment vertical="center" wrapText="1"/>
      <protection locked="0"/>
    </xf>
    <xf numFmtId="0" fontId="15" fillId="0" borderId="14" xfId="0" applyFont="1" applyBorder="1" applyAlignment="1" applyProtection="1">
      <alignment vertical="center" wrapText="1"/>
      <protection locked="0"/>
    </xf>
    <xf numFmtId="0" fontId="15" fillId="0" borderId="15" xfId="0" applyFont="1" applyBorder="1" applyAlignment="1" applyProtection="1">
      <alignment vertical="center" wrapText="1"/>
      <protection locked="0"/>
    </xf>
    <xf numFmtId="0" fontId="15" fillId="0" borderId="16" xfId="0" applyFont="1" applyBorder="1" applyAlignment="1" applyProtection="1">
      <alignment vertical="center" wrapText="1"/>
      <protection locked="0"/>
    </xf>
    <xf numFmtId="0" fontId="15" fillId="0" borderId="17" xfId="0" applyFont="1" applyBorder="1" applyAlignment="1" applyProtection="1">
      <alignment vertical="center"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6" fillId="0" borderId="13" xfId="0" applyFont="1" applyBorder="1" applyAlignment="1" applyProtection="1">
      <alignment vertical="center" wrapText="1"/>
      <protection locked="0"/>
    </xf>
    <xf numFmtId="0" fontId="17" fillId="0" borderId="0" xfId="0" applyFont="1" applyAlignment="1" applyProtection="1">
      <alignment vertical="center" wrapText="1"/>
      <protection locked="0"/>
    </xf>
    <xf numFmtId="0" fontId="17" fillId="0" borderId="14" xfId="0" applyFont="1" applyBorder="1" applyAlignment="1" applyProtection="1">
      <alignment vertical="center" wrapText="1"/>
      <protection locked="0"/>
    </xf>
    <xf numFmtId="0" fontId="17" fillId="0" borderId="15" xfId="0" applyFont="1" applyBorder="1" applyAlignment="1" applyProtection="1">
      <alignment vertical="center" wrapText="1"/>
      <protection locked="0"/>
    </xf>
    <xf numFmtId="0" fontId="17" fillId="0" borderId="16" xfId="0" applyFont="1" applyBorder="1" applyAlignment="1" applyProtection="1">
      <alignment vertical="center" wrapText="1"/>
      <protection locked="0"/>
    </xf>
    <xf numFmtId="0" fontId="17" fillId="0" borderId="17" xfId="0" applyFont="1" applyBorder="1" applyAlignment="1" applyProtection="1">
      <alignment vertical="center"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77F-430B-83FC-0442E4155349}"/>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0.25</c:v>
                </c:pt>
                <c:pt idx="1">
                  <c:v>0.05</c:v>
                </c:pt>
                <c:pt idx="2">
                  <c:v>0.03</c:v>
                </c:pt>
                <c:pt idx="3">
                  <c:v>0.03</c:v>
                </c:pt>
                <c:pt idx="4">
                  <c:v>0.03</c:v>
                </c:pt>
              </c:numCache>
            </c:numRef>
          </c:val>
          <c:smooth val="0"/>
          <c:extLst>
            <c:ext xmlns:c16="http://schemas.microsoft.com/office/drawing/2014/chart" uri="{C3380CC4-5D6E-409C-BE32-E72D297353CC}">
              <c16:uniqueId val="{00000001-077F-430B-83FC-0442E4155349}"/>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57.23</c:v>
                </c:pt>
                <c:pt idx="1">
                  <c:v>54.6</c:v>
                </c:pt>
                <c:pt idx="2">
                  <c:v>52.09</c:v>
                </c:pt>
                <c:pt idx="3">
                  <c:v>52.09</c:v>
                </c:pt>
                <c:pt idx="4">
                  <c:v>51.14</c:v>
                </c:pt>
              </c:numCache>
            </c:numRef>
          </c:val>
          <c:extLst>
            <c:ext xmlns:c16="http://schemas.microsoft.com/office/drawing/2014/chart" uri="{C3380CC4-5D6E-409C-BE32-E72D297353CC}">
              <c16:uniqueId val="{00000000-2117-4C6F-AF52-494AB35BA2BD}"/>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54.83</c:v>
                </c:pt>
                <c:pt idx="1">
                  <c:v>66.53</c:v>
                </c:pt>
                <c:pt idx="2">
                  <c:v>52.35</c:v>
                </c:pt>
                <c:pt idx="3">
                  <c:v>46.25</c:v>
                </c:pt>
                <c:pt idx="4">
                  <c:v>45.32</c:v>
                </c:pt>
              </c:numCache>
            </c:numRef>
          </c:val>
          <c:smooth val="0"/>
          <c:extLst>
            <c:ext xmlns:c16="http://schemas.microsoft.com/office/drawing/2014/chart" uri="{C3380CC4-5D6E-409C-BE32-E72D297353CC}">
              <c16:uniqueId val="{00000001-2117-4C6F-AF52-494AB35BA2BD}"/>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81.77</c:v>
                </c:pt>
                <c:pt idx="1">
                  <c:v>82.42</c:v>
                </c:pt>
                <c:pt idx="2">
                  <c:v>77.91</c:v>
                </c:pt>
                <c:pt idx="3">
                  <c:v>88.75</c:v>
                </c:pt>
                <c:pt idx="4">
                  <c:v>89.09</c:v>
                </c:pt>
              </c:numCache>
            </c:numRef>
          </c:val>
          <c:extLst>
            <c:ext xmlns:c16="http://schemas.microsoft.com/office/drawing/2014/chart" uri="{C3380CC4-5D6E-409C-BE32-E72D297353CC}">
              <c16:uniqueId val="{00000000-C5B2-497D-8A7E-B27F7256396A}"/>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84.7</c:v>
                </c:pt>
                <c:pt idx="1">
                  <c:v>84.67</c:v>
                </c:pt>
                <c:pt idx="2">
                  <c:v>84.39</c:v>
                </c:pt>
                <c:pt idx="3">
                  <c:v>83.96</c:v>
                </c:pt>
                <c:pt idx="4">
                  <c:v>83.54</c:v>
                </c:pt>
              </c:numCache>
            </c:numRef>
          </c:val>
          <c:smooth val="0"/>
          <c:extLst>
            <c:ext xmlns:c16="http://schemas.microsoft.com/office/drawing/2014/chart" uri="{C3380CC4-5D6E-409C-BE32-E72D297353CC}">
              <c16:uniqueId val="{00000001-C5B2-497D-8A7E-B27F7256396A}"/>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118.62</c:v>
                </c:pt>
                <c:pt idx="1">
                  <c:v>118.86</c:v>
                </c:pt>
                <c:pt idx="2">
                  <c:v>100.02</c:v>
                </c:pt>
                <c:pt idx="3">
                  <c:v>100</c:v>
                </c:pt>
                <c:pt idx="4">
                  <c:v>100</c:v>
                </c:pt>
              </c:numCache>
            </c:numRef>
          </c:val>
          <c:extLst>
            <c:ext xmlns:c16="http://schemas.microsoft.com/office/drawing/2014/chart" uri="{C3380CC4-5D6E-409C-BE32-E72D297353CC}">
              <c16:uniqueId val="{00000000-46F0-48A9-8BBC-CA98237B3AE9}"/>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106.37</c:v>
                </c:pt>
                <c:pt idx="1">
                  <c:v>106.07</c:v>
                </c:pt>
                <c:pt idx="2">
                  <c:v>105.5</c:v>
                </c:pt>
                <c:pt idx="3">
                  <c:v>106.35</c:v>
                </c:pt>
                <c:pt idx="4">
                  <c:v>106.62</c:v>
                </c:pt>
              </c:numCache>
            </c:numRef>
          </c:val>
          <c:smooth val="0"/>
          <c:extLst>
            <c:ext xmlns:c16="http://schemas.microsoft.com/office/drawing/2014/chart" uri="{C3380CC4-5D6E-409C-BE32-E72D297353CC}">
              <c16:uniqueId val="{00000001-46F0-48A9-8BBC-CA98237B3AE9}"/>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13.04</c:v>
                </c:pt>
                <c:pt idx="1">
                  <c:v>16.32</c:v>
                </c:pt>
                <c:pt idx="2">
                  <c:v>19.54</c:v>
                </c:pt>
                <c:pt idx="3">
                  <c:v>22.07</c:v>
                </c:pt>
                <c:pt idx="4">
                  <c:v>24.81</c:v>
                </c:pt>
              </c:numCache>
            </c:numRef>
          </c:val>
          <c:extLst>
            <c:ext xmlns:c16="http://schemas.microsoft.com/office/drawing/2014/chart" uri="{C3380CC4-5D6E-409C-BE32-E72D297353CC}">
              <c16:uniqueId val="{00000000-7D26-4378-919A-9A8A0B5290A6}"/>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20.34</c:v>
                </c:pt>
                <c:pt idx="1">
                  <c:v>21.85</c:v>
                </c:pt>
                <c:pt idx="2">
                  <c:v>25.19</c:v>
                </c:pt>
                <c:pt idx="3">
                  <c:v>25.46</c:v>
                </c:pt>
                <c:pt idx="4">
                  <c:v>24.53</c:v>
                </c:pt>
              </c:numCache>
            </c:numRef>
          </c:val>
          <c:smooth val="0"/>
          <c:extLst>
            <c:ext xmlns:c16="http://schemas.microsoft.com/office/drawing/2014/chart" uri="{C3380CC4-5D6E-409C-BE32-E72D297353CC}">
              <c16:uniqueId val="{00000001-7D26-4378-919A-9A8A0B5290A6}"/>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63D-491C-96B7-7681B4CE7870}"/>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formatCode="#,##0.00;&quot;△&quot;#,##0.00;&quot;-&quot;">
                  <c:v>0.19</c:v>
                </c:pt>
                <c:pt idx="4">
                  <c:v>0</c:v>
                </c:pt>
              </c:numCache>
            </c:numRef>
          </c:val>
          <c:smooth val="0"/>
          <c:extLst>
            <c:ext xmlns:c16="http://schemas.microsoft.com/office/drawing/2014/chart" uri="{C3380CC4-5D6E-409C-BE32-E72D297353CC}">
              <c16:uniqueId val="{00000001-D63D-491C-96B7-7681B4CE7870}"/>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1646.18</c:v>
                </c:pt>
                <c:pt idx="1">
                  <c:v>1575.67</c:v>
                </c:pt>
                <c:pt idx="2">
                  <c:v>1603.29</c:v>
                </c:pt>
                <c:pt idx="3">
                  <c:v>1472.08</c:v>
                </c:pt>
                <c:pt idx="4">
                  <c:v>1291.98</c:v>
                </c:pt>
              </c:numCache>
            </c:numRef>
          </c:val>
          <c:extLst>
            <c:ext xmlns:c16="http://schemas.microsoft.com/office/drawing/2014/chart" uri="{C3380CC4-5D6E-409C-BE32-E72D297353CC}">
              <c16:uniqueId val="{00000000-ADDE-4015-8608-3C937DBD327C}"/>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139.02000000000001</c:v>
                </c:pt>
                <c:pt idx="1">
                  <c:v>132.04</c:v>
                </c:pt>
                <c:pt idx="2">
                  <c:v>145.43</c:v>
                </c:pt>
                <c:pt idx="3">
                  <c:v>129.88999999999999</c:v>
                </c:pt>
                <c:pt idx="4">
                  <c:v>107.99</c:v>
                </c:pt>
              </c:numCache>
            </c:numRef>
          </c:val>
          <c:smooth val="0"/>
          <c:extLst>
            <c:ext xmlns:c16="http://schemas.microsoft.com/office/drawing/2014/chart" uri="{C3380CC4-5D6E-409C-BE32-E72D297353CC}">
              <c16:uniqueId val="{00000001-ADDE-4015-8608-3C937DBD327C}"/>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37.69</c:v>
                </c:pt>
                <c:pt idx="1">
                  <c:v>58.87</c:v>
                </c:pt>
                <c:pt idx="2">
                  <c:v>9.86</c:v>
                </c:pt>
                <c:pt idx="3">
                  <c:v>22.16</c:v>
                </c:pt>
                <c:pt idx="4">
                  <c:v>8.3000000000000007</c:v>
                </c:pt>
              </c:numCache>
            </c:numRef>
          </c:val>
          <c:extLst>
            <c:ext xmlns:c16="http://schemas.microsoft.com/office/drawing/2014/chart" uri="{C3380CC4-5D6E-409C-BE32-E72D297353CC}">
              <c16:uniqueId val="{00000000-7F00-41D0-809F-B2B955F45544}"/>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29.13</c:v>
                </c:pt>
                <c:pt idx="1">
                  <c:v>35.69</c:v>
                </c:pt>
                <c:pt idx="2">
                  <c:v>38.4</c:v>
                </c:pt>
                <c:pt idx="3">
                  <c:v>44.04</c:v>
                </c:pt>
                <c:pt idx="4">
                  <c:v>58.25</c:v>
                </c:pt>
              </c:numCache>
            </c:numRef>
          </c:val>
          <c:smooth val="0"/>
          <c:extLst>
            <c:ext xmlns:c16="http://schemas.microsoft.com/office/drawing/2014/chart" uri="{C3380CC4-5D6E-409C-BE32-E72D297353CC}">
              <c16:uniqueId val="{00000001-7F00-41D0-809F-B2B955F45544}"/>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3788.97</c:v>
                </c:pt>
                <c:pt idx="1">
                  <c:v>3787.53</c:v>
                </c:pt>
                <c:pt idx="2">
                  <c:v>3572.53</c:v>
                </c:pt>
                <c:pt idx="3">
                  <c:v>3474.01</c:v>
                </c:pt>
                <c:pt idx="4">
                  <c:v>3293.84</c:v>
                </c:pt>
              </c:numCache>
            </c:numRef>
          </c:val>
          <c:extLst>
            <c:ext xmlns:c16="http://schemas.microsoft.com/office/drawing/2014/chart" uri="{C3380CC4-5D6E-409C-BE32-E72D297353CC}">
              <c16:uniqueId val="{00000000-F505-4D92-8831-E2D0C89A45CA}"/>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867.83</c:v>
                </c:pt>
                <c:pt idx="1">
                  <c:v>791.76</c:v>
                </c:pt>
                <c:pt idx="2">
                  <c:v>900.82</c:v>
                </c:pt>
                <c:pt idx="3">
                  <c:v>839.21</c:v>
                </c:pt>
                <c:pt idx="4">
                  <c:v>791.46</c:v>
                </c:pt>
              </c:numCache>
            </c:numRef>
          </c:val>
          <c:smooth val="0"/>
          <c:extLst>
            <c:ext xmlns:c16="http://schemas.microsoft.com/office/drawing/2014/chart" uri="{C3380CC4-5D6E-409C-BE32-E72D297353CC}">
              <c16:uniqueId val="{00000001-F505-4D92-8831-E2D0C89A45CA}"/>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78.489999999999995</c:v>
                </c:pt>
                <c:pt idx="1">
                  <c:v>68.41</c:v>
                </c:pt>
                <c:pt idx="2">
                  <c:v>69.83</c:v>
                </c:pt>
                <c:pt idx="3">
                  <c:v>64.09</c:v>
                </c:pt>
                <c:pt idx="4">
                  <c:v>68.23</c:v>
                </c:pt>
              </c:numCache>
            </c:numRef>
          </c:val>
          <c:extLst>
            <c:ext xmlns:c16="http://schemas.microsoft.com/office/drawing/2014/chart" uri="{C3380CC4-5D6E-409C-BE32-E72D297353CC}">
              <c16:uniqueId val="{00000000-C9DD-43DE-9CD8-3A7DD6666088}"/>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57.08</c:v>
                </c:pt>
                <c:pt idx="1">
                  <c:v>56.26</c:v>
                </c:pt>
                <c:pt idx="2">
                  <c:v>52.94</c:v>
                </c:pt>
                <c:pt idx="3">
                  <c:v>52.05</c:v>
                </c:pt>
                <c:pt idx="4">
                  <c:v>47.96</c:v>
                </c:pt>
              </c:numCache>
            </c:numRef>
          </c:val>
          <c:smooth val="0"/>
          <c:extLst>
            <c:ext xmlns:c16="http://schemas.microsoft.com/office/drawing/2014/chart" uri="{C3380CC4-5D6E-409C-BE32-E72D297353CC}">
              <c16:uniqueId val="{00000001-C9DD-43DE-9CD8-3A7DD6666088}"/>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186.22</c:v>
                </c:pt>
                <c:pt idx="1">
                  <c:v>216.94</c:v>
                </c:pt>
                <c:pt idx="2">
                  <c:v>212.48</c:v>
                </c:pt>
                <c:pt idx="3">
                  <c:v>230.99</c:v>
                </c:pt>
                <c:pt idx="4">
                  <c:v>216.78</c:v>
                </c:pt>
              </c:numCache>
            </c:numRef>
          </c:val>
          <c:extLst>
            <c:ext xmlns:c16="http://schemas.microsoft.com/office/drawing/2014/chart" uri="{C3380CC4-5D6E-409C-BE32-E72D297353CC}">
              <c16:uniqueId val="{00000000-EF3B-4F4A-9138-5732EE94F849}"/>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274.99</c:v>
                </c:pt>
                <c:pt idx="1">
                  <c:v>282.08999999999997</c:v>
                </c:pt>
                <c:pt idx="2">
                  <c:v>303.27999999999997</c:v>
                </c:pt>
                <c:pt idx="3">
                  <c:v>301.86</c:v>
                </c:pt>
                <c:pt idx="4">
                  <c:v>325.85000000000002</c:v>
                </c:pt>
              </c:numCache>
            </c:numRef>
          </c:val>
          <c:smooth val="0"/>
          <c:extLst>
            <c:ext xmlns:c16="http://schemas.microsoft.com/office/drawing/2014/chart" uri="{C3380CC4-5D6E-409C-BE32-E72D297353CC}">
              <c16:uniqueId val="{00000001-EF3B-4F4A-9138-5732EE94F849}"/>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【102.74】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【798.10】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【286.33】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L58" zoomScale="70" zoomScaleNormal="70" workbookViewId="0">
      <selection activeCell="BL47" sqref="BL47:BZ63"/>
    </sheetView>
  </sheetViews>
  <sheetFormatPr defaultColWidth="2.6328125" defaultRowHeight="13"/>
  <cols>
    <col min="1" max="1" width="2.6328125" customWidth="1"/>
    <col min="2" max="62" width="3.81640625" customWidth="1"/>
    <col min="64" max="78" width="3.08984375" customWidth="1"/>
    <col min="79" max="79" width="4.453125" bestFit="1" customWidth="1"/>
    <col min="81" max="82" width="4.45312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67" t="str">
        <f>データ!H6</f>
        <v>京都府　舞鶴市</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68" t="s">
        <v>9</v>
      </c>
      <c r="BM7" s="69"/>
      <c r="BN7" s="69"/>
      <c r="BO7" s="69"/>
      <c r="BP7" s="69"/>
      <c r="BQ7" s="69"/>
      <c r="BR7" s="69"/>
      <c r="BS7" s="69"/>
      <c r="BT7" s="69"/>
      <c r="BU7" s="69"/>
      <c r="BV7" s="69"/>
      <c r="BW7" s="69"/>
      <c r="BX7" s="69"/>
      <c r="BY7" s="70"/>
    </row>
    <row r="8" spans="1:78" ht="18.75" customHeight="1">
      <c r="A8" s="2"/>
      <c r="B8" s="64" t="str">
        <f>データ!I6</f>
        <v>法適用</v>
      </c>
      <c r="C8" s="64"/>
      <c r="D8" s="64"/>
      <c r="E8" s="64"/>
      <c r="F8" s="64"/>
      <c r="G8" s="64"/>
      <c r="H8" s="64"/>
      <c r="I8" s="64" t="str">
        <f>データ!J6</f>
        <v>下水道事業</v>
      </c>
      <c r="J8" s="64"/>
      <c r="K8" s="64"/>
      <c r="L8" s="64"/>
      <c r="M8" s="64"/>
      <c r="N8" s="64"/>
      <c r="O8" s="64"/>
      <c r="P8" s="64" t="str">
        <f>データ!K6</f>
        <v>農業集落排水</v>
      </c>
      <c r="Q8" s="64"/>
      <c r="R8" s="64"/>
      <c r="S8" s="64"/>
      <c r="T8" s="64"/>
      <c r="U8" s="64"/>
      <c r="V8" s="64"/>
      <c r="W8" s="64" t="str">
        <f>データ!L6</f>
        <v>F2</v>
      </c>
      <c r="X8" s="64"/>
      <c r="Y8" s="64"/>
      <c r="Z8" s="64"/>
      <c r="AA8" s="64"/>
      <c r="AB8" s="64"/>
      <c r="AC8" s="64"/>
      <c r="AD8" s="65" t="str">
        <f>データ!$M$6</f>
        <v>非設置</v>
      </c>
      <c r="AE8" s="65"/>
      <c r="AF8" s="65"/>
      <c r="AG8" s="65"/>
      <c r="AH8" s="65"/>
      <c r="AI8" s="65"/>
      <c r="AJ8" s="65"/>
      <c r="AK8" s="3"/>
      <c r="AL8" s="44">
        <f>データ!S6</f>
        <v>75322</v>
      </c>
      <c r="AM8" s="44"/>
      <c r="AN8" s="44"/>
      <c r="AO8" s="44"/>
      <c r="AP8" s="44"/>
      <c r="AQ8" s="44"/>
      <c r="AR8" s="44"/>
      <c r="AS8" s="44"/>
      <c r="AT8" s="45">
        <f>データ!T6</f>
        <v>342.13</v>
      </c>
      <c r="AU8" s="45"/>
      <c r="AV8" s="45"/>
      <c r="AW8" s="45"/>
      <c r="AX8" s="45"/>
      <c r="AY8" s="45"/>
      <c r="AZ8" s="45"/>
      <c r="BA8" s="45"/>
      <c r="BB8" s="45">
        <f>データ!U6</f>
        <v>220.16</v>
      </c>
      <c r="BC8" s="45"/>
      <c r="BD8" s="45"/>
      <c r="BE8" s="45"/>
      <c r="BF8" s="45"/>
      <c r="BG8" s="45"/>
      <c r="BH8" s="45"/>
      <c r="BI8" s="45"/>
      <c r="BJ8" s="3"/>
      <c r="BK8" s="3"/>
      <c r="BL8" s="60" t="s">
        <v>10</v>
      </c>
      <c r="BM8" s="61"/>
      <c r="BN8" s="62" t="s">
        <v>11</v>
      </c>
      <c r="BO8" s="62"/>
      <c r="BP8" s="62"/>
      <c r="BQ8" s="62"/>
      <c r="BR8" s="62"/>
      <c r="BS8" s="62"/>
      <c r="BT8" s="62"/>
      <c r="BU8" s="62"/>
      <c r="BV8" s="62"/>
      <c r="BW8" s="62"/>
      <c r="BX8" s="62"/>
      <c r="BY8" s="63"/>
    </row>
    <row r="9" spans="1:78" ht="18.75" customHeight="1">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c r="A10" s="2"/>
      <c r="B10" s="45" t="str">
        <f>データ!N6</f>
        <v>-</v>
      </c>
      <c r="C10" s="45"/>
      <c r="D10" s="45"/>
      <c r="E10" s="45"/>
      <c r="F10" s="45"/>
      <c r="G10" s="45"/>
      <c r="H10" s="45"/>
      <c r="I10" s="45">
        <f>データ!O6</f>
        <v>60.5</v>
      </c>
      <c r="J10" s="45"/>
      <c r="K10" s="45"/>
      <c r="L10" s="45"/>
      <c r="M10" s="45"/>
      <c r="N10" s="45"/>
      <c r="O10" s="45"/>
      <c r="P10" s="45">
        <f>データ!P6</f>
        <v>2.2400000000000002</v>
      </c>
      <c r="Q10" s="45"/>
      <c r="R10" s="45"/>
      <c r="S10" s="45"/>
      <c r="T10" s="45"/>
      <c r="U10" s="45"/>
      <c r="V10" s="45"/>
      <c r="W10" s="45">
        <f>データ!Q6</f>
        <v>90.55</v>
      </c>
      <c r="X10" s="45"/>
      <c r="Y10" s="45"/>
      <c r="Z10" s="45"/>
      <c r="AA10" s="45"/>
      <c r="AB10" s="45"/>
      <c r="AC10" s="45"/>
      <c r="AD10" s="44">
        <f>データ!R6</f>
        <v>3064</v>
      </c>
      <c r="AE10" s="44"/>
      <c r="AF10" s="44"/>
      <c r="AG10" s="44"/>
      <c r="AH10" s="44"/>
      <c r="AI10" s="44"/>
      <c r="AJ10" s="44"/>
      <c r="AK10" s="2"/>
      <c r="AL10" s="44">
        <f>データ!V6</f>
        <v>1668</v>
      </c>
      <c r="AM10" s="44"/>
      <c r="AN10" s="44"/>
      <c r="AO10" s="44"/>
      <c r="AP10" s="44"/>
      <c r="AQ10" s="44"/>
      <c r="AR10" s="44"/>
      <c r="AS10" s="44"/>
      <c r="AT10" s="45">
        <f>データ!W6</f>
        <v>1.1499999999999999</v>
      </c>
      <c r="AU10" s="45"/>
      <c r="AV10" s="45"/>
      <c r="AW10" s="45"/>
      <c r="AX10" s="45"/>
      <c r="AY10" s="45"/>
      <c r="AZ10" s="45"/>
      <c r="BA10" s="45"/>
      <c r="BB10" s="45">
        <f>データ!X6</f>
        <v>1450.43</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79" t="s">
        <v>113</v>
      </c>
      <c r="BM16" s="80"/>
      <c r="BN16" s="80"/>
      <c r="BO16" s="80"/>
      <c r="BP16" s="80"/>
      <c r="BQ16" s="80"/>
      <c r="BR16" s="80"/>
      <c r="BS16" s="80"/>
      <c r="BT16" s="80"/>
      <c r="BU16" s="80"/>
      <c r="BV16" s="80"/>
      <c r="BW16" s="80"/>
      <c r="BX16" s="80"/>
      <c r="BY16" s="80"/>
      <c r="BZ16" s="81"/>
    </row>
    <row r="17" spans="1:78" ht="13.5" customHeight="1">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79"/>
      <c r="BM17" s="80"/>
      <c r="BN17" s="80"/>
      <c r="BO17" s="80"/>
      <c r="BP17" s="80"/>
      <c r="BQ17" s="80"/>
      <c r="BR17" s="80"/>
      <c r="BS17" s="80"/>
      <c r="BT17" s="80"/>
      <c r="BU17" s="80"/>
      <c r="BV17" s="80"/>
      <c r="BW17" s="80"/>
      <c r="BX17" s="80"/>
      <c r="BY17" s="80"/>
      <c r="BZ17" s="81"/>
    </row>
    <row r="18" spans="1:78" ht="13.5" customHeight="1">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79"/>
      <c r="BM18" s="80"/>
      <c r="BN18" s="80"/>
      <c r="BO18" s="80"/>
      <c r="BP18" s="80"/>
      <c r="BQ18" s="80"/>
      <c r="BR18" s="80"/>
      <c r="BS18" s="80"/>
      <c r="BT18" s="80"/>
      <c r="BU18" s="80"/>
      <c r="BV18" s="80"/>
      <c r="BW18" s="80"/>
      <c r="BX18" s="80"/>
      <c r="BY18" s="80"/>
      <c r="BZ18" s="81"/>
    </row>
    <row r="19" spans="1:78" ht="13.5" customHeight="1">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79"/>
      <c r="BM19" s="80"/>
      <c r="BN19" s="80"/>
      <c r="BO19" s="80"/>
      <c r="BP19" s="80"/>
      <c r="BQ19" s="80"/>
      <c r="BR19" s="80"/>
      <c r="BS19" s="80"/>
      <c r="BT19" s="80"/>
      <c r="BU19" s="80"/>
      <c r="BV19" s="80"/>
      <c r="BW19" s="80"/>
      <c r="BX19" s="80"/>
      <c r="BY19" s="80"/>
      <c r="BZ19" s="81"/>
    </row>
    <row r="20" spans="1:78" ht="13.5" customHeight="1">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79"/>
      <c r="BM20" s="80"/>
      <c r="BN20" s="80"/>
      <c r="BO20" s="80"/>
      <c r="BP20" s="80"/>
      <c r="BQ20" s="80"/>
      <c r="BR20" s="80"/>
      <c r="BS20" s="80"/>
      <c r="BT20" s="80"/>
      <c r="BU20" s="80"/>
      <c r="BV20" s="80"/>
      <c r="BW20" s="80"/>
      <c r="BX20" s="80"/>
      <c r="BY20" s="80"/>
      <c r="BZ20" s="81"/>
    </row>
    <row r="21" spans="1:78" ht="13.5" customHeight="1">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79"/>
      <c r="BM21" s="80"/>
      <c r="BN21" s="80"/>
      <c r="BO21" s="80"/>
      <c r="BP21" s="80"/>
      <c r="BQ21" s="80"/>
      <c r="BR21" s="80"/>
      <c r="BS21" s="80"/>
      <c r="BT21" s="80"/>
      <c r="BU21" s="80"/>
      <c r="BV21" s="80"/>
      <c r="BW21" s="80"/>
      <c r="BX21" s="80"/>
      <c r="BY21" s="80"/>
      <c r="BZ21" s="81"/>
    </row>
    <row r="22" spans="1:78" ht="13.5" customHeight="1">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79"/>
      <c r="BM22" s="80"/>
      <c r="BN22" s="80"/>
      <c r="BO22" s="80"/>
      <c r="BP22" s="80"/>
      <c r="BQ22" s="80"/>
      <c r="BR22" s="80"/>
      <c r="BS22" s="80"/>
      <c r="BT22" s="80"/>
      <c r="BU22" s="80"/>
      <c r="BV22" s="80"/>
      <c r="BW22" s="80"/>
      <c r="BX22" s="80"/>
      <c r="BY22" s="80"/>
      <c r="BZ22" s="81"/>
    </row>
    <row r="23" spans="1:78" ht="13.5" customHeight="1">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79"/>
      <c r="BM23" s="80"/>
      <c r="BN23" s="80"/>
      <c r="BO23" s="80"/>
      <c r="BP23" s="80"/>
      <c r="BQ23" s="80"/>
      <c r="BR23" s="80"/>
      <c r="BS23" s="80"/>
      <c r="BT23" s="80"/>
      <c r="BU23" s="80"/>
      <c r="BV23" s="80"/>
      <c r="BW23" s="80"/>
      <c r="BX23" s="80"/>
      <c r="BY23" s="80"/>
      <c r="BZ23" s="81"/>
    </row>
    <row r="24" spans="1:78" ht="13.5" customHeight="1">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79"/>
      <c r="BM24" s="80"/>
      <c r="BN24" s="80"/>
      <c r="BO24" s="80"/>
      <c r="BP24" s="80"/>
      <c r="BQ24" s="80"/>
      <c r="BR24" s="80"/>
      <c r="BS24" s="80"/>
      <c r="BT24" s="80"/>
      <c r="BU24" s="80"/>
      <c r="BV24" s="80"/>
      <c r="BW24" s="80"/>
      <c r="BX24" s="80"/>
      <c r="BY24" s="80"/>
      <c r="BZ24" s="81"/>
    </row>
    <row r="25" spans="1:78" ht="13.5" customHeight="1">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79"/>
      <c r="BM25" s="80"/>
      <c r="BN25" s="80"/>
      <c r="BO25" s="80"/>
      <c r="BP25" s="80"/>
      <c r="BQ25" s="80"/>
      <c r="BR25" s="80"/>
      <c r="BS25" s="80"/>
      <c r="BT25" s="80"/>
      <c r="BU25" s="80"/>
      <c r="BV25" s="80"/>
      <c r="BW25" s="80"/>
      <c r="BX25" s="80"/>
      <c r="BY25" s="80"/>
      <c r="BZ25" s="81"/>
    </row>
    <row r="26" spans="1:78" ht="13.5" customHeight="1">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79"/>
      <c r="BM26" s="80"/>
      <c r="BN26" s="80"/>
      <c r="BO26" s="80"/>
      <c r="BP26" s="80"/>
      <c r="BQ26" s="80"/>
      <c r="BR26" s="80"/>
      <c r="BS26" s="80"/>
      <c r="BT26" s="80"/>
      <c r="BU26" s="80"/>
      <c r="BV26" s="80"/>
      <c r="BW26" s="80"/>
      <c r="BX26" s="80"/>
      <c r="BY26" s="80"/>
      <c r="BZ26" s="81"/>
    </row>
    <row r="27" spans="1:78" ht="13.5" customHeight="1">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79"/>
      <c r="BM27" s="80"/>
      <c r="BN27" s="80"/>
      <c r="BO27" s="80"/>
      <c r="BP27" s="80"/>
      <c r="BQ27" s="80"/>
      <c r="BR27" s="80"/>
      <c r="BS27" s="80"/>
      <c r="BT27" s="80"/>
      <c r="BU27" s="80"/>
      <c r="BV27" s="80"/>
      <c r="BW27" s="80"/>
      <c r="BX27" s="80"/>
      <c r="BY27" s="80"/>
      <c r="BZ27" s="81"/>
    </row>
    <row r="28" spans="1:78" ht="13.5" customHeight="1">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79"/>
      <c r="BM28" s="80"/>
      <c r="BN28" s="80"/>
      <c r="BO28" s="80"/>
      <c r="BP28" s="80"/>
      <c r="BQ28" s="80"/>
      <c r="BR28" s="80"/>
      <c r="BS28" s="80"/>
      <c r="BT28" s="80"/>
      <c r="BU28" s="80"/>
      <c r="BV28" s="80"/>
      <c r="BW28" s="80"/>
      <c r="BX28" s="80"/>
      <c r="BY28" s="80"/>
      <c r="BZ28" s="81"/>
    </row>
    <row r="29" spans="1:78" ht="13.5" customHeight="1">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79"/>
      <c r="BM29" s="80"/>
      <c r="BN29" s="80"/>
      <c r="BO29" s="80"/>
      <c r="BP29" s="80"/>
      <c r="BQ29" s="80"/>
      <c r="BR29" s="80"/>
      <c r="BS29" s="80"/>
      <c r="BT29" s="80"/>
      <c r="BU29" s="80"/>
      <c r="BV29" s="80"/>
      <c r="BW29" s="80"/>
      <c r="BX29" s="80"/>
      <c r="BY29" s="80"/>
      <c r="BZ29" s="81"/>
    </row>
    <row r="30" spans="1:78" ht="13.5" customHeight="1">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79"/>
      <c r="BM30" s="80"/>
      <c r="BN30" s="80"/>
      <c r="BO30" s="80"/>
      <c r="BP30" s="80"/>
      <c r="BQ30" s="80"/>
      <c r="BR30" s="80"/>
      <c r="BS30" s="80"/>
      <c r="BT30" s="80"/>
      <c r="BU30" s="80"/>
      <c r="BV30" s="80"/>
      <c r="BW30" s="80"/>
      <c r="BX30" s="80"/>
      <c r="BY30" s="80"/>
      <c r="BZ30" s="81"/>
    </row>
    <row r="31" spans="1:78" ht="13.5" customHeight="1">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79"/>
      <c r="BM31" s="80"/>
      <c r="BN31" s="80"/>
      <c r="BO31" s="80"/>
      <c r="BP31" s="80"/>
      <c r="BQ31" s="80"/>
      <c r="BR31" s="80"/>
      <c r="BS31" s="80"/>
      <c r="BT31" s="80"/>
      <c r="BU31" s="80"/>
      <c r="BV31" s="80"/>
      <c r="BW31" s="80"/>
      <c r="BX31" s="80"/>
      <c r="BY31" s="80"/>
      <c r="BZ31" s="81"/>
    </row>
    <row r="32" spans="1:78" ht="13.5" customHeight="1">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79"/>
      <c r="BM32" s="80"/>
      <c r="BN32" s="80"/>
      <c r="BO32" s="80"/>
      <c r="BP32" s="80"/>
      <c r="BQ32" s="80"/>
      <c r="BR32" s="80"/>
      <c r="BS32" s="80"/>
      <c r="BT32" s="80"/>
      <c r="BU32" s="80"/>
      <c r="BV32" s="80"/>
      <c r="BW32" s="80"/>
      <c r="BX32" s="80"/>
      <c r="BY32" s="80"/>
      <c r="BZ32" s="81"/>
    </row>
    <row r="33" spans="1:78" ht="13.5" customHeight="1">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79"/>
      <c r="BM33" s="80"/>
      <c r="BN33" s="80"/>
      <c r="BO33" s="80"/>
      <c r="BP33" s="80"/>
      <c r="BQ33" s="80"/>
      <c r="BR33" s="80"/>
      <c r="BS33" s="80"/>
      <c r="BT33" s="80"/>
      <c r="BU33" s="80"/>
      <c r="BV33" s="80"/>
      <c r="BW33" s="80"/>
      <c r="BX33" s="80"/>
      <c r="BY33" s="80"/>
      <c r="BZ33" s="81"/>
    </row>
    <row r="34" spans="1:78" ht="13.5" customHeight="1">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79"/>
      <c r="BM34" s="80"/>
      <c r="BN34" s="80"/>
      <c r="BO34" s="80"/>
      <c r="BP34" s="80"/>
      <c r="BQ34" s="80"/>
      <c r="BR34" s="80"/>
      <c r="BS34" s="80"/>
      <c r="BT34" s="80"/>
      <c r="BU34" s="80"/>
      <c r="BV34" s="80"/>
      <c r="BW34" s="80"/>
      <c r="BX34" s="80"/>
      <c r="BY34" s="80"/>
      <c r="BZ34" s="81"/>
    </row>
    <row r="35" spans="1:78" ht="13.5" customHeight="1">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79"/>
      <c r="BM35" s="80"/>
      <c r="BN35" s="80"/>
      <c r="BO35" s="80"/>
      <c r="BP35" s="80"/>
      <c r="BQ35" s="80"/>
      <c r="BR35" s="80"/>
      <c r="BS35" s="80"/>
      <c r="BT35" s="80"/>
      <c r="BU35" s="80"/>
      <c r="BV35" s="80"/>
      <c r="BW35" s="80"/>
      <c r="BX35" s="80"/>
      <c r="BY35" s="80"/>
      <c r="BZ35" s="81"/>
    </row>
    <row r="36" spans="1:78" ht="13.5" customHeight="1">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79"/>
      <c r="BM36" s="80"/>
      <c r="BN36" s="80"/>
      <c r="BO36" s="80"/>
      <c r="BP36" s="80"/>
      <c r="BQ36" s="80"/>
      <c r="BR36" s="80"/>
      <c r="BS36" s="80"/>
      <c r="BT36" s="80"/>
      <c r="BU36" s="80"/>
      <c r="BV36" s="80"/>
      <c r="BW36" s="80"/>
      <c r="BX36" s="80"/>
      <c r="BY36" s="80"/>
      <c r="BZ36" s="81"/>
    </row>
    <row r="37" spans="1:78" ht="13.5" customHeight="1">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79"/>
      <c r="BM37" s="80"/>
      <c r="BN37" s="80"/>
      <c r="BO37" s="80"/>
      <c r="BP37" s="80"/>
      <c r="BQ37" s="80"/>
      <c r="BR37" s="80"/>
      <c r="BS37" s="80"/>
      <c r="BT37" s="80"/>
      <c r="BU37" s="80"/>
      <c r="BV37" s="80"/>
      <c r="BW37" s="80"/>
      <c r="BX37" s="80"/>
      <c r="BY37" s="80"/>
      <c r="BZ37" s="81"/>
    </row>
    <row r="38" spans="1:78" ht="13.5" customHeight="1">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79"/>
      <c r="BM38" s="80"/>
      <c r="BN38" s="80"/>
      <c r="BO38" s="80"/>
      <c r="BP38" s="80"/>
      <c r="BQ38" s="80"/>
      <c r="BR38" s="80"/>
      <c r="BS38" s="80"/>
      <c r="BT38" s="80"/>
      <c r="BU38" s="80"/>
      <c r="BV38" s="80"/>
      <c r="BW38" s="80"/>
      <c r="BX38" s="80"/>
      <c r="BY38" s="80"/>
      <c r="BZ38" s="81"/>
    </row>
    <row r="39" spans="1:78" ht="13.5" customHeight="1">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79"/>
      <c r="BM39" s="80"/>
      <c r="BN39" s="80"/>
      <c r="BO39" s="80"/>
      <c r="BP39" s="80"/>
      <c r="BQ39" s="80"/>
      <c r="BR39" s="80"/>
      <c r="BS39" s="80"/>
      <c r="BT39" s="80"/>
      <c r="BU39" s="80"/>
      <c r="BV39" s="80"/>
      <c r="BW39" s="80"/>
      <c r="BX39" s="80"/>
      <c r="BY39" s="80"/>
      <c r="BZ39" s="81"/>
    </row>
    <row r="40" spans="1:78" ht="13.5" customHeight="1">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79"/>
      <c r="BM40" s="80"/>
      <c r="BN40" s="80"/>
      <c r="BO40" s="80"/>
      <c r="BP40" s="80"/>
      <c r="BQ40" s="80"/>
      <c r="BR40" s="80"/>
      <c r="BS40" s="80"/>
      <c r="BT40" s="80"/>
      <c r="BU40" s="80"/>
      <c r="BV40" s="80"/>
      <c r="BW40" s="80"/>
      <c r="BX40" s="80"/>
      <c r="BY40" s="80"/>
      <c r="BZ40" s="81"/>
    </row>
    <row r="41" spans="1:78" ht="13.5" customHeight="1">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79"/>
      <c r="BM41" s="80"/>
      <c r="BN41" s="80"/>
      <c r="BO41" s="80"/>
      <c r="BP41" s="80"/>
      <c r="BQ41" s="80"/>
      <c r="BR41" s="80"/>
      <c r="BS41" s="80"/>
      <c r="BT41" s="80"/>
      <c r="BU41" s="80"/>
      <c r="BV41" s="80"/>
      <c r="BW41" s="80"/>
      <c r="BX41" s="80"/>
      <c r="BY41" s="80"/>
      <c r="BZ41" s="81"/>
    </row>
    <row r="42" spans="1:78" ht="13.5" customHeight="1">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79"/>
      <c r="BM42" s="80"/>
      <c r="BN42" s="80"/>
      <c r="BO42" s="80"/>
      <c r="BP42" s="80"/>
      <c r="BQ42" s="80"/>
      <c r="BR42" s="80"/>
      <c r="BS42" s="80"/>
      <c r="BT42" s="80"/>
      <c r="BU42" s="80"/>
      <c r="BV42" s="80"/>
      <c r="BW42" s="80"/>
      <c r="BX42" s="80"/>
      <c r="BY42" s="80"/>
      <c r="BZ42" s="81"/>
    </row>
    <row r="43" spans="1:78" ht="13.5" customHeight="1">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79"/>
      <c r="BM43" s="80"/>
      <c r="BN43" s="80"/>
      <c r="BO43" s="80"/>
      <c r="BP43" s="80"/>
      <c r="BQ43" s="80"/>
      <c r="BR43" s="80"/>
      <c r="BS43" s="80"/>
      <c r="BT43" s="80"/>
      <c r="BU43" s="80"/>
      <c r="BV43" s="80"/>
      <c r="BW43" s="80"/>
      <c r="BX43" s="80"/>
      <c r="BY43" s="80"/>
      <c r="BZ43" s="81"/>
    </row>
    <row r="44" spans="1:78" ht="13.5" customHeight="1" thickBot="1">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2"/>
      <c r="BM44" s="83"/>
      <c r="BN44" s="83"/>
      <c r="BO44" s="83"/>
      <c r="BP44" s="83"/>
      <c r="BQ44" s="83"/>
      <c r="BR44" s="83"/>
      <c r="BS44" s="83"/>
      <c r="BT44" s="83"/>
      <c r="BU44" s="83"/>
      <c r="BV44" s="83"/>
      <c r="BW44" s="83"/>
      <c r="BX44" s="83"/>
      <c r="BY44" s="83"/>
      <c r="BZ44" s="84"/>
    </row>
    <row r="45" spans="1:78" ht="13.5" customHeight="1">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79" t="s">
        <v>114</v>
      </c>
      <c r="BM47" s="80"/>
      <c r="BN47" s="80"/>
      <c r="BO47" s="80"/>
      <c r="BP47" s="80"/>
      <c r="BQ47" s="80"/>
      <c r="BR47" s="80"/>
      <c r="BS47" s="80"/>
      <c r="BT47" s="80"/>
      <c r="BU47" s="80"/>
      <c r="BV47" s="80"/>
      <c r="BW47" s="80"/>
      <c r="BX47" s="80"/>
      <c r="BY47" s="80"/>
      <c r="BZ47" s="81"/>
    </row>
    <row r="48" spans="1:78" ht="13.5" customHeight="1">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79"/>
      <c r="BM48" s="80"/>
      <c r="BN48" s="80"/>
      <c r="BO48" s="80"/>
      <c r="BP48" s="80"/>
      <c r="BQ48" s="80"/>
      <c r="BR48" s="80"/>
      <c r="BS48" s="80"/>
      <c r="BT48" s="80"/>
      <c r="BU48" s="80"/>
      <c r="BV48" s="80"/>
      <c r="BW48" s="80"/>
      <c r="BX48" s="80"/>
      <c r="BY48" s="80"/>
      <c r="BZ48" s="81"/>
    </row>
    <row r="49" spans="1:78" ht="13.5" customHeight="1">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79"/>
      <c r="BM49" s="80"/>
      <c r="BN49" s="80"/>
      <c r="BO49" s="80"/>
      <c r="BP49" s="80"/>
      <c r="BQ49" s="80"/>
      <c r="BR49" s="80"/>
      <c r="BS49" s="80"/>
      <c r="BT49" s="80"/>
      <c r="BU49" s="80"/>
      <c r="BV49" s="80"/>
      <c r="BW49" s="80"/>
      <c r="BX49" s="80"/>
      <c r="BY49" s="80"/>
      <c r="BZ49" s="81"/>
    </row>
    <row r="50" spans="1:78" ht="13.5" customHeight="1">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79"/>
      <c r="BM50" s="80"/>
      <c r="BN50" s="80"/>
      <c r="BO50" s="80"/>
      <c r="BP50" s="80"/>
      <c r="BQ50" s="80"/>
      <c r="BR50" s="80"/>
      <c r="BS50" s="80"/>
      <c r="BT50" s="80"/>
      <c r="BU50" s="80"/>
      <c r="BV50" s="80"/>
      <c r="BW50" s="80"/>
      <c r="BX50" s="80"/>
      <c r="BY50" s="80"/>
      <c r="BZ50" s="81"/>
    </row>
    <row r="51" spans="1:78" ht="13.5" customHeight="1">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79"/>
      <c r="BM51" s="80"/>
      <c r="BN51" s="80"/>
      <c r="BO51" s="80"/>
      <c r="BP51" s="80"/>
      <c r="BQ51" s="80"/>
      <c r="BR51" s="80"/>
      <c r="BS51" s="80"/>
      <c r="BT51" s="80"/>
      <c r="BU51" s="80"/>
      <c r="BV51" s="80"/>
      <c r="BW51" s="80"/>
      <c r="BX51" s="80"/>
      <c r="BY51" s="80"/>
      <c r="BZ51" s="81"/>
    </row>
    <row r="52" spans="1:78" ht="13.5" customHeight="1">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79"/>
      <c r="BM52" s="80"/>
      <c r="BN52" s="80"/>
      <c r="BO52" s="80"/>
      <c r="BP52" s="80"/>
      <c r="BQ52" s="80"/>
      <c r="BR52" s="80"/>
      <c r="BS52" s="80"/>
      <c r="BT52" s="80"/>
      <c r="BU52" s="80"/>
      <c r="BV52" s="80"/>
      <c r="BW52" s="80"/>
      <c r="BX52" s="80"/>
      <c r="BY52" s="80"/>
      <c r="BZ52" s="81"/>
    </row>
    <row r="53" spans="1:78" ht="13.5" customHeight="1">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79"/>
      <c r="BM53" s="80"/>
      <c r="BN53" s="80"/>
      <c r="BO53" s="80"/>
      <c r="BP53" s="80"/>
      <c r="BQ53" s="80"/>
      <c r="BR53" s="80"/>
      <c r="BS53" s="80"/>
      <c r="BT53" s="80"/>
      <c r="BU53" s="80"/>
      <c r="BV53" s="80"/>
      <c r="BW53" s="80"/>
      <c r="BX53" s="80"/>
      <c r="BY53" s="80"/>
      <c r="BZ53" s="81"/>
    </row>
    <row r="54" spans="1:78" ht="13.5" customHeight="1">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79"/>
      <c r="BM54" s="80"/>
      <c r="BN54" s="80"/>
      <c r="BO54" s="80"/>
      <c r="BP54" s="80"/>
      <c r="BQ54" s="80"/>
      <c r="BR54" s="80"/>
      <c r="BS54" s="80"/>
      <c r="BT54" s="80"/>
      <c r="BU54" s="80"/>
      <c r="BV54" s="80"/>
      <c r="BW54" s="80"/>
      <c r="BX54" s="80"/>
      <c r="BY54" s="80"/>
      <c r="BZ54" s="81"/>
    </row>
    <row r="55" spans="1:78" ht="13.5" customHeight="1">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79"/>
      <c r="BM55" s="80"/>
      <c r="BN55" s="80"/>
      <c r="BO55" s="80"/>
      <c r="BP55" s="80"/>
      <c r="BQ55" s="80"/>
      <c r="BR55" s="80"/>
      <c r="BS55" s="80"/>
      <c r="BT55" s="80"/>
      <c r="BU55" s="80"/>
      <c r="BV55" s="80"/>
      <c r="BW55" s="80"/>
      <c r="BX55" s="80"/>
      <c r="BY55" s="80"/>
      <c r="BZ55" s="81"/>
    </row>
    <row r="56" spans="1:78" ht="13.5" customHeight="1">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79"/>
      <c r="BM56" s="80"/>
      <c r="BN56" s="80"/>
      <c r="BO56" s="80"/>
      <c r="BP56" s="80"/>
      <c r="BQ56" s="80"/>
      <c r="BR56" s="80"/>
      <c r="BS56" s="80"/>
      <c r="BT56" s="80"/>
      <c r="BU56" s="80"/>
      <c r="BV56" s="80"/>
      <c r="BW56" s="80"/>
      <c r="BX56" s="80"/>
      <c r="BY56" s="80"/>
      <c r="BZ56" s="81"/>
    </row>
    <row r="57" spans="1:78" ht="13.5" customHeight="1">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79"/>
      <c r="BM57" s="80"/>
      <c r="BN57" s="80"/>
      <c r="BO57" s="80"/>
      <c r="BP57" s="80"/>
      <c r="BQ57" s="80"/>
      <c r="BR57" s="80"/>
      <c r="BS57" s="80"/>
      <c r="BT57" s="80"/>
      <c r="BU57" s="80"/>
      <c r="BV57" s="80"/>
      <c r="BW57" s="80"/>
      <c r="BX57" s="80"/>
      <c r="BY57" s="80"/>
      <c r="BZ57" s="81"/>
    </row>
    <row r="58" spans="1:78" ht="13.5" customHeight="1">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79"/>
      <c r="BM58" s="80"/>
      <c r="BN58" s="80"/>
      <c r="BO58" s="80"/>
      <c r="BP58" s="80"/>
      <c r="BQ58" s="80"/>
      <c r="BR58" s="80"/>
      <c r="BS58" s="80"/>
      <c r="BT58" s="80"/>
      <c r="BU58" s="80"/>
      <c r="BV58" s="80"/>
      <c r="BW58" s="80"/>
      <c r="BX58" s="80"/>
      <c r="BY58" s="80"/>
      <c r="BZ58" s="81"/>
    </row>
    <row r="59" spans="1:78" ht="13.5" customHeight="1">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79"/>
      <c r="BM59" s="80"/>
      <c r="BN59" s="80"/>
      <c r="BO59" s="80"/>
      <c r="BP59" s="80"/>
      <c r="BQ59" s="80"/>
      <c r="BR59" s="80"/>
      <c r="BS59" s="80"/>
      <c r="BT59" s="80"/>
      <c r="BU59" s="80"/>
      <c r="BV59" s="80"/>
      <c r="BW59" s="80"/>
      <c r="BX59" s="80"/>
      <c r="BY59" s="80"/>
      <c r="BZ59" s="81"/>
    </row>
    <row r="60" spans="1:78" ht="13.5" customHeight="1">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79"/>
      <c r="BM60" s="80"/>
      <c r="BN60" s="80"/>
      <c r="BO60" s="80"/>
      <c r="BP60" s="80"/>
      <c r="BQ60" s="80"/>
      <c r="BR60" s="80"/>
      <c r="BS60" s="80"/>
      <c r="BT60" s="80"/>
      <c r="BU60" s="80"/>
      <c r="BV60" s="80"/>
      <c r="BW60" s="80"/>
      <c r="BX60" s="80"/>
      <c r="BY60" s="80"/>
      <c r="BZ60" s="81"/>
    </row>
    <row r="61" spans="1:78" ht="13.5" customHeight="1">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79"/>
      <c r="BM61" s="80"/>
      <c r="BN61" s="80"/>
      <c r="BO61" s="80"/>
      <c r="BP61" s="80"/>
      <c r="BQ61" s="80"/>
      <c r="BR61" s="80"/>
      <c r="BS61" s="80"/>
      <c r="BT61" s="80"/>
      <c r="BU61" s="80"/>
      <c r="BV61" s="80"/>
      <c r="BW61" s="80"/>
      <c r="BX61" s="80"/>
      <c r="BY61" s="80"/>
      <c r="BZ61" s="81"/>
    </row>
    <row r="62" spans="1:78" ht="13.5" customHeight="1">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79"/>
      <c r="BM62" s="80"/>
      <c r="BN62" s="80"/>
      <c r="BO62" s="80"/>
      <c r="BP62" s="80"/>
      <c r="BQ62" s="80"/>
      <c r="BR62" s="80"/>
      <c r="BS62" s="80"/>
      <c r="BT62" s="80"/>
      <c r="BU62" s="80"/>
      <c r="BV62" s="80"/>
      <c r="BW62" s="80"/>
      <c r="BX62" s="80"/>
      <c r="BY62" s="80"/>
      <c r="BZ62" s="81"/>
    </row>
    <row r="63" spans="1:78" ht="13.5" customHeight="1" thickBot="1">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82"/>
      <c r="BM63" s="83"/>
      <c r="BN63" s="83"/>
      <c r="BO63" s="83"/>
      <c r="BP63" s="83"/>
      <c r="BQ63" s="83"/>
      <c r="BR63" s="83"/>
      <c r="BS63" s="83"/>
      <c r="BT63" s="83"/>
      <c r="BU63" s="83"/>
      <c r="BV63" s="83"/>
      <c r="BW63" s="83"/>
      <c r="BX63" s="83"/>
      <c r="BY63" s="83"/>
      <c r="BZ63" s="84"/>
    </row>
    <row r="64" spans="1:78" ht="13.5" customHeight="1">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112</v>
      </c>
      <c r="BM66" s="29"/>
      <c r="BN66" s="29"/>
      <c r="BO66" s="29"/>
      <c r="BP66" s="29"/>
      <c r="BQ66" s="29"/>
      <c r="BR66" s="29"/>
      <c r="BS66" s="29"/>
      <c r="BT66" s="29"/>
      <c r="BU66" s="29"/>
      <c r="BV66" s="29"/>
      <c r="BW66" s="29"/>
      <c r="BX66" s="29"/>
      <c r="BY66" s="29"/>
      <c r="BZ66" s="30"/>
    </row>
    <row r="67" spans="1:78" ht="13.5" customHeight="1">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thickBot="1">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c r="B85" s="12"/>
      <c r="C85" s="12"/>
      <c r="D85" s="12"/>
      <c r="E85" s="12" t="str">
        <f>データ!AI6</f>
        <v>【104.30】</v>
      </c>
      <c r="F85" s="12" t="str">
        <f>データ!AT6</f>
        <v>【102.74】</v>
      </c>
      <c r="G85" s="12" t="str">
        <f>データ!BE6</f>
        <v>【47.19】</v>
      </c>
      <c r="H85" s="12" t="str">
        <f>データ!BP6</f>
        <v>【798.10】</v>
      </c>
      <c r="I85" s="12" t="str">
        <f>データ!CA6</f>
        <v>【54.51】</v>
      </c>
      <c r="J85" s="12" t="str">
        <f>データ!CL6</f>
        <v>【286.33】</v>
      </c>
      <c r="K85" s="12" t="str">
        <f>データ!CW6</f>
        <v>【49.92】</v>
      </c>
      <c r="L85" s="12" t="str">
        <f>データ!DH6</f>
        <v>【87.80】</v>
      </c>
      <c r="M85" s="12" t="str">
        <f>データ!DS6</f>
        <v>【28.46】</v>
      </c>
      <c r="N85" s="12" t="str">
        <f>データ!ED6</f>
        <v>【0.03】</v>
      </c>
      <c r="O85" s="12" t="str">
        <f>データ!EO6</f>
        <v>【0.02】</v>
      </c>
    </row>
  </sheetData>
  <sheetProtection algorithmName="SHA-512" hashValue="4iUmJaIiR8Ro0OBheUni0Dh7M6UgxzrA12bCMyHW2DdWV51EfuFxrRktNxYuCFcAiDeplpyAkfcXwkP34Wxp8A==" saltValue="ahMLadkKGJOnwaViW5UKzA=="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
  <cols>
    <col min="2" max="144" width="11.90625" customWidth="1"/>
  </cols>
  <sheetData>
    <row r="1" spans="1:148">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c r="A6" s="14" t="s">
        <v>95</v>
      </c>
      <c r="B6" s="19">
        <f>B7</f>
        <v>2024</v>
      </c>
      <c r="C6" s="19">
        <f t="shared" ref="C6:X6" si="3">C7</f>
        <v>262021</v>
      </c>
      <c r="D6" s="19">
        <f t="shared" si="3"/>
        <v>46</v>
      </c>
      <c r="E6" s="19">
        <f t="shared" si="3"/>
        <v>17</v>
      </c>
      <c r="F6" s="19">
        <f t="shared" si="3"/>
        <v>5</v>
      </c>
      <c r="G6" s="19">
        <f t="shared" si="3"/>
        <v>0</v>
      </c>
      <c r="H6" s="19" t="str">
        <f t="shared" si="3"/>
        <v>京都府　舞鶴市</v>
      </c>
      <c r="I6" s="19" t="str">
        <f t="shared" si="3"/>
        <v>法適用</v>
      </c>
      <c r="J6" s="19" t="str">
        <f t="shared" si="3"/>
        <v>下水道事業</v>
      </c>
      <c r="K6" s="19" t="str">
        <f t="shared" si="3"/>
        <v>農業集落排水</v>
      </c>
      <c r="L6" s="19" t="str">
        <f t="shared" si="3"/>
        <v>F2</v>
      </c>
      <c r="M6" s="19" t="str">
        <f t="shared" si="3"/>
        <v>非設置</v>
      </c>
      <c r="N6" s="20" t="str">
        <f t="shared" si="3"/>
        <v>-</v>
      </c>
      <c r="O6" s="20">
        <f t="shared" si="3"/>
        <v>60.5</v>
      </c>
      <c r="P6" s="20">
        <f t="shared" si="3"/>
        <v>2.2400000000000002</v>
      </c>
      <c r="Q6" s="20">
        <f t="shared" si="3"/>
        <v>90.55</v>
      </c>
      <c r="R6" s="20">
        <f t="shared" si="3"/>
        <v>3064</v>
      </c>
      <c r="S6" s="20">
        <f t="shared" si="3"/>
        <v>75322</v>
      </c>
      <c r="T6" s="20">
        <f t="shared" si="3"/>
        <v>342.13</v>
      </c>
      <c r="U6" s="20">
        <f t="shared" si="3"/>
        <v>220.16</v>
      </c>
      <c r="V6" s="20">
        <f t="shared" si="3"/>
        <v>1668</v>
      </c>
      <c r="W6" s="20">
        <f t="shared" si="3"/>
        <v>1.1499999999999999</v>
      </c>
      <c r="X6" s="20">
        <f t="shared" si="3"/>
        <v>1450.43</v>
      </c>
      <c r="Y6" s="21">
        <f>IF(Y7="",NA(),Y7)</f>
        <v>118.62</v>
      </c>
      <c r="Z6" s="21">
        <f t="shared" ref="Z6:AH6" si="4">IF(Z7="",NA(),Z7)</f>
        <v>118.86</v>
      </c>
      <c r="AA6" s="21">
        <f t="shared" si="4"/>
        <v>100.02</v>
      </c>
      <c r="AB6" s="21">
        <f t="shared" si="4"/>
        <v>100</v>
      </c>
      <c r="AC6" s="21">
        <f t="shared" si="4"/>
        <v>100</v>
      </c>
      <c r="AD6" s="21">
        <f t="shared" si="4"/>
        <v>106.37</v>
      </c>
      <c r="AE6" s="21">
        <f t="shared" si="4"/>
        <v>106.07</v>
      </c>
      <c r="AF6" s="21">
        <f t="shared" si="4"/>
        <v>105.5</v>
      </c>
      <c r="AG6" s="21">
        <f t="shared" si="4"/>
        <v>106.35</v>
      </c>
      <c r="AH6" s="21">
        <f t="shared" si="4"/>
        <v>106.62</v>
      </c>
      <c r="AI6" s="20" t="str">
        <f>IF(AI7="","",IF(AI7="-","【-】","【"&amp;SUBSTITUTE(TEXT(AI7,"#,##0.00"),"-","△")&amp;"】"))</f>
        <v>【104.30】</v>
      </c>
      <c r="AJ6" s="21">
        <f>IF(AJ7="",NA(),AJ7)</f>
        <v>1646.18</v>
      </c>
      <c r="AK6" s="21">
        <f t="shared" ref="AK6:AS6" si="5">IF(AK7="",NA(),AK7)</f>
        <v>1575.67</v>
      </c>
      <c r="AL6" s="21">
        <f t="shared" si="5"/>
        <v>1603.29</v>
      </c>
      <c r="AM6" s="21">
        <f t="shared" si="5"/>
        <v>1472.08</v>
      </c>
      <c r="AN6" s="21">
        <f t="shared" si="5"/>
        <v>1291.98</v>
      </c>
      <c r="AO6" s="21">
        <f t="shared" si="5"/>
        <v>139.02000000000001</v>
      </c>
      <c r="AP6" s="21">
        <f t="shared" si="5"/>
        <v>132.04</v>
      </c>
      <c r="AQ6" s="21">
        <f t="shared" si="5"/>
        <v>145.43</v>
      </c>
      <c r="AR6" s="21">
        <f t="shared" si="5"/>
        <v>129.88999999999999</v>
      </c>
      <c r="AS6" s="21">
        <f t="shared" si="5"/>
        <v>107.99</v>
      </c>
      <c r="AT6" s="20" t="str">
        <f>IF(AT7="","",IF(AT7="-","【-】","【"&amp;SUBSTITUTE(TEXT(AT7,"#,##0.00"),"-","△")&amp;"】"))</f>
        <v>【102.74】</v>
      </c>
      <c r="AU6" s="21">
        <f>IF(AU7="",NA(),AU7)</f>
        <v>37.69</v>
      </c>
      <c r="AV6" s="21">
        <f t="shared" ref="AV6:BD6" si="6">IF(AV7="",NA(),AV7)</f>
        <v>58.87</v>
      </c>
      <c r="AW6" s="21">
        <f t="shared" si="6"/>
        <v>9.86</v>
      </c>
      <c r="AX6" s="21">
        <f t="shared" si="6"/>
        <v>22.16</v>
      </c>
      <c r="AY6" s="21">
        <f t="shared" si="6"/>
        <v>8.3000000000000007</v>
      </c>
      <c r="AZ6" s="21">
        <f t="shared" si="6"/>
        <v>29.13</v>
      </c>
      <c r="BA6" s="21">
        <f t="shared" si="6"/>
        <v>35.69</v>
      </c>
      <c r="BB6" s="21">
        <f t="shared" si="6"/>
        <v>38.4</v>
      </c>
      <c r="BC6" s="21">
        <f t="shared" si="6"/>
        <v>44.04</v>
      </c>
      <c r="BD6" s="21">
        <f t="shared" si="6"/>
        <v>58.25</v>
      </c>
      <c r="BE6" s="20" t="str">
        <f>IF(BE7="","",IF(BE7="-","【-】","【"&amp;SUBSTITUTE(TEXT(BE7,"#,##0.00"),"-","△")&amp;"】"))</f>
        <v>【47.19】</v>
      </c>
      <c r="BF6" s="21">
        <f>IF(BF7="",NA(),BF7)</f>
        <v>3788.97</v>
      </c>
      <c r="BG6" s="21">
        <f t="shared" ref="BG6:BO6" si="7">IF(BG7="",NA(),BG7)</f>
        <v>3787.53</v>
      </c>
      <c r="BH6" s="21">
        <f t="shared" si="7"/>
        <v>3572.53</v>
      </c>
      <c r="BI6" s="21">
        <f t="shared" si="7"/>
        <v>3474.01</v>
      </c>
      <c r="BJ6" s="21">
        <f t="shared" si="7"/>
        <v>3293.84</v>
      </c>
      <c r="BK6" s="21">
        <f t="shared" si="7"/>
        <v>867.83</v>
      </c>
      <c r="BL6" s="21">
        <f t="shared" si="7"/>
        <v>791.76</v>
      </c>
      <c r="BM6" s="21">
        <f t="shared" si="7"/>
        <v>900.82</v>
      </c>
      <c r="BN6" s="21">
        <f t="shared" si="7"/>
        <v>839.21</v>
      </c>
      <c r="BO6" s="21">
        <f t="shared" si="7"/>
        <v>791.46</v>
      </c>
      <c r="BP6" s="20" t="str">
        <f>IF(BP7="","",IF(BP7="-","【-】","【"&amp;SUBSTITUTE(TEXT(BP7,"#,##0.00"),"-","△")&amp;"】"))</f>
        <v>【798.10】</v>
      </c>
      <c r="BQ6" s="21">
        <f>IF(BQ7="",NA(),BQ7)</f>
        <v>78.489999999999995</v>
      </c>
      <c r="BR6" s="21">
        <f t="shared" ref="BR6:BZ6" si="8">IF(BR7="",NA(),BR7)</f>
        <v>68.41</v>
      </c>
      <c r="BS6" s="21">
        <f t="shared" si="8"/>
        <v>69.83</v>
      </c>
      <c r="BT6" s="21">
        <f t="shared" si="8"/>
        <v>64.09</v>
      </c>
      <c r="BU6" s="21">
        <f t="shared" si="8"/>
        <v>68.23</v>
      </c>
      <c r="BV6" s="21">
        <f t="shared" si="8"/>
        <v>57.08</v>
      </c>
      <c r="BW6" s="21">
        <f t="shared" si="8"/>
        <v>56.26</v>
      </c>
      <c r="BX6" s="21">
        <f t="shared" si="8"/>
        <v>52.94</v>
      </c>
      <c r="BY6" s="21">
        <f t="shared" si="8"/>
        <v>52.05</v>
      </c>
      <c r="BZ6" s="21">
        <f t="shared" si="8"/>
        <v>47.96</v>
      </c>
      <c r="CA6" s="20" t="str">
        <f>IF(CA7="","",IF(CA7="-","【-】","【"&amp;SUBSTITUTE(TEXT(CA7,"#,##0.00"),"-","△")&amp;"】"))</f>
        <v>【54.51】</v>
      </c>
      <c r="CB6" s="21">
        <f>IF(CB7="",NA(),CB7)</f>
        <v>186.22</v>
      </c>
      <c r="CC6" s="21">
        <f t="shared" ref="CC6:CK6" si="9">IF(CC7="",NA(),CC7)</f>
        <v>216.94</v>
      </c>
      <c r="CD6" s="21">
        <f t="shared" si="9"/>
        <v>212.48</v>
      </c>
      <c r="CE6" s="21">
        <f t="shared" si="9"/>
        <v>230.99</v>
      </c>
      <c r="CF6" s="21">
        <f t="shared" si="9"/>
        <v>216.78</v>
      </c>
      <c r="CG6" s="21">
        <f t="shared" si="9"/>
        <v>274.99</v>
      </c>
      <c r="CH6" s="21">
        <f t="shared" si="9"/>
        <v>282.08999999999997</v>
      </c>
      <c r="CI6" s="21">
        <f t="shared" si="9"/>
        <v>303.27999999999997</v>
      </c>
      <c r="CJ6" s="21">
        <f t="shared" si="9"/>
        <v>301.86</v>
      </c>
      <c r="CK6" s="21">
        <f t="shared" si="9"/>
        <v>325.85000000000002</v>
      </c>
      <c r="CL6" s="20" t="str">
        <f>IF(CL7="","",IF(CL7="-","【-】","【"&amp;SUBSTITUTE(TEXT(CL7,"#,##0.00"),"-","△")&amp;"】"))</f>
        <v>【286.33】</v>
      </c>
      <c r="CM6" s="21">
        <f>IF(CM7="",NA(),CM7)</f>
        <v>57.23</v>
      </c>
      <c r="CN6" s="21">
        <f t="shared" ref="CN6:CV6" si="10">IF(CN7="",NA(),CN7)</f>
        <v>54.6</v>
      </c>
      <c r="CO6" s="21">
        <f t="shared" si="10"/>
        <v>52.09</v>
      </c>
      <c r="CP6" s="21">
        <f t="shared" si="10"/>
        <v>52.09</v>
      </c>
      <c r="CQ6" s="21">
        <f t="shared" si="10"/>
        <v>51.14</v>
      </c>
      <c r="CR6" s="21">
        <f t="shared" si="10"/>
        <v>54.83</v>
      </c>
      <c r="CS6" s="21">
        <f t="shared" si="10"/>
        <v>66.53</v>
      </c>
      <c r="CT6" s="21">
        <f t="shared" si="10"/>
        <v>52.35</v>
      </c>
      <c r="CU6" s="21">
        <f t="shared" si="10"/>
        <v>46.25</v>
      </c>
      <c r="CV6" s="21">
        <f t="shared" si="10"/>
        <v>45.32</v>
      </c>
      <c r="CW6" s="20" t="str">
        <f>IF(CW7="","",IF(CW7="-","【-】","【"&amp;SUBSTITUTE(TEXT(CW7,"#,##0.00"),"-","△")&amp;"】"))</f>
        <v>【49.92】</v>
      </c>
      <c r="CX6" s="21">
        <f>IF(CX7="",NA(),CX7)</f>
        <v>81.77</v>
      </c>
      <c r="CY6" s="21">
        <f t="shared" ref="CY6:DG6" si="11">IF(CY7="",NA(),CY7)</f>
        <v>82.42</v>
      </c>
      <c r="CZ6" s="21">
        <f t="shared" si="11"/>
        <v>77.91</v>
      </c>
      <c r="DA6" s="21">
        <f t="shared" si="11"/>
        <v>88.75</v>
      </c>
      <c r="DB6" s="21">
        <f t="shared" si="11"/>
        <v>89.09</v>
      </c>
      <c r="DC6" s="21">
        <f t="shared" si="11"/>
        <v>84.7</v>
      </c>
      <c r="DD6" s="21">
        <f t="shared" si="11"/>
        <v>84.67</v>
      </c>
      <c r="DE6" s="21">
        <f t="shared" si="11"/>
        <v>84.39</v>
      </c>
      <c r="DF6" s="21">
        <f t="shared" si="11"/>
        <v>83.96</v>
      </c>
      <c r="DG6" s="21">
        <f t="shared" si="11"/>
        <v>83.54</v>
      </c>
      <c r="DH6" s="20" t="str">
        <f>IF(DH7="","",IF(DH7="-","【-】","【"&amp;SUBSTITUTE(TEXT(DH7,"#,##0.00"),"-","△")&amp;"】"))</f>
        <v>【87.80】</v>
      </c>
      <c r="DI6" s="21">
        <f>IF(DI7="",NA(),DI7)</f>
        <v>13.04</v>
      </c>
      <c r="DJ6" s="21">
        <f t="shared" ref="DJ6:DR6" si="12">IF(DJ7="",NA(),DJ7)</f>
        <v>16.32</v>
      </c>
      <c r="DK6" s="21">
        <f t="shared" si="12"/>
        <v>19.54</v>
      </c>
      <c r="DL6" s="21">
        <f t="shared" si="12"/>
        <v>22.07</v>
      </c>
      <c r="DM6" s="21">
        <f t="shared" si="12"/>
        <v>24.81</v>
      </c>
      <c r="DN6" s="21">
        <f t="shared" si="12"/>
        <v>20.34</v>
      </c>
      <c r="DO6" s="21">
        <f t="shared" si="12"/>
        <v>21.85</v>
      </c>
      <c r="DP6" s="21">
        <f t="shared" si="12"/>
        <v>25.19</v>
      </c>
      <c r="DQ6" s="21">
        <f t="shared" si="12"/>
        <v>25.46</v>
      </c>
      <c r="DR6" s="21">
        <f t="shared" si="12"/>
        <v>24.53</v>
      </c>
      <c r="DS6" s="20" t="str">
        <f>IF(DS7="","",IF(DS7="-","【-】","【"&amp;SUBSTITUTE(TEXT(DS7,"#,##0.00"),"-","△")&amp;"】"))</f>
        <v>【28.46】</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1">
        <f t="shared" si="13"/>
        <v>0.19</v>
      </c>
      <c r="EC6" s="20">
        <f t="shared" si="13"/>
        <v>0</v>
      </c>
      <c r="ED6" s="20" t="str">
        <f>IF(ED7="","",IF(ED7="-","【-】","【"&amp;SUBSTITUTE(TEXT(ED7,"#,##0.00"),"-","△")&amp;"】"))</f>
        <v>【0.03】</v>
      </c>
      <c r="EE6" s="20">
        <f>IF(EE7="",NA(),EE7)</f>
        <v>0</v>
      </c>
      <c r="EF6" s="20">
        <f t="shared" ref="EF6:EN6" si="14">IF(EF7="",NA(),EF7)</f>
        <v>0</v>
      </c>
      <c r="EG6" s="20">
        <f t="shared" si="14"/>
        <v>0</v>
      </c>
      <c r="EH6" s="20">
        <f t="shared" si="14"/>
        <v>0</v>
      </c>
      <c r="EI6" s="20">
        <f t="shared" si="14"/>
        <v>0</v>
      </c>
      <c r="EJ6" s="21">
        <f t="shared" si="14"/>
        <v>0.25</v>
      </c>
      <c r="EK6" s="21">
        <f t="shared" si="14"/>
        <v>0.05</v>
      </c>
      <c r="EL6" s="21">
        <f t="shared" si="14"/>
        <v>0.03</v>
      </c>
      <c r="EM6" s="21">
        <f t="shared" si="14"/>
        <v>0.03</v>
      </c>
      <c r="EN6" s="21">
        <f t="shared" si="14"/>
        <v>0.03</v>
      </c>
      <c r="EO6" s="20" t="str">
        <f>IF(EO7="","",IF(EO7="-","【-】","【"&amp;SUBSTITUTE(TEXT(EO7,"#,##0.00"),"-","△")&amp;"】"))</f>
        <v>【0.02】</v>
      </c>
    </row>
    <row r="7" spans="1:148" s="22" customFormat="1">
      <c r="A7" s="14"/>
      <c r="B7" s="23">
        <v>2024</v>
      </c>
      <c r="C7" s="23">
        <v>262021</v>
      </c>
      <c r="D7" s="23">
        <v>46</v>
      </c>
      <c r="E7" s="23">
        <v>17</v>
      </c>
      <c r="F7" s="23">
        <v>5</v>
      </c>
      <c r="G7" s="23">
        <v>0</v>
      </c>
      <c r="H7" s="23" t="s">
        <v>96</v>
      </c>
      <c r="I7" s="23" t="s">
        <v>97</v>
      </c>
      <c r="J7" s="23" t="s">
        <v>98</v>
      </c>
      <c r="K7" s="23" t="s">
        <v>99</v>
      </c>
      <c r="L7" s="23" t="s">
        <v>100</v>
      </c>
      <c r="M7" s="23" t="s">
        <v>101</v>
      </c>
      <c r="N7" s="24" t="s">
        <v>102</v>
      </c>
      <c r="O7" s="24">
        <v>60.5</v>
      </c>
      <c r="P7" s="24">
        <v>2.2400000000000002</v>
      </c>
      <c r="Q7" s="24">
        <v>90.55</v>
      </c>
      <c r="R7" s="24">
        <v>3064</v>
      </c>
      <c r="S7" s="24">
        <v>75322</v>
      </c>
      <c r="T7" s="24">
        <v>342.13</v>
      </c>
      <c r="U7" s="24">
        <v>220.16</v>
      </c>
      <c r="V7" s="24">
        <v>1668</v>
      </c>
      <c r="W7" s="24">
        <v>1.1499999999999999</v>
      </c>
      <c r="X7" s="24">
        <v>1450.43</v>
      </c>
      <c r="Y7" s="24">
        <v>118.62</v>
      </c>
      <c r="Z7" s="24">
        <v>118.86</v>
      </c>
      <c r="AA7" s="24">
        <v>100.02</v>
      </c>
      <c r="AB7" s="24">
        <v>100</v>
      </c>
      <c r="AC7" s="24">
        <v>100</v>
      </c>
      <c r="AD7" s="24">
        <v>106.37</v>
      </c>
      <c r="AE7" s="24">
        <v>106.07</v>
      </c>
      <c r="AF7" s="24">
        <v>105.5</v>
      </c>
      <c r="AG7" s="24">
        <v>106.35</v>
      </c>
      <c r="AH7" s="24">
        <v>106.62</v>
      </c>
      <c r="AI7" s="24">
        <v>104.3</v>
      </c>
      <c r="AJ7" s="24">
        <v>1646.18</v>
      </c>
      <c r="AK7" s="24">
        <v>1575.67</v>
      </c>
      <c r="AL7" s="24">
        <v>1603.29</v>
      </c>
      <c r="AM7" s="24">
        <v>1472.08</v>
      </c>
      <c r="AN7" s="24">
        <v>1291.98</v>
      </c>
      <c r="AO7" s="24">
        <v>139.02000000000001</v>
      </c>
      <c r="AP7" s="24">
        <v>132.04</v>
      </c>
      <c r="AQ7" s="24">
        <v>145.43</v>
      </c>
      <c r="AR7" s="24">
        <v>129.88999999999999</v>
      </c>
      <c r="AS7" s="24">
        <v>107.99</v>
      </c>
      <c r="AT7" s="24">
        <v>102.74</v>
      </c>
      <c r="AU7" s="24">
        <v>37.69</v>
      </c>
      <c r="AV7" s="24">
        <v>58.87</v>
      </c>
      <c r="AW7" s="24">
        <v>9.86</v>
      </c>
      <c r="AX7" s="24">
        <v>22.16</v>
      </c>
      <c r="AY7" s="24">
        <v>8.3000000000000007</v>
      </c>
      <c r="AZ7" s="24">
        <v>29.13</v>
      </c>
      <c r="BA7" s="24">
        <v>35.69</v>
      </c>
      <c r="BB7" s="24">
        <v>38.4</v>
      </c>
      <c r="BC7" s="24">
        <v>44.04</v>
      </c>
      <c r="BD7" s="24">
        <v>58.25</v>
      </c>
      <c r="BE7" s="24">
        <v>47.19</v>
      </c>
      <c r="BF7" s="24">
        <v>3788.97</v>
      </c>
      <c r="BG7" s="24">
        <v>3787.53</v>
      </c>
      <c r="BH7" s="24">
        <v>3572.53</v>
      </c>
      <c r="BI7" s="24">
        <v>3474.01</v>
      </c>
      <c r="BJ7" s="24">
        <v>3293.84</v>
      </c>
      <c r="BK7" s="24">
        <v>867.83</v>
      </c>
      <c r="BL7" s="24">
        <v>791.76</v>
      </c>
      <c r="BM7" s="24">
        <v>900.82</v>
      </c>
      <c r="BN7" s="24">
        <v>839.21</v>
      </c>
      <c r="BO7" s="24">
        <v>791.46</v>
      </c>
      <c r="BP7" s="24">
        <v>798.1</v>
      </c>
      <c r="BQ7" s="24">
        <v>78.489999999999995</v>
      </c>
      <c r="BR7" s="24">
        <v>68.41</v>
      </c>
      <c r="BS7" s="24">
        <v>69.83</v>
      </c>
      <c r="BT7" s="24">
        <v>64.09</v>
      </c>
      <c r="BU7" s="24">
        <v>68.23</v>
      </c>
      <c r="BV7" s="24">
        <v>57.08</v>
      </c>
      <c r="BW7" s="24">
        <v>56.26</v>
      </c>
      <c r="BX7" s="24">
        <v>52.94</v>
      </c>
      <c r="BY7" s="24">
        <v>52.05</v>
      </c>
      <c r="BZ7" s="24">
        <v>47.96</v>
      </c>
      <c r="CA7" s="24">
        <v>54.51</v>
      </c>
      <c r="CB7" s="24">
        <v>186.22</v>
      </c>
      <c r="CC7" s="24">
        <v>216.94</v>
      </c>
      <c r="CD7" s="24">
        <v>212.48</v>
      </c>
      <c r="CE7" s="24">
        <v>230.99</v>
      </c>
      <c r="CF7" s="24">
        <v>216.78</v>
      </c>
      <c r="CG7" s="24">
        <v>274.99</v>
      </c>
      <c r="CH7" s="24">
        <v>282.08999999999997</v>
      </c>
      <c r="CI7" s="24">
        <v>303.27999999999997</v>
      </c>
      <c r="CJ7" s="24">
        <v>301.86</v>
      </c>
      <c r="CK7" s="24">
        <v>325.85000000000002</v>
      </c>
      <c r="CL7" s="24">
        <v>286.33</v>
      </c>
      <c r="CM7" s="24">
        <v>57.23</v>
      </c>
      <c r="CN7" s="24">
        <v>54.6</v>
      </c>
      <c r="CO7" s="24">
        <v>52.09</v>
      </c>
      <c r="CP7" s="24">
        <v>52.09</v>
      </c>
      <c r="CQ7" s="24">
        <v>51.14</v>
      </c>
      <c r="CR7" s="24">
        <v>54.83</v>
      </c>
      <c r="CS7" s="24">
        <v>66.53</v>
      </c>
      <c r="CT7" s="24">
        <v>52.35</v>
      </c>
      <c r="CU7" s="24">
        <v>46.25</v>
      </c>
      <c r="CV7" s="24">
        <v>45.32</v>
      </c>
      <c r="CW7" s="24">
        <v>49.92</v>
      </c>
      <c r="CX7" s="24">
        <v>81.77</v>
      </c>
      <c r="CY7" s="24">
        <v>82.42</v>
      </c>
      <c r="CZ7" s="24">
        <v>77.91</v>
      </c>
      <c r="DA7" s="24">
        <v>88.75</v>
      </c>
      <c r="DB7" s="24">
        <v>89.09</v>
      </c>
      <c r="DC7" s="24">
        <v>84.7</v>
      </c>
      <c r="DD7" s="24">
        <v>84.67</v>
      </c>
      <c r="DE7" s="24">
        <v>84.39</v>
      </c>
      <c r="DF7" s="24">
        <v>83.96</v>
      </c>
      <c r="DG7" s="24">
        <v>83.54</v>
      </c>
      <c r="DH7" s="24">
        <v>87.8</v>
      </c>
      <c r="DI7" s="24">
        <v>13.04</v>
      </c>
      <c r="DJ7" s="24">
        <v>16.32</v>
      </c>
      <c r="DK7" s="24">
        <v>19.54</v>
      </c>
      <c r="DL7" s="24">
        <v>22.07</v>
      </c>
      <c r="DM7" s="24">
        <v>24.81</v>
      </c>
      <c r="DN7" s="24">
        <v>20.34</v>
      </c>
      <c r="DO7" s="24">
        <v>21.85</v>
      </c>
      <c r="DP7" s="24">
        <v>25.19</v>
      </c>
      <c r="DQ7" s="24">
        <v>25.46</v>
      </c>
      <c r="DR7" s="24">
        <v>24.53</v>
      </c>
      <c r="DS7" s="24">
        <v>28.46</v>
      </c>
      <c r="DT7" s="24">
        <v>0</v>
      </c>
      <c r="DU7" s="24">
        <v>0</v>
      </c>
      <c r="DV7" s="24">
        <v>0</v>
      </c>
      <c r="DW7" s="24">
        <v>0</v>
      </c>
      <c r="DX7" s="24">
        <v>0</v>
      </c>
      <c r="DY7" s="24">
        <v>0</v>
      </c>
      <c r="DZ7" s="24">
        <v>0</v>
      </c>
      <c r="EA7" s="24">
        <v>0</v>
      </c>
      <c r="EB7" s="24">
        <v>0.19</v>
      </c>
      <c r="EC7" s="24">
        <v>0</v>
      </c>
      <c r="ED7" s="24">
        <v>0.03</v>
      </c>
      <c r="EE7" s="24">
        <v>0</v>
      </c>
      <c r="EF7" s="24">
        <v>0</v>
      </c>
      <c r="EG7" s="24">
        <v>0</v>
      </c>
      <c r="EH7" s="24">
        <v>0</v>
      </c>
      <c r="EI7" s="24">
        <v>0</v>
      </c>
      <c r="EJ7" s="24">
        <v>0.25</v>
      </c>
      <c r="EK7" s="24">
        <v>0.05</v>
      </c>
      <c r="EL7" s="24">
        <v>0.03</v>
      </c>
      <c r="EM7" s="24">
        <v>0.03</v>
      </c>
      <c r="EN7" s="24">
        <v>0.03</v>
      </c>
      <c r="EO7" s="24">
        <v>0.02</v>
      </c>
    </row>
    <row r="8" spans="1:148">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c r="A10" s="26" t="s">
        <v>46</v>
      </c>
      <c r="B10" s="27">
        <f>DATEVALUE($B7-B11&amp;"/1/"&amp;B12)</f>
        <v>37257</v>
      </c>
      <c r="C10" s="27">
        <f t="shared" ref="C10:F10" si="15">DATEVALUE($B7-C11&amp;"/1/"&amp;C12)</f>
        <v>37622</v>
      </c>
      <c r="D10" s="27">
        <f t="shared" si="15"/>
        <v>37988</v>
      </c>
      <c r="E10" s="27">
        <f t="shared" si="15"/>
        <v>38355</v>
      </c>
      <c r="F10" s="27">
        <f t="shared" si="15"/>
        <v>38721</v>
      </c>
    </row>
    <row r="11" spans="1:148">
      <c r="B11">
        <v>22</v>
      </c>
      <c r="C11">
        <v>21</v>
      </c>
      <c r="D11">
        <v>20</v>
      </c>
      <c r="E11">
        <v>19</v>
      </c>
      <c r="F11">
        <v>18</v>
      </c>
      <c r="G11" t="s">
        <v>108</v>
      </c>
    </row>
    <row r="12" spans="1:148">
      <c r="B12">
        <v>1</v>
      </c>
      <c r="C12">
        <v>1</v>
      </c>
      <c r="D12">
        <v>2</v>
      </c>
      <c r="E12">
        <v>3</v>
      </c>
      <c r="F12">
        <v>4</v>
      </c>
      <c r="G12" t="s">
        <v>109</v>
      </c>
    </row>
    <row r="13" spans="1:148">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渡邉　麻衣</cp:lastModifiedBy>
  <dcterms:created xsi:type="dcterms:W3CDTF">2025-12-23T06:21:25Z</dcterms:created>
  <dcterms:modified xsi:type="dcterms:W3CDTF">2026-02-18T00:07:55Z</dcterms:modified>
  <cp:category/>
</cp:coreProperties>
</file>