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6B9EAC76-EFB6-412F-BDA5-1A9BA2128F6D}" xr6:coauthVersionLast="47" xr6:coauthVersionMax="47" xr10:uidLastSave="{00000000-0000-0000-0000-000000000000}"/>
  <workbookProtection workbookAlgorithmName="SHA-512" workbookHashValue="KEZ2Ko55yHLaqGSwkPcvHNaLpJ1JhJJjFTKbBYveB3TSisWvKj9sy/2VfywoUWzA34ieOT0oH9RhvNNWm3s7Mw==" workbookSaltValue="vQS4MoPExoKtZYH545zIXg=="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W10" i="4"/>
  <c r="B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<sst xmlns="http://schemas.openxmlformats.org/spreadsheetml/2006/main" count="231" uniqueCount="115">
  <si>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</si>
  <si>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</si>
  <si>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</si>
  <si>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</si>
  <si>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</si>
  <si>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</si>
  <si>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</si>
  <si>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</si>
  <si>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</si>
  <si>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</si>
  <si>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</si>
  <si>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</si>
  <si>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</si>
  <si>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</si>
  <si>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</si>
  <si>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</si>
  <si>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</si>
  <si>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</si>
  <si>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</si>
  <si>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</si>
  <si>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</si>
  <si>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</si>
  <si>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</si>
  <si>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</si>
  <si>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</si>
  <si>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</si>
  <si>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</si>
  <si>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</si>
  <si>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</si>
  <si>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</si>
  <si>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</si>
  <si>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</si>
  <si>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</si>
  <si>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</si>
  <si>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</si>
  <si>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</si>
  <si>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</si>
  <si>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</si>
  <si>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</si>
  <si>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</si>
  <si>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</si>
  <si>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</si>
  <si>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</si>
  <si>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</si>
  <si>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</si>
  <si>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</si>
  <si>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</si>
  <si>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</si>
  <si>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</si>
  <si>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</si>
  <si>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</si>
  <si>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</si>
  <si>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</si>
  <si>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</si>
  <si>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</si>
  <si>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</si>
  <si>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</si>
  <si>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</si>
  <si>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</si>
  <si>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</si>
  <si>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</si>
  <si>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</si>
  <si>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</si>
  <si>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</si>
  <si>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</si>
  <si>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</si>
  <si>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</si>
  <si>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</si>
  <si>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</si>
  <si>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</si>
  <si>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</si>
  <si>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</si>
  <si>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</si>
  <si>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</si>
  <si>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</si>
  <si>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</si>
  <si>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</si>
  <si>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</si>
  <si>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</si>
  <si>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</si>
  <si>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</si>
  <si>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</si>
  <si>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</si>
  <si>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</si>
  <si>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</si>
  <si>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</si>
  <si>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</si>
  <si>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</si>
  <si>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</si>
  <si>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</si>
  <si>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</si>
  <si>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</si>
  <si>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</si>
  <si>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</si>
  <si>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</si>
  <si>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</si>
  <si>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</si>
  <si>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</si>
  <si>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</si>
  <si>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</si>
  <si>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</si>
  <si>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</si>
  <si>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</si>
  <si>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</si>
  <si>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</si>
  <si>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</si>
  <si>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</si>
  <si>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</si>
  <si>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</si>
  <si>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</si>
  <si>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</si>
  <si>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</si>
  <si>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本市の特定環境保全公共下水道は、事業完了後一定年数が経過しており、一部の施設については、すでに更新事業を実施しています。
　また、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phoneticPr fontId="4"/>
  </si>
  <si>
    <r>
      <t>　本市は平成30年度に地方公営企業法</t>
    </r>
    <r>
      <rPr>
        <sz val="11"/>
        <rFont val="MS Gothic"/>
        <family val="3"/>
        <charset val="128"/>
      </rPr>
      <t>を適用して以来、全国平均と比較しても①有形固定資産減価償却率は高く増加傾向にあります。
　また、管渠については、法定耐用年数50年を超過したものが無いことから、②管渠老朽化率、③管渠改善化率は0%となっています。</t>
    </r>
    <rPh sb="49" eb="50">
      <t>タカ</t>
    </rPh>
    <phoneticPr fontId="4"/>
  </si>
  <si>
    <r>
      <t>　本市の下水道は、各事業（公共下水、特定環境保全公共下水、農業集落排水、漁業集落排水、合併処理浄化槽）を一体的に経営しており、経費の一部は按分等により算定して経営比較分析表を算出しています。
　特定環境保全公共下水道については、３処理区で事業を実施していますが、それぞれ小規模であり、⑥汚水処理原価は人口減少等によって、有収水量が減少していることに加え、人件費の増加や物価高等の影響による動力費や委託料など、公費負担を除く汚水処理費が増加したため、前年度と比べ66円/㎥以上増加しました。類似団体平均の約２倍程度となっており、全国平均を大きく上回っています。⑤経費回収率は、こうした状況から使用料収入は前年とくらべ微減にとどまったものの、当数値は前年度と比較し6％以上減少しております。全国平均と比較すると低い状況にありますが、一般会計からの繰入によって、①経常収支比率は100％となっています。
　また、⑦施設利用率も低く減少傾向にあります。
　</t>
    </r>
    <r>
      <rPr>
        <sz val="10"/>
        <rFont val="MS Gothic"/>
        <family val="3"/>
        <charset val="128"/>
      </rPr>
      <t>③流動比率は、流動資産（主に未収金）が前年度から微減となっており、その結果ほぼ横ばいとなりました。全国平均と比べると低い水準となっています。流動負債のうち、次年度の企業債償還額については多額の状態が続いています。
　④企業債残高対事業規模比率は、借入額が償還額を下回っており、年々比率が減少している状況です。経営戦略において、企業債残高を年々減少させる計画としておりますが、全国平均と比べ高い水準にあります。</t>
    </r>
    <rPh sb="334" eb="336">
      <t>ゲンショウ</t>
    </rPh>
    <rPh sb="443" eb="446">
      <t>ゼンネンド</t>
    </rPh>
    <rPh sb="459" eb="461">
      <t>ケッカ</t>
    </rPh>
    <rPh sb="494" eb="496">
      <t>リュウドウ</t>
    </rPh>
    <rPh sb="496" eb="498">
      <t>フサイ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</si>
</sst>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MS Gothic"/>
      <family val="3"/>
    </font>
    <font>
      <sz val="10"/>
      <name val="MS Gothic"/>
      <family val="3"/>
    </font>
    <font>
      <sz val="10"/>
      <name val="MS Gothic"/>
      <family val="3"/>
      <charset val="128"/>
    </font>
    <font>
      <sz val="11"/>
      <name val="MS Gothic"/>
      <family val="3"/>
    </font>
    <font>
      <sz val="11"/>
      <name val="MS Gothic"/>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13"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15"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8" fillId="0" borderId="13"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14" xfId="0" applyFont="1" applyBorder="1" applyAlignment="1" applyProtection="1">
      <alignment vertical="center" wrapText="1"/>
      <protection locked="0"/>
    </xf>
    <xf numFmtId="0" fontId="19" fillId="0" borderId="15" xfId="0" applyFont="1" applyBorder="1" applyAlignment="1" applyProtection="1">
      <alignment vertical="center" wrapText="1"/>
      <protection locked="0"/>
    </xf>
    <xf numFmtId="0" fontId="19" fillId="0" borderId="16"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AD-4473-BCF3-1803F554FC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A2AD-4473-BCF3-1803F554FC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18.57</c:v>
                </c:pt>
                <c:pt idx="1">
                  <c:v>17.89</c:v>
                </c:pt>
                <c:pt idx="2">
                  <c:v>16.46</c:v>
                </c:pt>
                <c:pt idx="3">
                  <c:v>16.329999999999998</c:v>
                </c:pt>
                <c:pt idx="4">
                  <c:v>16.190000000000001</c:v>
                </c:pt>
              </c:numCache>
            </c:numRef>
          </c:val>
          <c:extLst>
            <c:ext xmlns:c16="http://schemas.microsoft.com/office/drawing/2014/chart" uri="{C3380CC4-5D6E-409C-BE32-E72D297353CC}">
              <c16:uniqueId val="{00000000-F61A-4324-A969-60C747561A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F61A-4324-A969-60C747561A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85.33</c:v>
                </c:pt>
                <c:pt idx="1">
                  <c:v>85.38</c:v>
                </c:pt>
                <c:pt idx="2">
                  <c:v>85.9</c:v>
                </c:pt>
                <c:pt idx="3">
                  <c:v>85.57</c:v>
                </c:pt>
                <c:pt idx="4">
                  <c:v>85.99</c:v>
                </c:pt>
              </c:numCache>
            </c:numRef>
          </c:val>
          <c:extLst>
            <c:ext xmlns:c16="http://schemas.microsoft.com/office/drawing/2014/chart" uri="{C3380CC4-5D6E-409C-BE32-E72D297353CC}">
              <c16:uniqueId val="{00000000-D6CE-40C1-B309-BB9BF7A7FE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D6CE-40C1-B309-BB9BF7A7FE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100.03</c:v>
                </c:pt>
                <c:pt idx="2">
                  <c:v>100.01</c:v>
                </c:pt>
                <c:pt idx="3">
                  <c:v>100</c:v>
                </c:pt>
                <c:pt idx="4">
                  <c:v>100</c:v>
                </c:pt>
              </c:numCache>
            </c:numRef>
          </c:val>
          <c:extLst>
            <c:ext xmlns:c16="http://schemas.microsoft.com/office/drawing/2014/chart" uri="{C3380CC4-5D6E-409C-BE32-E72D297353CC}">
              <c16:uniqueId val="{00000000-F593-4738-9289-4B06F0BDD7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F593-4738-9289-4B06F0BDD7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18.350000000000001</c:v>
                </c:pt>
                <c:pt idx="1">
                  <c:v>22.66</c:v>
                </c:pt>
                <c:pt idx="2">
                  <c:v>26.03</c:v>
                </c:pt>
                <c:pt idx="3">
                  <c:v>28.92</c:v>
                </c:pt>
                <c:pt idx="4">
                  <c:v>31.55</c:v>
                </c:pt>
              </c:numCache>
            </c:numRef>
          </c:val>
          <c:extLst>
            <c:ext xmlns:c16="http://schemas.microsoft.com/office/drawing/2014/chart" uri="{C3380CC4-5D6E-409C-BE32-E72D297353CC}">
              <c16:uniqueId val="{00000000-80D1-4094-A0A9-DBF25E2C93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80D1-4094-A0A9-DBF25E2C93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2D-482E-B8C9-D8943A5605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AF2D-482E-B8C9-D8943A5605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6F-4A2C-9804-F6DAFB3619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396F-4A2C-9804-F6DAFB3619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157.15</c:v>
                </c:pt>
                <c:pt idx="1">
                  <c:v>153.13</c:v>
                </c:pt>
                <c:pt idx="2">
                  <c:v>40.36</c:v>
                </c:pt>
                <c:pt idx="3">
                  <c:v>15.59</c:v>
                </c:pt>
                <c:pt idx="4">
                  <c:v>15.33</c:v>
                </c:pt>
              </c:numCache>
            </c:numRef>
          </c:val>
          <c:extLst>
            <c:ext xmlns:c16="http://schemas.microsoft.com/office/drawing/2014/chart" uri="{C3380CC4-5D6E-409C-BE32-E72D297353CC}">
              <c16:uniqueId val="{00000000-F842-4312-A937-DB322ACE7D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F842-4312-A937-DB322ACE7D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7128.22</c:v>
                </c:pt>
                <c:pt idx="1">
                  <c:v>6941</c:v>
                </c:pt>
                <c:pt idx="2">
                  <c:v>6485.44</c:v>
                </c:pt>
                <c:pt idx="3">
                  <c:v>5996.74</c:v>
                </c:pt>
                <c:pt idx="4">
                  <c:v>5822.95</c:v>
                </c:pt>
              </c:numCache>
            </c:numRef>
          </c:val>
          <c:extLst>
            <c:ext xmlns:c16="http://schemas.microsoft.com/office/drawing/2014/chart" uri="{C3380CC4-5D6E-409C-BE32-E72D297353CC}">
              <c16:uniqueId val="{00000000-CEAC-45A2-8F96-B2B75E72DD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CEAC-45A2-8F96-B2B75E72DD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43.68</c:v>
                </c:pt>
                <c:pt idx="1">
                  <c:v>38.44</c:v>
                </c:pt>
                <c:pt idx="2">
                  <c:v>43.34</c:v>
                </c:pt>
                <c:pt idx="3">
                  <c:v>43.14</c:v>
                </c:pt>
                <c:pt idx="4">
                  <c:v>36.26</c:v>
                </c:pt>
              </c:numCache>
            </c:numRef>
          </c:val>
          <c:extLst>
            <c:ext xmlns:c16="http://schemas.microsoft.com/office/drawing/2014/chart" uri="{C3380CC4-5D6E-409C-BE32-E72D297353CC}">
              <c16:uniqueId val="{00000000-6A43-47AE-B369-99E1648071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6A43-47AE-B369-99E1648071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338.48</c:v>
                </c:pt>
                <c:pt idx="1">
                  <c:v>390.85</c:v>
                </c:pt>
                <c:pt idx="2">
                  <c:v>347.93</c:v>
                </c:pt>
                <c:pt idx="3">
                  <c:v>349.28</c:v>
                </c:pt>
                <c:pt idx="4">
                  <c:v>415.84</c:v>
                </c:pt>
              </c:numCache>
            </c:numRef>
          </c:val>
          <c:extLst>
            <c:ext xmlns:c16="http://schemas.microsoft.com/office/drawing/2014/chart" uri="{C3380CC4-5D6E-409C-BE32-E72D297353CC}">
              <c16:uniqueId val="{00000000-39FC-4A1B-85BA-9194C5AC17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39FC-4A1B-85BA-9194C5AC17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6" zoomScale="70" zoomScaleNormal="70" workbookViewId="0">
      <selection activeCell="BL45" sqref="BL45:BZ46"/>
    </sheetView>
  </sheetViews>
  <sheetFormatPr defaultColWidth="2.6328125" defaultRowHeight="13"/>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29" t="str">
        <f>データ!H6</f>
        <v>京都府　舞鶴市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75322</v>
      </c>
      <c r="AM8" s="41"/>
      <c r="AN8" s="41"/>
      <c r="AO8" s="41"/>
      <c r="AP8" s="41"/>
      <c r="AQ8" s="41"/>
      <c r="AR8" s="41"/>
      <c r="AS8" s="41"/>
      <c r="AT8" s="34">
        <f>データ!T6</f>
        <v>342.13</v>
      </c>
      <c r="AU8" s="34"/>
      <c r="AV8" s="34"/>
      <c r="AW8" s="34"/>
      <c r="AX8" s="34"/>
      <c r="AY8" s="34"/>
      <c r="AZ8" s="34"/>
      <c r="BA8" s="34"/>
      <c r="BB8" s="34">
        <f>データ!U6</f>
        <v>220.16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c r="A10" s="2"/>
      <c r="B10" s="34" t="str">
        <f>データ!N6</f>
        <v>-</v>
      </c>
      <c r="C10" s="34"/>
      <c r="D10" s="34"/>
      <c r="E10" s="34"/>
      <c r="F10" s="34"/>
      <c r="G10" s="34"/>
      <c r="H10" s="34"/>
      <c r="I10" s="34">
        <f>データ!O6</f>
        <v>50.5</v>
      </c>
      <c r="J10" s="34"/>
      <c r="K10" s="34"/>
      <c r="L10" s="34"/>
      <c r="M10" s="34"/>
      <c r="N10" s="34"/>
      <c r="O10" s="34"/>
      <c r="P10" s="34">
        <f>データ!P6</f>
        <v>1.1200000000000001</v>
      </c>
      <c r="Q10" s="34"/>
      <c r="R10" s="34"/>
      <c r="S10" s="34"/>
      <c r="T10" s="34"/>
      <c r="U10" s="34"/>
      <c r="V10" s="34"/>
      <c r="W10" s="34">
        <f>データ!Q6</f>
        <v>92.38</v>
      </c>
      <c r="X10" s="34"/>
      <c r="Y10" s="34"/>
      <c r="Z10" s="34"/>
      <c r="AA10" s="34"/>
      <c r="AB10" s="34"/>
      <c r="AC10" s="34"/>
      <c r="AD10" s="41">
        <f>データ!R6</f>
        <v>3064</v>
      </c>
      <c r="AE10" s="41"/>
      <c r="AF10" s="41"/>
      <c r="AG10" s="41"/>
      <c r="AH10" s="41"/>
      <c r="AI10" s="41"/>
      <c r="AJ10" s="41"/>
      <c r="AK10" s="2"/>
      <c r="AL10" s="41">
        <f>データ!V6</f>
        <v>835</v>
      </c>
      <c r="AM10" s="41"/>
      <c r="AN10" s="41"/>
      <c r="AO10" s="41"/>
      <c r="AP10" s="41"/>
      <c r="AQ10" s="41"/>
      <c r="AR10" s="41"/>
      <c r="AS10" s="41"/>
      <c r="AT10" s="34">
        <f>データ!W6</f>
        <v>0.71</v>
      </c>
      <c r="AU10" s="34"/>
      <c r="AV10" s="34"/>
      <c r="AW10" s="34"/>
      <c r="AX10" s="34"/>
      <c r="AY10" s="34"/>
      <c r="AZ10" s="34"/>
      <c r="BA10" s="34"/>
      <c r="BB10" s="34">
        <f>データ!X6</f>
        <v>1176.06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112</v>
      </c>
      <c r="BM66" s="77"/>
      <c r="BN66" s="77"/>
      <c r="BO66" s="77"/>
      <c r="BP66" s="77"/>
      <c r="BQ66" s="77"/>
      <c r="BR66" s="77"/>
      <c r="BS66" s="77"/>
      <c r="BT66" s="77"/>
      <c r="BU66" s="77"/>
      <c r="BV66" s="77"/>
      <c r="BW66" s="77"/>
      <c r="BX66" s="77"/>
      <c r="BY66" s="77"/>
      <c r="BZ66" s="7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5+7/vdQV/+czCQBJCuwlVMF9+q22tTfUORdxu+uBVzyy5b4+iSSzD0CkKD0pxSiLix7kabsEBnnaYAO4Zl6kQ==" saltValue="bhWiJy5Ts348PYgZsF7EF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cols>
    <col min="2" max="144" width="11.9062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c r="A6" s="14" t="s">
        <v>94</v>
      </c>
      <c r="B6" s="19">
        <f>B7</f>
        <v>2024</v>
      </c>
      <c r="C6" s="19">
        <f t="shared" ref="C6:X6" si="3">C7</f>
        <v>262021</v>
      </c>
      <c r="D6" s="19">
        <f t="shared" si="3"/>
        <v>46</v>
      </c>
      <c r="E6" s="19">
        <f t="shared" si="3"/>
        <v>17</v>
      </c>
      <c r="F6" s="19">
        <f t="shared" si="3"/>
        <v>4</v>
      </c>
      <c r="G6" s="19">
        <f t="shared" si="3"/>
        <v>0</v>
      </c>
      <c r="H6" s="19" t="str">
        <f t="shared" si="3"/>
        <v>京都府　舞鶴市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50.5</v>
      </c>
      <c r="P6" s="20">
        <f t="shared" si="3"/>
        <v>1.1200000000000001</v>
      </c>
      <c r="Q6" s="20">
        <f t="shared" si="3"/>
        <v>92.38</v>
      </c>
      <c r="R6" s="20">
        <f t="shared" si="3"/>
        <v>3064</v>
      </c>
      <c r="S6" s="20">
        <f t="shared" si="3"/>
        <v>75322</v>
      </c>
      <c r="T6" s="20">
        <f t="shared" si="3"/>
        <v>342.13</v>
      </c>
      <c r="U6" s="20">
        <f t="shared" si="3"/>
        <v>220.16</v>
      </c>
      <c r="V6" s="20">
        <f t="shared" si="3"/>
        <v>835</v>
      </c>
      <c r="W6" s="20">
        <f t="shared" si="3"/>
        <v>0.71</v>
      </c>
      <c r="X6" s="20">
        <f t="shared" si="3"/>
        <v>1176.06</v>
      </c>
      <c r="Y6" s="21">
        <f>IF(Y7="",NA(),Y7)</f>
        <v>100.01</v>
      </c>
      <c r="Z6" s="21">
        <f t="shared" ref="Z6:AH6" si="4">IF(Z7="",NA(),Z7)</f>
        <v>100.03</v>
      </c>
      <c r="AA6" s="21">
        <f t="shared" si="4"/>
        <v>100.01</v>
      </c>
      <c r="AB6" s="21">
        <f t="shared" si="4"/>
        <v>100</v>
      </c>
      <c r="AC6" s="21">
        <f t="shared" si="4"/>
        <v>100</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157.15</v>
      </c>
      <c r="AV6" s="21">
        <f t="shared" ref="AV6:BD6" si="6">IF(AV7="",NA(),AV7)</f>
        <v>153.13</v>
      </c>
      <c r="AW6" s="21">
        <f t="shared" si="6"/>
        <v>40.36</v>
      </c>
      <c r="AX6" s="21">
        <f t="shared" si="6"/>
        <v>15.59</v>
      </c>
      <c r="AY6" s="21">
        <f t="shared" si="6"/>
        <v>15.33</v>
      </c>
      <c r="AZ6" s="21">
        <f t="shared" si="6"/>
        <v>46.85</v>
      </c>
      <c r="BA6" s="21">
        <f t="shared" si="6"/>
        <v>44.35</v>
      </c>
      <c r="BB6" s="21">
        <f t="shared" si="6"/>
        <v>41.51</v>
      </c>
      <c r="BC6" s="21">
        <f t="shared" si="6"/>
        <v>45.01</v>
      </c>
      <c r="BD6" s="21">
        <f t="shared" si="6"/>
        <v>46.37</v>
      </c>
      <c r="BE6" s="20" t="str">
        <f>IF(BE7="","",IF(BE7="-","【-】","【"&amp;SUBSTITUTE(TEXT(BE7,"#,##0.00"),"-","△")&amp;"】"))</f>
        <v>【50.90】</v>
      </c>
      <c r="BF6" s="21">
        <f>IF(BF7="",NA(),BF7)</f>
        <v>7128.22</v>
      </c>
      <c r="BG6" s="21">
        <f t="shared" ref="BG6:BO6" si="7">IF(BG7="",NA(),BG7)</f>
        <v>6941</v>
      </c>
      <c r="BH6" s="21">
        <f t="shared" si="7"/>
        <v>6485.44</v>
      </c>
      <c r="BI6" s="21">
        <f t="shared" si="7"/>
        <v>5996.74</v>
      </c>
      <c r="BJ6" s="21">
        <f t="shared" si="7"/>
        <v>5822.95</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43.68</v>
      </c>
      <c r="BR6" s="21">
        <f t="shared" ref="BR6:BZ6" si="8">IF(BR7="",NA(),BR7)</f>
        <v>38.44</v>
      </c>
      <c r="BS6" s="21">
        <f t="shared" si="8"/>
        <v>43.34</v>
      </c>
      <c r="BT6" s="21">
        <f t="shared" si="8"/>
        <v>43.14</v>
      </c>
      <c r="BU6" s="21">
        <f t="shared" si="8"/>
        <v>36.26</v>
      </c>
      <c r="BV6" s="21">
        <f t="shared" si="8"/>
        <v>82.88</v>
      </c>
      <c r="BW6" s="21">
        <f t="shared" si="8"/>
        <v>82.53</v>
      </c>
      <c r="BX6" s="21">
        <f t="shared" si="8"/>
        <v>81.81</v>
      </c>
      <c r="BY6" s="21">
        <f t="shared" si="8"/>
        <v>82.27</v>
      </c>
      <c r="BZ6" s="21">
        <f t="shared" si="8"/>
        <v>80.36</v>
      </c>
      <c r="CA6" s="20" t="str">
        <f>IF(CA7="","",IF(CA7="-","【-】","【"&amp;SUBSTITUTE(TEXT(CA7,"#,##0.00"),"-","△")&amp;"】"))</f>
        <v>【72.92】</v>
      </c>
      <c r="CB6" s="21">
        <f>IF(CB7="",NA(),CB7)</f>
        <v>338.48</v>
      </c>
      <c r="CC6" s="21">
        <f t="shared" ref="CC6:CK6" si="9">IF(CC7="",NA(),CC7)</f>
        <v>390.85</v>
      </c>
      <c r="CD6" s="21">
        <f t="shared" si="9"/>
        <v>347.93</v>
      </c>
      <c r="CE6" s="21">
        <f t="shared" si="9"/>
        <v>349.28</v>
      </c>
      <c r="CF6" s="21">
        <f t="shared" si="9"/>
        <v>415.84</v>
      </c>
      <c r="CG6" s="21">
        <f t="shared" si="9"/>
        <v>187.76</v>
      </c>
      <c r="CH6" s="21">
        <f t="shared" si="9"/>
        <v>190.48</v>
      </c>
      <c r="CI6" s="21">
        <f t="shared" si="9"/>
        <v>193.59</v>
      </c>
      <c r="CJ6" s="21">
        <f t="shared" si="9"/>
        <v>194.42</v>
      </c>
      <c r="CK6" s="21">
        <f t="shared" si="9"/>
        <v>201.33</v>
      </c>
      <c r="CL6" s="20" t="str">
        <f>IF(CL7="","",IF(CL7="-","【-】","【"&amp;SUBSTITUTE(TEXT(CL7,"#,##0.00"),"-","△")&amp;"】"))</f>
        <v>【225.78】</v>
      </c>
      <c r="CM6" s="21">
        <f>IF(CM7="",NA(),CM7)</f>
        <v>18.57</v>
      </c>
      <c r="CN6" s="21">
        <f t="shared" ref="CN6:CV6" si="10">IF(CN7="",NA(),CN7)</f>
        <v>17.89</v>
      </c>
      <c r="CO6" s="21">
        <f t="shared" si="10"/>
        <v>16.46</v>
      </c>
      <c r="CP6" s="21">
        <f t="shared" si="10"/>
        <v>16.329999999999998</v>
      </c>
      <c r="CQ6" s="21">
        <f t="shared" si="10"/>
        <v>16.190000000000001</v>
      </c>
      <c r="CR6" s="21">
        <f t="shared" si="10"/>
        <v>45.87</v>
      </c>
      <c r="CS6" s="21">
        <f t="shared" si="10"/>
        <v>44.24</v>
      </c>
      <c r="CT6" s="21">
        <f t="shared" si="10"/>
        <v>45.3</v>
      </c>
      <c r="CU6" s="21">
        <f t="shared" si="10"/>
        <v>45.6</v>
      </c>
      <c r="CV6" s="21">
        <f t="shared" si="10"/>
        <v>44.79</v>
      </c>
      <c r="CW6" s="20" t="str">
        <f>IF(CW7="","",IF(CW7="-","【-】","【"&amp;SUBSTITUTE(TEXT(CW7,"#,##0.00"),"-","△")&amp;"】"))</f>
        <v>【43.17】</v>
      </c>
      <c r="CX6" s="21">
        <f>IF(CX7="",NA(),CX7)</f>
        <v>85.33</v>
      </c>
      <c r="CY6" s="21">
        <f t="shared" ref="CY6:DG6" si="11">IF(CY7="",NA(),CY7)</f>
        <v>85.38</v>
      </c>
      <c r="CZ6" s="21">
        <f t="shared" si="11"/>
        <v>85.9</v>
      </c>
      <c r="DA6" s="21">
        <f t="shared" si="11"/>
        <v>85.57</v>
      </c>
      <c r="DB6" s="21">
        <f t="shared" si="11"/>
        <v>85.99</v>
      </c>
      <c r="DC6" s="21">
        <f t="shared" si="11"/>
        <v>87.65</v>
      </c>
      <c r="DD6" s="21">
        <f t="shared" si="11"/>
        <v>88.15</v>
      </c>
      <c r="DE6" s="21">
        <f t="shared" si="11"/>
        <v>88.37</v>
      </c>
      <c r="DF6" s="21">
        <f t="shared" si="11"/>
        <v>88.66</v>
      </c>
      <c r="DG6" s="21">
        <f t="shared" si="11"/>
        <v>88.68</v>
      </c>
      <c r="DH6" s="20" t="str">
        <f>IF(DH7="","",IF(DH7="-","【-】","【"&amp;SUBSTITUTE(TEXT(DH7,"#,##0.00"),"-","△")&amp;"】"))</f>
        <v>【86.31】</v>
      </c>
      <c r="DI6" s="21">
        <f>IF(DI7="",NA(),DI7)</f>
        <v>18.350000000000001</v>
      </c>
      <c r="DJ6" s="21">
        <f t="shared" ref="DJ6:DR6" si="12">IF(DJ7="",NA(),DJ7)</f>
        <v>22.66</v>
      </c>
      <c r="DK6" s="21">
        <f t="shared" si="12"/>
        <v>26.03</v>
      </c>
      <c r="DL6" s="21">
        <f t="shared" si="12"/>
        <v>28.92</v>
      </c>
      <c r="DM6" s="21">
        <f t="shared" si="12"/>
        <v>31.55</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c r="A7" s="14"/>
      <c r="B7" s="23">
        <v>2024</v>
      </c>
      <c r="C7" s="23">
        <v>262021</v>
      </c>
      <c r="D7" s="23">
        <v>46</v>
      </c>
      <c r="E7" s="23">
        <v>17</v>
      </c>
      <c r="F7" s="23">
        <v>4</v>
      </c>
      <c r="G7" s="23">
        <v>0</v>
      </c>
      <c r="H7" s="23" t="s">
        <v>95</v>
      </c>
      <c r="I7" s="23" t="s">
        <v>96</v>
      </c>
      <c r="J7" s="23" t="s">
        <v>97</v>
      </c>
      <c r="K7" s="23" t="s">
        <v>98</v>
      </c>
      <c r="L7" s="23" t="s">
        <v>99</v>
      </c>
      <c r="M7" s="23" t="s">
        <v>100</v>
      </c>
      <c r="N7" s="24" t="s">
        <v>101</v>
      </c>
      <c r="O7" s="24">
        <v>50.5</v>
      </c>
      <c r="P7" s="24">
        <v>1.1200000000000001</v>
      </c>
      <c r="Q7" s="24">
        <v>92.38</v>
      </c>
      <c r="R7" s="24">
        <v>3064</v>
      </c>
      <c r="S7" s="24">
        <v>75322</v>
      </c>
      <c r="T7" s="24">
        <v>342.13</v>
      </c>
      <c r="U7" s="24">
        <v>220.16</v>
      </c>
      <c r="V7" s="24">
        <v>835</v>
      </c>
      <c r="W7" s="24">
        <v>0.71</v>
      </c>
      <c r="X7" s="24">
        <v>1176.06</v>
      </c>
      <c r="Y7" s="24">
        <v>100.01</v>
      </c>
      <c r="Z7" s="24">
        <v>100.03</v>
      </c>
      <c r="AA7" s="24">
        <v>100.01</v>
      </c>
      <c r="AB7" s="24">
        <v>100</v>
      </c>
      <c r="AC7" s="24">
        <v>100</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157.15</v>
      </c>
      <c r="AV7" s="24">
        <v>153.13</v>
      </c>
      <c r="AW7" s="24">
        <v>40.36</v>
      </c>
      <c r="AX7" s="24">
        <v>15.59</v>
      </c>
      <c r="AY7" s="24">
        <v>15.33</v>
      </c>
      <c r="AZ7" s="24">
        <v>46.85</v>
      </c>
      <c r="BA7" s="24">
        <v>44.35</v>
      </c>
      <c r="BB7" s="24">
        <v>41.51</v>
      </c>
      <c r="BC7" s="24">
        <v>45.01</v>
      </c>
      <c r="BD7" s="24">
        <v>46.37</v>
      </c>
      <c r="BE7" s="24">
        <v>50.9</v>
      </c>
      <c r="BF7" s="24">
        <v>7128.22</v>
      </c>
      <c r="BG7" s="24">
        <v>6941</v>
      </c>
      <c r="BH7" s="24">
        <v>6485.44</v>
      </c>
      <c r="BI7" s="24">
        <v>5996.74</v>
      </c>
      <c r="BJ7" s="24">
        <v>5822.95</v>
      </c>
      <c r="BK7" s="24">
        <v>1268.6300000000001</v>
      </c>
      <c r="BL7" s="24">
        <v>1283.69</v>
      </c>
      <c r="BM7" s="24">
        <v>1160.22</v>
      </c>
      <c r="BN7" s="24">
        <v>1141.98</v>
      </c>
      <c r="BO7" s="24">
        <v>1062.58</v>
      </c>
      <c r="BP7" s="24">
        <v>1099.1500000000001</v>
      </c>
      <c r="BQ7" s="24">
        <v>43.68</v>
      </c>
      <c r="BR7" s="24">
        <v>38.44</v>
      </c>
      <c r="BS7" s="24">
        <v>43.34</v>
      </c>
      <c r="BT7" s="24">
        <v>43.14</v>
      </c>
      <c r="BU7" s="24">
        <v>36.26</v>
      </c>
      <c r="BV7" s="24">
        <v>82.88</v>
      </c>
      <c r="BW7" s="24">
        <v>82.53</v>
      </c>
      <c r="BX7" s="24">
        <v>81.81</v>
      </c>
      <c r="BY7" s="24">
        <v>82.27</v>
      </c>
      <c r="BZ7" s="24">
        <v>80.36</v>
      </c>
      <c r="CA7" s="24">
        <v>72.92</v>
      </c>
      <c r="CB7" s="24">
        <v>338.48</v>
      </c>
      <c r="CC7" s="24">
        <v>390.85</v>
      </c>
      <c r="CD7" s="24">
        <v>347.93</v>
      </c>
      <c r="CE7" s="24">
        <v>349.28</v>
      </c>
      <c r="CF7" s="24">
        <v>415.84</v>
      </c>
      <c r="CG7" s="24">
        <v>187.76</v>
      </c>
      <c r="CH7" s="24">
        <v>190.48</v>
      </c>
      <c r="CI7" s="24">
        <v>193.59</v>
      </c>
      <c r="CJ7" s="24">
        <v>194.42</v>
      </c>
      <c r="CK7" s="24">
        <v>201.33</v>
      </c>
      <c r="CL7" s="24">
        <v>225.78</v>
      </c>
      <c r="CM7" s="24">
        <v>18.57</v>
      </c>
      <c r="CN7" s="24">
        <v>17.89</v>
      </c>
      <c r="CO7" s="24">
        <v>16.46</v>
      </c>
      <c r="CP7" s="24">
        <v>16.329999999999998</v>
      </c>
      <c r="CQ7" s="24">
        <v>16.190000000000001</v>
      </c>
      <c r="CR7" s="24">
        <v>45.87</v>
      </c>
      <c r="CS7" s="24">
        <v>44.24</v>
      </c>
      <c r="CT7" s="24">
        <v>45.3</v>
      </c>
      <c r="CU7" s="24">
        <v>45.6</v>
      </c>
      <c r="CV7" s="24">
        <v>44.79</v>
      </c>
      <c r="CW7" s="24">
        <v>43.17</v>
      </c>
      <c r="CX7" s="24">
        <v>85.33</v>
      </c>
      <c r="CY7" s="24">
        <v>85.38</v>
      </c>
      <c r="CZ7" s="24">
        <v>85.9</v>
      </c>
      <c r="DA7" s="24">
        <v>85.57</v>
      </c>
      <c r="DB7" s="24">
        <v>85.99</v>
      </c>
      <c r="DC7" s="24">
        <v>87.65</v>
      </c>
      <c r="DD7" s="24">
        <v>88.15</v>
      </c>
      <c r="DE7" s="24">
        <v>88.37</v>
      </c>
      <c r="DF7" s="24">
        <v>88.66</v>
      </c>
      <c r="DG7" s="24">
        <v>88.68</v>
      </c>
      <c r="DH7" s="24">
        <v>86.31</v>
      </c>
      <c r="DI7" s="24">
        <v>18.350000000000001</v>
      </c>
      <c r="DJ7" s="24">
        <v>22.66</v>
      </c>
      <c r="DK7" s="24">
        <v>26.03</v>
      </c>
      <c r="DL7" s="24">
        <v>28.92</v>
      </c>
      <c r="DM7" s="24">
        <v>31.55</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107</v>
      </c>
    </row>
    <row r="12" spans="1:148">
      <c r="B12">
        <v>1</v>
      </c>
      <c r="C12">
        <v>1</v>
      </c>
      <c r="D12">
        <v>2</v>
      </c>
      <c r="E12">
        <v>3</v>
      </c>
      <c r="F12">
        <v>4</v>
      </c>
      <c r="G12" t="s">
        <v>108</v>
      </c>
    </row>
    <row r="13" spans="1:148">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2025-12-23T06:12:30Z</dcterms:created>
  <dcterms:modified xsi:type="dcterms:W3CDTF">2026-02-18T00:20:29Z</dcterms:modified>
  <cp:category/>
</cp:coreProperties>
</file>