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6 HPアップ版（最終版はココに保存！）\03 舞鶴市\"/>
    </mc:Choice>
  </mc:AlternateContent>
  <xr:revisionPtr revIDLastSave="0" documentId="13_ncr:1_{C434BAED-3796-444A-A7F6-7A1A9F7302E2}" xr6:coauthVersionLast="47" xr6:coauthVersionMax="47" xr10:uidLastSave="{00000000-0000-0000-0000-000000000000}"/>
  <workbookProtection workbookAlgorithmName="SHA-512" workbookHashValue="vmiCe3KMUWHkdl+RO1XwvfymUbyUbcAQlvSSgmZqblXiO5WsbZC7SZULUK9p5xF+sn2zp0Clkrke+TQ2q6SCwA==" workbookSaltValue="TTw8+UDi5VNIwJUVYEZ9qA=="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P10" i="4"/>
  <c r="AT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<sst xmlns="http://schemas.openxmlformats.org/spreadsheetml/2006/main" count="231" uniqueCount="116">
  <si>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</si>
  <si>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</si>
  <si>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</si>
  <si>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</si>
  <si>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</si>
  <si>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</si>
  <si>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</si>
  <si>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</si>
  <si>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</si>
  <si>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</si>
  <si>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</si>
  <si>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</si>
  <si>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</si>
  <si>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</si>
  <si>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</si>
  <si>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</si>
  <si>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</si>
  <si>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</si>
  <si>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</si>
  <si>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</si>
  <si>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</si>
  <si>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</si>
  <si>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</si>
  <si>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</si>
  <si>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</si>
  <si>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</si>
  <si>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</si>
  <si>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</si>
  <si>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</si>
  <si>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</si>
  <si>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</si>
  <si>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</si>
  <si>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</si>
  <si>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</si>
  <si>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</si>
  <si>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</si>
  <si>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</si>
  <si>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</si>
  <si>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</si>
  <si>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</si>
  <si>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</si>
  <si>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</si>
  <si>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</si>
  <si>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</si>
  <si>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</si>
  <si>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</si>
  <si>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</si>
  <si>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</si>
  <si>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</si>
  <si>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</si>
  <si>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</si>
  <si>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</si>
  <si>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</si>
  <si>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</si>
  <si>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</si>
  <si>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</si>
  <si>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</si>
  <si>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</si>
  <si>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</si>
  <si>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</si>
  <si>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</si>
  <si>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</si>
  <si>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</si>
  <si>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</si>
  <si>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</si>
  <si>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</si>
  <si>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</si>
  <si>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</si>
  <si>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</si>
  <si>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</si>
  <si>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</si>
  <si>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</si>
  <si>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</si>
  <si>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</si>
  <si>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</si>
  <si>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</si>
  <si>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</si>
  <si>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</si>
  <si>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</si>
  <si>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</si>
  <si>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</si>
  <si>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</si>
  <si>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</si>
  <si>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</si>
  <si>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</si>
  <si>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</si>
  <si>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</si>
  <si>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</si>
  <si>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</si>
  <si>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</si>
  <si>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</si>
  <si>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</si>
  <si>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</si>
  <si>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</si>
  <si>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</si>
  <si>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</si>
  <si>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舞鶴市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</si>
  <si>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</si>
  <si>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</si>
  <si>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</si>
  <si>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</si>
  <si>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</si>
  <si>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</si>
  <si>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</si>
  <si>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</si>
  <si>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</si>
  <si>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</si>
  <si>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</si>
  <si>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</si>
  <si>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</si>
  <si>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</si>
  <si>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</si>
  <si>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</si>
  <si>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は平成30年度に地方公営企業法を適用して以来、全国平均と比較しても①有形固定資産減価償却率は低い状況です。管渠については、法定耐用年数の50年を超過したものがわずかであることから、②管渠老朽化率も低い状況であります。しかしながら、これらの数値は今後増加傾向にあります。
　また、当年度は事業に着手したものの、事業中の箇所が多く、老朽管渠の更新が少ないことから③管渠改善率は0となっています。</t>
  </si>
  <si>
    <t>　本市の公共下水道事業は、昭和35年に事業着手してから約65年が経過し、集合処理による水洗化普及事業は令和2年度に概成しており、今後は、合併処理浄化槽等により水洗化を推進します。
　また、令和2年度に10％以上の使用料改定を行いましたが、人口減少や物価高等による施設の維持管理費等の増加に加え、市の職員、民間事業者の人材不足が新たな課題となる中、老朽化による施設更新を継続して実施していく必要があり、大変厳しい経営状況にあります。
　こうしたことから、令和２年度から１１年度までの中期経営計画である経営戦略の見直しを進め、適正な公費負担やWPPP導入の検討に着手し、状況の変化への対応や経費の節減を図りつつ、持続可能で安定的な経営に努めます。</t>
    <phoneticPr fontId="4"/>
  </si>
  <si>
    <r>
      <t>本市の下水道は、各事業（公共下水、特定環境保全公共下水、農業集落排水、漁業集落排水、合併処理浄化槽）を一体的に経営しており、経費の一部は按分等により算定して経営比較分析表を算出しています。
　公共下水道については、人口減少等の影響によって、有収水量の減少に加え、物価高等の影響によって動力費や施設の運転・維持管理委託料等の費用が増加したものの、⑥汚水処理原価は微増となっております。使用料収入額はわずかな減少にとどまったため、⑤経費回収率はほぼ横ばいの99.32％で、使用料で賄うべき経費を概ね賄えている状況であり、全国平均と比較しても上回っている状況です。①経常収支比率においては、中期経営計画である経営戦略に基づき、他会計補助金が増加したことから、前年度よりも1％以上増加し、全国平均を上回っています。
　⑦施設利用率は、処理水量が前年度と比べ微増したため、やや増加しましたが、人口減少等の影響もあり、類似団体と比べ若干下回っています。
　</t>
    </r>
    <r>
      <rPr>
        <sz val="10"/>
        <rFont val="MS Gothic"/>
        <family val="3"/>
        <charset val="128"/>
      </rPr>
      <t>③流動比率は、流動負債（主に未払金）が前年度より減少し、流動資産（主に現金）も前年度より減少したことからわずかに減少しました。事業運営には支障のない数値ではありますが、全国平均と比べ低い状況です。また、流動負債のうち、次年度の企業債償還額については、多額の状態が続いています。
　④企業債残高対事業規模比率は、借入額が償還額を下回っており、年々比率が減少している状況です。経営戦略において、企業債残高を年々減少させる計画としておりますが、全国平均と比べ高い水準にあります。</t>
    </r>
    <rPh sb="441" eb="444">
      <t>ゼンネンド</t>
    </rPh>
    <rPh sb="461" eb="464">
      <t>ゼンネンド</t>
    </rPh>
    <rPh sb="466" eb="468">
      <t>ゲンショウ</t>
    </rPh>
    <rPh sb="523" eb="525">
      <t>リュウドウ</t>
    </rPh>
    <rPh sb="525" eb="527">
      <t>フサイ</t>
    </rPh>
    <rPh sb="553" eb="554">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</si>
</sst>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MS Gothic"/>
      <family val="3"/>
    </font>
    <font>
      <sz val="10"/>
      <name val="MS Gothic"/>
      <family val="3"/>
    </font>
    <font>
      <sz val="10"/>
      <name val="MS Gothic"/>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13" xfId="0" applyFont="1" applyBorder="1" applyAlignment="1" applyProtection="1">
      <alignment vertical="center" wrapText="1"/>
      <protection locked="0"/>
    </xf>
    <xf numFmtId="0" fontId="15" fillId="0" borderId="0" xfId="0" applyFont="1" applyAlignment="1" applyProtection="1">
      <alignment vertical="center" wrapText="1"/>
      <protection locked="0"/>
    </xf>
    <xf numFmtId="0" fontId="15" fillId="0" borderId="14" xfId="0" applyFont="1" applyBorder="1" applyAlignment="1" applyProtection="1">
      <alignment vertical="center" wrapText="1"/>
      <protection locked="0"/>
    </xf>
    <xf numFmtId="0" fontId="15" fillId="0" borderId="15" xfId="0" applyFont="1" applyBorder="1" applyAlignment="1" applyProtection="1">
      <alignment vertical="center" wrapText="1"/>
      <protection locked="0"/>
    </xf>
    <xf numFmtId="0" fontId="15" fillId="0" borderId="16" xfId="0" applyFont="1" applyBorder="1" applyAlignment="1" applyProtection="1">
      <alignment vertical="center" wrapText="1"/>
      <protection locked="0"/>
    </xf>
    <xf numFmtId="0" fontId="15" fillId="0" borderId="17" xfId="0" applyFont="1" applyBorder="1" applyAlignment="1" applyProtection="1">
      <alignment vertical="center"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13" xfId="0" applyFont="1" applyBorder="1" applyAlignment="1" applyProtection="1">
      <alignment vertical="center" wrapText="1"/>
      <protection locked="0"/>
    </xf>
    <xf numFmtId="0" fontId="17" fillId="0" borderId="0" xfId="0" applyFont="1" applyAlignment="1" applyProtection="1">
      <alignment vertical="center" wrapText="1"/>
      <protection locked="0"/>
    </xf>
    <xf numFmtId="0" fontId="17" fillId="0" borderId="14" xfId="0" applyFont="1" applyBorder="1" applyAlignment="1" applyProtection="1">
      <alignment vertical="center" wrapText="1"/>
      <protection locked="0"/>
    </xf>
    <xf numFmtId="0" fontId="17" fillId="0" borderId="15" xfId="0" applyFont="1" applyBorder="1" applyAlignment="1" applyProtection="1">
      <alignment vertical="center" wrapText="1"/>
      <protection locked="0"/>
    </xf>
    <xf numFmtId="0" fontId="17" fillId="0" borderId="16" xfId="0" applyFont="1" applyBorder="1" applyAlignment="1" applyProtection="1">
      <alignment vertical="center" wrapText="1"/>
      <protection locked="0"/>
    </xf>
    <xf numFmtId="0" fontId="17" fillId="0" borderId="17" xfId="0" applyFont="1" applyBorder="1" applyAlignment="1" applyProtection="1">
      <alignmen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0.04</c:v>
                </c:pt>
                <c:pt idx="1">
                  <c:v>0.06</c:v>
                </c:pt>
                <c:pt idx="2">
                  <c:v>0.03</c:v>
                </c:pt>
                <c:pt idx="3" formatCode="#,##0.00;&quot;△&quot;#,##0.00">
                  <c:v>0</c:v>
                </c:pt>
                <c:pt idx="4" formatCode="#,##0.00;&quot;△&quot;#,##0.00">
                  <c:v>0</c:v>
                </c:pt>
              </c:numCache>
            </c:numRef>
          </c:val>
          <c:extLst>
            <c:ext xmlns:c16="http://schemas.microsoft.com/office/drawing/2014/chart" uri="{C3380CC4-5D6E-409C-BE32-E72D297353CC}">
              <c16:uniqueId val="{00000000-3AB7-4973-B50A-E4A288CB8D3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3AB7-4973-B50A-E4A288CB8D3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63.58</c:v>
                </c:pt>
                <c:pt idx="1">
                  <c:v>62.79</c:v>
                </c:pt>
                <c:pt idx="2">
                  <c:v>59.33</c:v>
                </c:pt>
                <c:pt idx="3">
                  <c:v>59.22</c:v>
                </c:pt>
                <c:pt idx="4">
                  <c:v>60.48</c:v>
                </c:pt>
              </c:numCache>
            </c:numRef>
          </c:val>
          <c:extLst>
            <c:ext xmlns:c16="http://schemas.microsoft.com/office/drawing/2014/chart" uri="{C3380CC4-5D6E-409C-BE32-E72D297353CC}">
              <c16:uniqueId val="{00000000-C338-47BC-B3D7-9839F6634A9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C338-47BC-B3D7-9839F6634A9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92.42</c:v>
                </c:pt>
                <c:pt idx="1">
                  <c:v>93.53</c:v>
                </c:pt>
                <c:pt idx="2">
                  <c:v>93.98</c:v>
                </c:pt>
                <c:pt idx="3">
                  <c:v>93.97</c:v>
                </c:pt>
                <c:pt idx="4">
                  <c:v>94.12</c:v>
                </c:pt>
              </c:numCache>
            </c:numRef>
          </c:val>
          <c:extLst>
            <c:ext xmlns:c16="http://schemas.microsoft.com/office/drawing/2014/chart" uri="{C3380CC4-5D6E-409C-BE32-E72D297353CC}">
              <c16:uniqueId val="{00000000-F7FA-40FA-8984-7601A049BE9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F7FA-40FA-8984-7601A049BE9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104.44</c:v>
                </c:pt>
                <c:pt idx="1">
                  <c:v>104.08</c:v>
                </c:pt>
                <c:pt idx="2">
                  <c:v>109.07</c:v>
                </c:pt>
                <c:pt idx="3">
                  <c:v>110.35</c:v>
                </c:pt>
                <c:pt idx="4">
                  <c:v>111.58</c:v>
                </c:pt>
              </c:numCache>
            </c:numRef>
          </c:val>
          <c:extLst>
            <c:ext xmlns:c16="http://schemas.microsoft.com/office/drawing/2014/chart" uri="{C3380CC4-5D6E-409C-BE32-E72D297353CC}">
              <c16:uniqueId val="{00000000-BE42-427A-972A-89E37C00566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BE42-427A-972A-89E37C00566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11.52</c:v>
                </c:pt>
                <c:pt idx="1">
                  <c:v>14.93</c:v>
                </c:pt>
                <c:pt idx="2">
                  <c:v>17.59</c:v>
                </c:pt>
                <c:pt idx="3">
                  <c:v>20.21</c:v>
                </c:pt>
                <c:pt idx="4">
                  <c:v>23.29</c:v>
                </c:pt>
              </c:numCache>
            </c:numRef>
          </c:val>
          <c:extLst>
            <c:ext xmlns:c16="http://schemas.microsoft.com/office/drawing/2014/chart" uri="{C3380CC4-5D6E-409C-BE32-E72D297353CC}">
              <c16:uniqueId val="{00000000-E071-4006-A333-0F1C8F62162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E071-4006-A333-0F1C8F62162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0.99</c:v>
                </c:pt>
                <c:pt idx="1">
                  <c:v>1.27</c:v>
                </c:pt>
                <c:pt idx="2">
                  <c:v>1.55</c:v>
                </c:pt>
                <c:pt idx="3">
                  <c:v>1.69</c:v>
                </c:pt>
                <c:pt idx="4">
                  <c:v>1.84</c:v>
                </c:pt>
              </c:numCache>
            </c:numRef>
          </c:val>
          <c:extLst>
            <c:ext xmlns:c16="http://schemas.microsoft.com/office/drawing/2014/chart" uri="{C3380CC4-5D6E-409C-BE32-E72D297353CC}">
              <c16:uniqueId val="{00000000-4FB0-44D0-974E-286AF099A76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4FB0-44D0-974E-286AF099A76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72-4153-A925-2E80D1A7C96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2172-4153-A925-2E80D1A7C96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23.71</c:v>
                </c:pt>
                <c:pt idx="1">
                  <c:v>35.75</c:v>
                </c:pt>
                <c:pt idx="2">
                  <c:v>49.34</c:v>
                </c:pt>
                <c:pt idx="3">
                  <c:v>63.37</c:v>
                </c:pt>
                <c:pt idx="4">
                  <c:v>62.62</c:v>
                </c:pt>
              </c:numCache>
            </c:numRef>
          </c:val>
          <c:extLst>
            <c:ext xmlns:c16="http://schemas.microsoft.com/office/drawing/2014/chart" uri="{C3380CC4-5D6E-409C-BE32-E72D297353CC}">
              <c16:uniqueId val="{00000000-E721-4A54-9CC7-3BB8B4F0712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E721-4A54-9CC7-3BB8B4F0712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1966.43</c:v>
                </c:pt>
                <c:pt idx="1">
                  <c:v>1961.64</c:v>
                </c:pt>
                <c:pt idx="2">
                  <c:v>1926.07</c:v>
                </c:pt>
                <c:pt idx="3">
                  <c:v>1918.83</c:v>
                </c:pt>
                <c:pt idx="4">
                  <c:v>1861.17</c:v>
                </c:pt>
              </c:numCache>
            </c:numRef>
          </c:val>
          <c:extLst>
            <c:ext xmlns:c16="http://schemas.microsoft.com/office/drawing/2014/chart" uri="{C3380CC4-5D6E-409C-BE32-E72D297353CC}">
              <c16:uniqueId val="{00000000-D0BE-4C9F-94BB-1EC24D47C72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D0BE-4C9F-94BB-1EC24D47C72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96.41</c:v>
                </c:pt>
                <c:pt idx="1">
                  <c:v>99</c:v>
                </c:pt>
                <c:pt idx="2">
                  <c:v>99.18</c:v>
                </c:pt>
                <c:pt idx="3">
                  <c:v>99.27</c:v>
                </c:pt>
                <c:pt idx="4">
                  <c:v>99.32</c:v>
                </c:pt>
              </c:numCache>
            </c:numRef>
          </c:val>
          <c:extLst>
            <c:ext xmlns:c16="http://schemas.microsoft.com/office/drawing/2014/chart" uri="{C3380CC4-5D6E-409C-BE32-E72D297353CC}">
              <c16:uniqueId val="{00000000-3D8A-46D7-9A01-8ADEC25FF9F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3D8A-46D7-9A01-8ADEC25FF9F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153.71</c:v>
                </c:pt>
                <c:pt idx="1">
                  <c:v>151.85</c:v>
                </c:pt>
                <c:pt idx="2">
                  <c:v>151.38</c:v>
                </c:pt>
                <c:pt idx="3">
                  <c:v>151.47999999999999</c:v>
                </c:pt>
                <c:pt idx="4">
                  <c:v>151.81</c:v>
                </c:pt>
              </c:numCache>
            </c:numRef>
          </c:val>
          <c:extLst>
            <c:ext xmlns:c16="http://schemas.microsoft.com/office/drawing/2014/chart" uri="{C3380CC4-5D6E-409C-BE32-E72D297353CC}">
              <c16:uniqueId val="{00000000-5FE0-475B-B87A-32F95DF397E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5FE0-475B-B87A-32F95DF397E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66" zoomScale="80" zoomScaleNormal="80" workbookViewId="0">
      <selection activeCell="BL16" sqref="BL16:BZ44"/>
    </sheetView>
  </sheetViews>
  <sheetFormatPr defaultColWidth="2.6328125" defaultRowHeight="13"/>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7" t="str">
        <f>データ!H6</f>
        <v>京都府　舞鶴市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75322</v>
      </c>
      <c r="AM8" s="44"/>
      <c r="AN8" s="44"/>
      <c r="AO8" s="44"/>
      <c r="AP8" s="44"/>
      <c r="AQ8" s="44"/>
      <c r="AR8" s="44"/>
      <c r="AS8" s="44"/>
      <c r="AT8" s="45">
        <f>データ!T6</f>
        <v>342.13</v>
      </c>
      <c r="AU8" s="45"/>
      <c r="AV8" s="45"/>
      <c r="AW8" s="45"/>
      <c r="AX8" s="45"/>
      <c r="AY8" s="45"/>
      <c r="AZ8" s="45"/>
      <c r="BA8" s="45"/>
      <c r="BB8" s="45">
        <f>データ!U6</f>
        <v>220.16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c r="A10" s="2"/>
      <c r="B10" s="45" t="str">
        <f>データ!N6</f>
        <v>-</v>
      </c>
      <c r="C10" s="45"/>
      <c r="D10" s="45"/>
      <c r="E10" s="45"/>
      <c r="F10" s="45"/>
      <c r="G10" s="45"/>
      <c r="H10" s="45"/>
      <c r="I10" s="45">
        <f>データ!O6</f>
        <v>52.93</v>
      </c>
      <c r="J10" s="45"/>
      <c r="K10" s="45"/>
      <c r="L10" s="45"/>
      <c r="M10" s="45"/>
      <c r="N10" s="45"/>
      <c r="O10" s="45"/>
      <c r="P10" s="45">
        <f>データ!P6</f>
        <v>91.33</v>
      </c>
      <c r="Q10" s="45"/>
      <c r="R10" s="45"/>
      <c r="S10" s="45"/>
      <c r="T10" s="45"/>
      <c r="U10" s="45"/>
      <c r="V10" s="45"/>
      <c r="W10" s="45">
        <f>データ!Q6</f>
        <v>73.790000000000006</v>
      </c>
      <c r="X10" s="45"/>
      <c r="Y10" s="45"/>
      <c r="Z10" s="45"/>
      <c r="AA10" s="45"/>
      <c r="AB10" s="45"/>
      <c r="AC10" s="45"/>
      <c r="AD10" s="44">
        <f>データ!R6</f>
        <v>3064</v>
      </c>
      <c r="AE10" s="44"/>
      <c r="AF10" s="44"/>
      <c r="AG10" s="44"/>
      <c r="AH10" s="44"/>
      <c r="AI10" s="44"/>
      <c r="AJ10" s="44"/>
      <c r="AK10" s="2"/>
      <c r="AL10" s="44">
        <f>データ!V6</f>
        <v>67890</v>
      </c>
      <c r="AM10" s="44"/>
      <c r="AN10" s="44"/>
      <c r="AO10" s="44"/>
      <c r="AP10" s="44"/>
      <c r="AQ10" s="44"/>
      <c r="AR10" s="44"/>
      <c r="AS10" s="44"/>
      <c r="AT10" s="45">
        <f>データ!W6</f>
        <v>18.62</v>
      </c>
      <c r="AU10" s="45"/>
      <c r="AV10" s="45"/>
      <c r="AW10" s="45"/>
      <c r="AX10" s="45"/>
      <c r="AY10" s="45"/>
      <c r="AZ10" s="45"/>
      <c r="BA10" s="45"/>
      <c r="BB10" s="45">
        <f>データ!X6</f>
        <v>3646.08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thickBo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thickBo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thickBo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9LqNrgfzBMgaNcGvTUji7flc05T2rFzKQqO7zdtIyFvcQjzg6OLXtAYjc8p/lMmK49oSDe+lPsL772r5BheZWQ==" saltValue="++1aPeWXS5ZhreQn5+a31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cols>
    <col min="2" max="144" width="11.90625" customWidth="1"/>
  </cols>
  <sheetData>
    <row r="1" spans="1:148">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c r="A6" s="14" t="s">
        <v>95</v>
      </c>
      <c r="B6" s="19">
        <f>B7</f>
        <v>2024</v>
      </c>
      <c r="C6" s="19">
        <f t="shared" ref="C6:X6" si="3">C7</f>
        <v>262021</v>
      </c>
      <c r="D6" s="19">
        <f t="shared" si="3"/>
        <v>46</v>
      </c>
      <c r="E6" s="19">
        <f t="shared" si="3"/>
        <v>17</v>
      </c>
      <c r="F6" s="19">
        <f t="shared" si="3"/>
        <v>1</v>
      </c>
      <c r="G6" s="19">
        <f t="shared" si="3"/>
        <v>0</v>
      </c>
      <c r="H6" s="19" t="str">
        <f t="shared" si="3"/>
        <v>京都府　舞鶴市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52.93</v>
      </c>
      <c r="P6" s="20">
        <f t="shared" si="3"/>
        <v>91.33</v>
      </c>
      <c r="Q6" s="20">
        <f t="shared" si="3"/>
        <v>73.790000000000006</v>
      </c>
      <c r="R6" s="20">
        <f t="shared" si="3"/>
        <v>3064</v>
      </c>
      <c r="S6" s="20">
        <f t="shared" si="3"/>
        <v>75322</v>
      </c>
      <c r="T6" s="20">
        <f t="shared" si="3"/>
        <v>342.13</v>
      </c>
      <c r="U6" s="20">
        <f t="shared" si="3"/>
        <v>220.16</v>
      </c>
      <c r="V6" s="20">
        <f t="shared" si="3"/>
        <v>67890</v>
      </c>
      <c r="W6" s="20">
        <f t="shared" si="3"/>
        <v>18.62</v>
      </c>
      <c r="X6" s="20">
        <f t="shared" si="3"/>
        <v>3646.08</v>
      </c>
      <c r="Y6" s="21">
        <f>IF(Y7="",NA(),Y7)</f>
        <v>104.44</v>
      </c>
      <c r="Z6" s="21">
        <f t="shared" ref="Z6:AH6" si="4">IF(Z7="",NA(),Z7)</f>
        <v>104.08</v>
      </c>
      <c r="AA6" s="21">
        <f t="shared" si="4"/>
        <v>109.07</v>
      </c>
      <c r="AB6" s="21">
        <f t="shared" si="4"/>
        <v>110.35</v>
      </c>
      <c r="AC6" s="21">
        <f t="shared" si="4"/>
        <v>111.58</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23.71</v>
      </c>
      <c r="AV6" s="21">
        <f t="shared" ref="AV6:BD6" si="6">IF(AV7="",NA(),AV7)</f>
        <v>35.75</v>
      </c>
      <c r="AW6" s="21">
        <f t="shared" si="6"/>
        <v>49.34</v>
      </c>
      <c r="AX6" s="21">
        <f t="shared" si="6"/>
        <v>63.37</v>
      </c>
      <c r="AY6" s="21">
        <f t="shared" si="6"/>
        <v>62.62</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1966.43</v>
      </c>
      <c r="BG6" s="21">
        <f t="shared" ref="BG6:BO6" si="7">IF(BG7="",NA(),BG7)</f>
        <v>1961.64</v>
      </c>
      <c r="BH6" s="21">
        <f t="shared" si="7"/>
        <v>1926.07</v>
      </c>
      <c r="BI6" s="21">
        <f t="shared" si="7"/>
        <v>1918.83</v>
      </c>
      <c r="BJ6" s="21">
        <f t="shared" si="7"/>
        <v>1861.17</v>
      </c>
      <c r="BK6" s="21">
        <f t="shared" si="7"/>
        <v>857.88</v>
      </c>
      <c r="BL6" s="21">
        <f t="shared" si="7"/>
        <v>825.1</v>
      </c>
      <c r="BM6" s="21">
        <f t="shared" si="7"/>
        <v>789.87</v>
      </c>
      <c r="BN6" s="21">
        <f t="shared" si="7"/>
        <v>749.43</v>
      </c>
      <c r="BO6" s="21">
        <f t="shared" si="7"/>
        <v>698.04</v>
      </c>
      <c r="BP6" s="20" t="str">
        <f>IF(BP7="","",IF(BP7="-","【-】","【"&amp;SUBSTITUTE(TEXT(BP7,"#,##0.00"),"-","△")&amp;"】"))</f>
        <v>【602.56】</v>
      </c>
      <c r="BQ6" s="21">
        <f>IF(BQ7="",NA(),BQ7)</f>
        <v>96.41</v>
      </c>
      <c r="BR6" s="21">
        <f t="shared" ref="BR6:BZ6" si="8">IF(BR7="",NA(),BR7)</f>
        <v>99</v>
      </c>
      <c r="BS6" s="21">
        <f t="shared" si="8"/>
        <v>99.18</v>
      </c>
      <c r="BT6" s="21">
        <f t="shared" si="8"/>
        <v>99.27</v>
      </c>
      <c r="BU6" s="21">
        <f t="shared" si="8"/>
        <v>99.32</v>
      </c>
      <c r="BV6" s="21">
        <f t="shared" si="8"/>
        <v>94.97</v>
      </c>
      <c r="BW6" s="21">
        <f t="shared" si="8"/>
        <v>97.07</v>
      </c>
      <c r="BX6" s="21">
        <f t="shared" si="8"/>
        <v>98.06</v>
      </c>
      <c r="BY6" s="21">
        <f t="shared" si="8"/>
        <v>98.46</v>
      </c>
      <c r="BZ6" s="21">
        <f t="shared" si="8"/>
        <v>97.98</v>
      </c>
      <c r="CA6" s="20" t="str">
        <f>IF(CA7="","",IF(CA7="-","【-】","【"&amp;SUBSTITUTE(TEXT(CA7,"#,##0.00"),"-","△")&amp;"】"))</f>
        <v>【97.94】</v>
      </c>
      <c r="CB6" s="21">
        <f>IF(CB7="",NA(),CB7)</f>
        <v>153.71</v>
      </c>
      <c r="CC6" s="21">
        <f t="shared" ref="CC6:CK6" si="9">IF(CC7="",NA(),CC7)</f>
        <v>151.85</v>
      </c>
      <c r="CD6" s="21">
        <f t="shared" si="9"/>
        <v>151.38</v>
      </c>
      <c r="CE6" s="21">
        <f t="shared" si="9"/>
        <v>151.47999999999999</v>
      </c>
      <c r="CF6" s="21">
        <f t="shared" si="9"/>
        <v>151.81</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63.58</v>
      </c>
      <c r="CN6" s="21">
        <f t="shared" ref="CN6:CV6" si="10">IF(CN7="",NA(),CN7)</f>
        <v>62.79</v>
      </c>
      <c r="CO6" s="21">
        <f t="shared" si="10"/>
        <v>59.33</v>
      </c>
      <c r="CP6" s="21">
        <f t="shared" si="10"/>
        <v>59.22</v>
      </c>
      <c r="CQ6" s="21">
        <f t="shared" si="10"/>
        <v>60.48</v>
      </c>
      <c r="CR6" s="21">
        <f t="shared" si="10"/>
        <v>65.28</v>
      </c>
      <c r="CS6" s="21">
        <f t="shared" si="10"/>
        <v>64.92</v>
      </c>
      <c r="CT6" s="21">
        <f t="shared" si="10"/>
        <v>64.14</v>
      </c>
      <c r="CU6" s="21">
        <f t="shared" si="10"/>
        <v>63.71</v>
      </c>
      <c r="CV6" s="21">
        <f t="shared" si="10"/>
        <v>64.95</v>
      </c>
      <c r="CW6" s="20" t="str">
        <f>IF(CW7="","",IF(CW7="-","【-】","【"&amp;SUBSTITUTE(TEXT(CW7,"#,##0.00"),"-","△")&amp;"】"))</f>
        <v>【60.13】</v>
      </c>
      <c r="CX6" s="21">
        <f>IF(CX7="",NA(),CX7)</f>
        <v>92.42</v>
      </c>
      <c r="CY6" s="21">
        <f t="shared" ref="CY6:DG6" si="11">IF(CY7="",NA(),CY7)</f>
        <v>93.53</v>
      </c>
      <c r="CZ6" s="21">
        <f t="shared" si="11"/>
        <v>93.98</v>
      </c>
      <c r="DA6" s="21">
        <f t="shared" si="11"/>
        <v>93.97</v>
      </c>
      <c r="DB6" s="21">
        <f t="shared" si="11"/>
        <v>94.12</v>
      </c>
      <c r="DC6" s="21">
        <f t="shared" si="11"/>
        <v>92.72</v>
      </c>
      <c r="DD6" s="21">
        <f t="shared" si="11"/>
        <v>92.88</v>
      </c>
      <c r="DE6" s="21">
        <f t="shared" si="11"/>
        <v>92.9</v>
      </c>
      <c r="DF6" s="21">
        <f t="shared" si="11"/>
        <v>92.89</v>
      </c>
      <c r="DG6" s="21">
        <f t="shared" si="11"/>
        <v>93.08</v>
      </c>
      <c r="DH6" s="20" t="str">
        <f>IF(DH7="","",IF(DH7="-","【-】","【"&amp;SUBSTITUTE(TEXT(DH7,"#,##0.00"),"-","△")&amp;"】"))</f>
        <v>【96.00】</v>
      </c>
      <c r="DI6" s="21">
        <f>IF(DI7="",NA(),DI7)</f>
        <v>11.52</v>
      </c>
      <c r="DJ6" s="21">
        <f t="shared" ref="DJ6:DR6" si="12">IF(DJ7="",NA(),DJ7)</f>
        <v>14.93</v>
      </c>
      <c r="DK6" s="21">
        <f t="shared" si="12"/>
        <v>17.59</v>
      </c>
      <c r="DL6" s="21">
        <f t="shared" si="12"/>
        <v>20.21</v>
      </c>
      <c r="DM6" s="21">
        <f t="shared" si="12"/>
        <v>23.29</v>
      </c>
      <c r="DN6" s="21">
        <f t="shared" si="12"/>
        <v>23.79</v>
      </c>
      <c r="DO6" s="21">
        <f t="shared" si="12"/>
        <v>25.66</v>
      </c>
      <c r="DP6" s="21">
        <f t="shared" si="12"/>
        <v>27.46</v>
      </c>
      <c r="DQ6" s="21">
        <f t="shared" si="12"/>
        <v>29.93</v>
      </c>
      <c r="DR6" s="21">
        <f t="shared" si="12"/>
        <v>31.89</v>
      </c>
      <c r="DS6" s="20" t="str">
        <f>IF(DS7="","",IF(DS7="-","【-】","【"&amp;SUBSTITUTE(TEXT(DS7,"#,##0.00"),"-","△")&amp;"】"))</f>
        <v>【42.20】</v>
      </c>
      <c r="DT6" s="21">
        <f>IF(DT7="",NA(),DT7)</f>
        <v>0.99</v>
      </c>
      <c r="DU6" s="21">
        <f t="shared" ref="DU6:EC6" si="13">IF(DU7="",NA(),DU7)</f>
        <v>1.27</v>
      </c>
      <c r="DV6" s="21">
        <f t="shared" si="13"/>
        <v>1.55</v>
      </c>
      <c r="DW6" s="21">
        <f t="shared" si="13"/>
        <v>1.69</v>
      </c>
      <c r="DX6" s="21">
        <f t="shared" si="13"/>
        <v>1.84</v>
      </c>
      <c r="DY6" s="21">
        <f t="shared" si="13"/>
        <v>1.22</v>
      </c>
      <c r="DZ6" s="21">
        <f t="shared" si="13"/>
        <v>1.61</v>
      </c>
      <c r="EA6" s="21">
        <f t="shared" si="13"/>
        <v>2.08</v>
      </c>
      <c r="EB6" s="21">
        <f t="shared" si="13"/>
        <v>2.74</v>
      </c>
      <c r="EC6" s="21">
        <f t="shared" si="13"/>
        <v>3.24</v>
      </c>
      <c r="ED6" s="20" t="str">
        <f>IF(ED7="","",IF(ED7="-","【-】","【"&amp;SUBSTITUTE(TEXT(ED7,"#,##0.00"),"-","△")&amp;"】"))</f>
        <v>【9.46】</v>
      </c>
      <c r="EE6" s="21">
        <f>IF(EE7="",NA(),EE7)</f>
        <v>0.04</v>
      </c>
      <c r="EF6" s="21">
        <f t="shared" ref="EF6:EN6" si="14">IF(EF7="",NA(),EF7)</f>
        <v>0.06</v>
      </c>
      <c r="EG6" s="21">
        <f t="shared" si="14"/>
        <v>0.03</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c r="A7" s="14"/>
      <c r="B7" s="23">
        <v>2024</v>
      </c>
      <c r="C7" s="23">
        <v>262021</v>
      </c>
      <c r="D7" s="23">
        <v>46</v>
      </c>
      <c r="E7" s="23">
        <v>17</v>
      </c>
      <c r="F7" s="23">
        <v>1</v>
      </c>
      <c r="G7" s="23">
        <v>0</v>
      </c>
      <c r="H7" s="23" t="s">
        <v>96</v>
      </c>
      <c r="I7" s="23" t="s">
        <v>97</v>
      </c>
      <c r="J7" s="23" t="s">
        <v>98</v>
      </c>
      <c r="K7" s="23" t="s">
        <v>99</v>
      </c>
      <c r="L7" s="23" t="s">
        <v>100</v>
      </c>
      <c r="M7" s="23" t="s">
        <v>101</v>
      </c>
      <c r="N7" s="24" t="s">
        <v>102</v>
      </c>
      <c r="O7" s="24">
        <v>52.93</v>
      </c>
      <c r="P7" s="24">
        <v>91.33</v>
      </c>
      <c r="Q7" s="24">
        <v>73.790000000000006</v>
      </c>
      <c r="R7" s="24">
        <v>3064</v>
      </c>
      <c r="S7" s="24">
        <v>75322</v>
      </c>
      <c r="T7" s="24">
        <v>342.13</v>
      </c>
      <c r="U7" s="24">
        <v>220.16</v>
      </c>
      <c r="V7" s="24">
        <v>67890</v>
      </c>
      <c r="W7" s="24">
        <v>18.62</v>
      </c>
      <c r="X7" s="24">
        <v>3646.08</v>
      </c>
      <c r="Y7" s="24">
        <v>104.44</v>
      </c>
      <c r="Z7" s="24">
        <v>104.08</v>
      </c>
      <c r="AA7" s="24">
        <v>109.07</v>
      </c>
      <c r="AB7" s="24">
        <v>110.35</v>
      </c>
      <c r="AC7" s="24">
        <v>111.58</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23.71</v>
      </c>
      <c r="AV7" s="24">
        <v>35.75</v>
      </c>
      <c r="AW7" s="24">
        <v>49.34</v>
      </c>
      <c r="AX7" s="24">
        <v>63.37</v>
      </c>
      <c r="AY7" s="24">
        <v>62.62</v>
      </c>
      <c r="AZ7" s="24">
        <v>67.930000000000007</v>
      </c>
      <c r="BA7" s="24">
        <v>68.53</v>
      </c>
      <c r="BB7" s="24">
        <v>69.180000000000007</v>
      </c>
      <c r="BC7" s="24">
        <v>76.319999999999993</v>
      </c>
      <c r="BD7" s="24">
        <v>80.33</v>
      </c>
      <c r="BE7" s="24">
        <v>82.75</v>
      </c>
      <c r="BF7" s="24">
        <v>1966.43</v>
      </c>
      <c r="BG7" s="24">
        <v>1961.64</v>
      </c>
      <c r="BH7" s="24">
        <v>1926.07</v>
      </c>
      <c r="BI7" s="24">
        <v>1918.83</v>
      </c>
      <c r="BJ7" s="24">
        <v>1861.17</v>
      </c>
      <c r="BK7" s="24">
        <v>857.88</v>
      </c>
      <c r="BL7" s="24">
        <v>825.1</v>
      </c>
      <c r="BM7" s="24">
        <v>789.87</v>
      </c>
      <c r="BN7" s="24">
        <v>749.43</v>
      </c>
      <c r="BO7" s="24">
        <v>698.04</v>
      </c>
      <c r="BP7" s="24">
        <v>602.55999999999995</v>
      </c>
      <c r="BQ7" s="24">
        <v>96.41</v>
      </c>
      <c r="BR7" s="24">
        <v>99</v>
      </c>
      <c r="BS7" s="24">
        <v>99.18</v>
      </c>
      <c r="BT7" s="24">
        <v>99.27</v>
      </c>
      <c r="BU7" s="24">
        <v>99.32</v>
      </c>
      <c r="BV7" s="24">
        <v>94.97</v>
      </c>
      <c r="BW7" s="24">
        <v>97.07</v>
      </c>
      <c r="BX7" s="24">
        <v>98.06</v>
      </c>
      <c r="BY7" s="24">
        <v>98.46</v>
      </c>
      <c r="BZ7" s="24">
        <v>97.98</v>
      </c>
      <c r="CA7" s="24">
        <v>97.94</v>
      </c>
      <c r="CB7" s="24">
        <v>153.71</v>
      </c>
      <c r="CC7" s="24">
        <v>151.85</v>
      </c>
      <c r="CD7" s="24">
        <v>151.38</v>
      </c>
      <c r="CE7" s="24">
        <v>151.47999999999999</v>
      </c>
      <c r="CF7" s="24">
        <v>151.81</v>
      </c>
      <c r="CG7" s="24">
        <v>159.49</v>
      </c>
      <c r="CH7" s="24">
        <v>157.81</v>
      </c>
      <c r="CI7" s="24">
        <v>157.37</v>
      </c>
      <c r="CJ7" s="24">
        <v>157.44999999999999</v>
      </c>
      <c r="CK7" s="24">
        <v>159.75</v>
      </c>
      <c r="CL7" s="24">
        <v>140.97999999999999</v>
      </c>
      <c r="CM7" s="24">
        <v>63.58</v>
      </c>
      <c r="CN7" s="24">
        <v>62.79</v>
      </c>
      <c r="CO7" s="24">
        <v>59.33</v>
      </c>
      <c r="CP7" s="24">
        <v>59.22</v>
      </c>
      <c r="CQ7" s="24">
        <v>60.48</v>
      </c>
      <c r="CR7" s="24">
        <v>65.28</v>
      </c>
      <c r="CS7" s="24">
        <v>64.92</v>
      </c>
      <c r="CT7" s="24">
        <v>64.14</v>
      </c>
      <c r="CU7" s="24">
        <v>63.71</v>
      </c>
      <c r="CV7" s="24">
        <v>64.95</v>
      </c>
      <c r="CW7" s="24">
        <v>60.13</v>
      </c>
      <c r="CX7" s="24">
        <v>92.42</v>
      </c>
      <c r="CY7" s="24">
        <v>93.53</v>
      </c>
      <c r="CZ7" s="24">
        <v>93.98</v>
      </c>
      <c r="DA7" s="24">
        <v>93.97</v>
      </c>
      <c r="DB7" s="24">
        <v>94.12</v>
      </c>
      <c r="DC7" s="24">
        <v>92.72</v>
      </c>
      <c r="DD7" s="24">
        <v>92.88</v>
      </c>
      <c r="DE7" s="24">
        <v>92.9</v>
      </c>
      <c r="DF7" s="24">
        <v>92.89</v>
      </c>
      <c r="DG7" s="24">
        <v>93.08</v>
      </c>
      <c r="DH7" s="24">
        <v>96</v>
      </c>
      <c r="DI7" s="24">
        <v>11.52</v>
      </c>
      <c r="DJ7" s="24">
        <v>14.93</v>
      </c>
      <c r="DK7" s="24">
        <v>17.59</v>
      </c>
      <c r="DL7" s="24">
        <v>20.21</v>
      </c>
      <c r="DM7" s="24">
        <v>23.29</v>
      </c>
      <c r="DN7" s="24">
        <v>23.79</v>
      </c>
      <c r="DO7" s="24">
        <v>25.66</v>
      </c>
      <c r="DP7" s="24">
        <v>27.46</v>
      </c>
      <c r="DQ7" s="24">
        <v>29.93</v>
      </c>
      <c r="DR7" s="24">
        <v>31.89</v>
      </c>
      <c r="DS7" s="24">
        <v>42.2</v>
      </c>
      <c r="DT7" s="24">
        <v>0.99</v>
      </c>
      <c r="DU7" s="24">
        <v>1.27</v>
      </c>
      <c r="DV7" s="24">
        <v>1.55</v>
      </c>
      <c r="DW7" s="24">
        <v>1.69</v>
      </c>
      <c r="DX7" s="24">
        <v>1.84</v>
      </c>
      <c r="DY7" s="24">
        <v>1.22</v>
      </c>
      <c r="DZ7" s="24">
        <v>1.61</v>
      </c>
      <c r="EA7" s="24">
        <v>2.08</v>
      </c>
      <c r="EB7" s="24">
        <v>2.74</v>
      </c>
      <c r="EC7" s="24">
        <v>3.24</v>
      </c>
      <c r="ED7" s="24">
        <v>9.4600000000000009</v>
      </c>
      <c r="EE7" s="24">
        <v>0.04</v>
      </c>
      <c r="EF7" s="24">
        <v>0.06</v>
      </c>
      <c r="EG7" s="24">
        <v>0.03</v>
      </c>
      <c r="EH7" s="24">
        <v>0</v>
      </c>
      <c r="EI7" s="24">
        <v>0</v>
      </c>
      <c r="EJ7" s="24">
        <v>0.09</v>
      </c>
      <c r="EK7" s="24">
        <v>0.17</v>
      </c>
      <c r="EL7" s="24">
        <v>0.13</v>
      </c>
      <c r="EM7" s="24">
        <v>0.06</v>
      </c>
      <c r="EN7" s="24">
        <v>0.08</v>
      </c>
      <c r="EO7" s="24">
        <v>0.19</v>
      </c>
    </row>
    <row r="8" spans="1:148">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c r="A10" s="26" t="s">
        <v>46</v>
      </c>
      <c r="B10" s="27">
        <f>DATEVALUE($B7-B11&amp;"/1/"&amp;B12)</f>
        <v>37257</v>
      </c>
      <c r="C10" s="27">
        <f t="shared" ref="C10:F10" si="15">DATEVALUE($B7-C11&amp;"/1/"&amp;C12)</f>
        <v>37622</v>
      </c>
      <c r="D10" s="27">
        <f t="shared" si="15"/>
        <v>37988</v>
      </c>
      <c r="E10" s="27">
        <f t="shared" si="15"/>
        <v>38355</v>
      </c>
      <c r="F10" s="27">
        <f t="shared" si="15"/>
        <v>38721</v>
      </c>
    </row>
    <row r="11" spans="1:148">
      <c r="B11">
        <v>22</v>
      </c>
      <c r="C11">
        <v>21</v>
      </c>
      <c r="D11">
        <v>20</v>
      </c>
      <c r="E11">
        <v>19</v>
      </c>
      <c r="F11">
        <v>18</v>
      </c>
      <c r="G11" t="s">
        <v>108</v>
      </c>
    </row>
    <row r="12" spans="1:148">
      <c r="B12">
        <v>1</v>
      </c>
      <c r="C12">
        <v>1</v>
      </c>
      <c r="D12">
        <v>2</v>
      </c>
      <c r="E12">
        <v>3</v>
      </c>
      <c r="F12">
        <v>4</v>
      </c>
      <c r="G12" t="s">
        <v>109</v>
      </c>
    </row>
    <row r="13" spans="1:148">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渡邉　麻衣</cp:lastModifiedBy>
  <dcterms:created xsi:type="dcterms:W3CDTF">2025-12-23T06:02:39Z</dcterms:created>
  <dcterms:modified xsi:type="dcterms:W3CDTF">2026-02-18T00:07:00Z</dcterms:modified>
  <cp:category/>
</cp:coreProperties>
</file>