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zaisei\Desktop\西村\★すぐ削除\★経営比較分析表\2月16日府からの指摘反映修正版\"/>
    </mc:Choice>
  </mc:AlternateContent>
  <xr:revisionPtr revIDLastSave="0" documentId="13_ncr:1_{265A7F30-ADBE-47E6-9F84-B2A10AEE9CC8}" xr6:coauthVersionLast="47" xr6:coauthVersionMax="47" xr10:uidLastSave="{00000000-0000-0000-0000-000000000000}"/>
  <workbookProtection workbookAlgorithmName="SHA-512" workbookHashValue="mU2wbr9tTUYOOVZdrQJSaMJibrhjhGZveQpH1sBrirjPk44ipxC4fZEAXej5TUtFO4fEzyuZ8kLtGdqgKSgb2Q==" workbookSaltValue="G3o9z2/C1Gre1m4UbFkE/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<sst xmlns="http://schemas.openxmlformats.org/spreadsheetml/2006/main" count="228" uniqueCount="114">
  <si>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</si>
  <si>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</si>
  <si>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</si>
  <si>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</si>
  <si>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</si>
  <si>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</si>
  <si>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</si>
  <si>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</si>
  <si>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</si>
  <si>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</si>
  <si>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</si>
  <si>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</si>
  <si>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</si>
  <si>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</si>
  <si>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</si>
  <si>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</si>
  <si>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</si>
  <si>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</si>
  <si>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</si>
  <si>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</si>
  <si>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</si>
  <si>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</si>
  <si>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</si>
  <si>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</si>
  <si>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</si>
  <si>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</si>
  <si>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</si>
  <si>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</si>
  <si>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</si>
  <si>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</si>
  <si>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</si>
  <si>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</si>
  <si>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</si>
  <si>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</si>
  <si>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</si>
  <si>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</si>
  <si>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</si>
  <si>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</si>
  <si>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</si>
  <si>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</si>
  <si>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</si>
  <si>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</si>
  <si>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</si>
  <si>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</si>
  <si>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</si>
  <si>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</si>
  <si>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</si>
  <si>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</si>
  <si>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</si>
  <si>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</si>
  <si>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</si>
  <si>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</si>
  <si>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</si>
  <si>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</si>
  <si>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</si>
  <si>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</si>
  <si>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</si>
  <si>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</si>
  <si>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</si>
  <si>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</si>
  <si>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</si>
  <si>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</si>
  <si>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</si>
  <si>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</si>
  <si>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</si>
  <si>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</si>
  <si>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</si>
  <si>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</si>
  <si>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</si>
  <si>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</si>
  <si>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</si>
  <si>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</si>
  <si>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</si>
  <si>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</si>
  <si>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</si>
  <si>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</si>
  <si>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</si>
  <si>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</si>
  <si>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</si>
  <si>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</si>
  <si>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</si>
  <si>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</si>
  <si>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</si>
  <si>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</si>
  <si>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</si>
  <si>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</si>
  <si>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</si>
  <si>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</si>
  <si>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</si>
  <si>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</si>
  <si>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</si>
  <si>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</si>
  <si>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</si>
  <si>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</si>
  <si>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</si>
  <si>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</si>
  <si>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</si>
  <si>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</si>
  <si>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</si>
  <si>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</si>
  <si>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</si>
  <si>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</si>
  <si>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</si>
  <si>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</si>
  <si>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</si>
  <si>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</si>
  <si>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</si>
  <si>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</si>
  <si>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</si>
  <si>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</si>
  <si>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</si>
  <si>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給水人口の減少等、料金収入の減少や物価高等による施設の維持管理費等の増加に加え、市の職員、民間事業者の人材不足が新たな課題となる中、年々老朽化が進む水道施設の更新や、自然災害への対応として耐震化率を高めるため、資産更新投資を継続して実施していく必要があります。
　こうしたことから、令和２年度から１１年度までの中期経営計画である経営戦略の見直しを進め料金改定やWPPPの導入検討に着手し、持続可能な水道事業運営に努めます。
</t>
  </si>
  <si>
    <t>　前年度と比べ、人口減少等による有収水量及び料金収入の減少に加え、物価高等の影響によって動力費や施設の運転・維持管理委託料等の費用が増加したため、⑥給水原価が２円/㎥以上増加し、⑤料金回収率及び①経常収支比率が約１%減少しました。いずれも100%は超えており、全国平均よりも高い数値となっていますが、減少に転じたことから今後は注視が必要です。
　③流動比率は、流動負債（主に未払金）が前年度よりも大きく増加したものの、流動資産（主に現金）が増加したため２.０％の微増となりました。全国平均と比べ低い数値となっていますが、業務上は支障のない数値となっています。
　④企業債残高対給水収益比率は、簡易水道を統合したことや基幹浄水場更新事業等により借入額を増加させたことにより、企業債残高が高くなり、全国平均と比べ高い比率となっています。こうしたことから、経営戦略において企業債残高を年々減少させる計画としております。
　⑦施設利用率については、使用水量の減少により前年より微減となっています。
　⑧有収率については、年間有収水量及び年間配水量の減少によって前年より微減となりましたが、漏水調査とそれに基づく対策の継続的な実施によって、全国平均よりも高い値を維持しています。</t>
    <rPh sb="105" eb="106">
      <t>ヤク</t>
    </rPh>
    <phoneticPr fontId="4"/>
  </si>
  <si>
    <t>　経営戦略に基づき、資産更新は毎年度一定額を実施しており、①有形固定資産減価償却率及び②管路経年化率は全国平均を下回っています。
　③管路更新率は類似団体を上回っているものの、前年度と比べ減少しました。
　なお、①有形固定資産減価償却率や法定耐用年数の40年を超過した水道管の比率である②管路経年化率は微増となり、水道施設の老朽化が進んでいます。</t>
    <rPh sb="73" eb="75">
      <t>ルイジ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</si>
</sst>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MS Gothic"/>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16"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0" borderId="19"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0.55000000000000004</c:v>
                </c:pt>
                <c:pt idx="2">
                  <c:v>0.94</c:v>
                </c:pt>
                <c:pt idx="3">
                  <c:v>0.84</c:v>
                </c:pt>
                <c:pt idx="4">
                  <c:v>0.57999999999999996</c:v>
                </c:pt>
              </c:numCache>
            </c:numRef>
          </c:val>
          <c:extLst>
            <c:ext xmlns:c16="http://schemas.microsoft.com/office/drawing/2014/chart" uri="{C3380CC4-5D6E-409C-BE32-E72D297353CC}">
              <c16:uniqueId val="{00000000-10C7-4288-81E7-5BD662ACD1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0C7-4288-81E7-5BD662ACD1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43.9</c:v>
                </c:pt>
                <c:pt idx="1">
                  <c:v>41.8</c:v>
                </c:pt>
                <c:pt idx="2">
                  <c:v>41.54</c:v>
                </c:pt>
                <c:pt idx="3">
                  <c:v>40.700000000000003</c:v>
                </c:pt>
                <c:pt idx="4">
                  <c:v>40.31</c:v>
                </c:pt>
              </c:numCache>
            </c:numRef>
          </c:val>
          <c:extLst>
            <c:ext xmlns:c16="http://schemas.microsoft.com/office/drawing/2014/chart" uri="{C3380CC4-5D6E-409C-BE32-E72D297353CC}">
              <c16:uniqueId val="{00000000-ED48-4278-8C87-753EC12562A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D48-4278-8C87-753EC12562A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94.36</c:v>
                </c:pt>
                <c:pt idx="1">
                  <c:v>95.57</c:v>
                </c:pt>
                <c:pt idx="2">
                  <c:v>95.73</c:v>
                </c:pt>
                <c:pt idx="3">
                  <c:v>95</c:v>
                </c:pt>
                <c:pt idx="4">
                  <c:v>94.69</c:v>
                </c:pt>
              </c:numCache>
            </c:numRef>
          </c:val>
          <c:extLst>
            <c:ext xmlns:c16="http://schemas.microsoft.com/office/drawing/2014/chart" uri="{C3380CC4-5D6E-409C-BE32-E72D297353CC}">
              <c16:uniqueId val="{00000000-40C1-467C-9983-12E7CD3091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0C1-467C-9983-12E7CD3091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115.29</c:v>
                </c:pt>
                <c:pt idx="1">
                  <c:v>115.44</c:v>
                </c:pt>
                <c:pt idx="2">
                  <c:v>110.05</c:v>
                </c:pt>
                <c:pt idx="3">
                  <c:v>114.62</c:v>
                </c:pt>
                <c:pt idx="4">
                  <c:v>112.91</c:v>
                </c:pt>
              </c:numCache>
            </c:numRef>
          </c:val>
          <c:extLst>
            <c:ext xmlns:c16="http://schemas.microsoft.com/office/drawing/2014/chart" uri="{C3380CC4-5D6E-409C-BE32-E72D297353CC}">
              <c16:uniqueId val="{00000000-6AC7-4FAB-9C3A-64AAAEC554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AC7-4FAB-9C3A-64AAAEC554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41.87</c:v>
                </c:pt>
                <c:pt idx="1">
                  <c:v>43.52</c:v>
                </c:pt>
                <c:pt idx="2">
                  <c:v>44.84</c:v>
                </c:pt>
                <c:pt idx="3">
                  <c:v>45.68</c:v>
                </c:pt>
                <c:pt idx="4">
                  <c:v>46.99</c:v>
                </c:pt>
              </c:numCache>
            </c:numRef>
          </c:val>
          <c:extLst>
            <c:ext xmlns:c16="http://schemas.microsoft.com/office/drawing/2014/chart" uri="{C3380CC4-5D6E-409C-BE32-E72D297353CC}">
              <c16:uniqueId val="{00000000-222A-4DF2-9DFF-197D29786E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22A-4DF2-9DFF-197D29786E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19.36</c:v>
                </c:pt>
                <c:pt idx="1">
                  <c:v>19.82</c:v>
                </c:pt>
                <c:pt idx="2">
                  <c:v>22.5</c:v>
                </c:pt>
                <c:pt idx="3">
                  <c:v>22.71</c:v>
                </c:pt>
                <c:pt idx="4">
                  <c:v>22.92</c:v>
                </c:pt>
              </c:numCache>
            </c:numRef>
          </c:val>
          <c:extLst>
            <c:ext xmlns:c16="http://schemas.microsoft.com/office/drawing/2014/chart" uri="{C3380CC4-5D6E-409C-BE32-E72D297353CC}">
              <c16:uniqueId val="{00000000-5758-46DC-8AD1-4660B570682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758-46DC-8AD1-4660B570682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4E-47E4-9FDC-2E97B31F1C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74E-47E4-9FDC-2E97B31F1C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151.12</c:v>
                </c:pt>
                <c:pt idx="1">
                  <c:v>189.92</c:v>
                </c:pt>
                <c:pt idx="2">
                  <c:v>179.08</c:v>
                </c:pt>
                <c:pt idx="3">
                  <c:v>208.37</c:v>
                </c:pt>
                <c:pt idx="4">
                  <c:v>210.37</c:v>
                </c:pt>
              </c:numCache>
            </c:numRef>
          </c:val>
          <c:extLst>
            <c:ext xmlns:c16="http://schemas.microsoft.com/office/drawing/2014/chart" uri="{C3380CC4-5D6E-409C-BE32-E72D297353CC}">
              <c16:uniqueId val="{00000000-BC11-40E5-B307-27419E1BAD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C11-40E5-B307-27419E1BAD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497.5</c:v>
                </c:pt>
                <c:pt idx="1">
                  <c:v>496.93</c:v>
                </c:pt>
                <c:pt idx="2">
                  <c:v>494.6</c:v>
                </c:pt>
                <c:pt idx="3">
                  <c:v>497.88</c:v>
                </c:pt>
                <c:pt idx="4">
                  <c:v>492.56</c:v>
                </c:pt>
              </c:numCache>
            </c:numRef>
          </c:val>
          <c:extLst>
            <c:ext xmlns:c16="http://schemas.microsoft.com/office/drawing/2014/chart" uri="{C3380CC4-5D6E-409C-BE32-E72D297353CC}">
              <c16:uniqueId val="{00000000-234D-41B8-A88B-319A1C8F05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34D-41B8-A88B-319A1C8F05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114.48</c:v>
                </c:pt>
                <c:pt idx="1">
                  <c:v>114.28</c:v>
                </c:pt>
                <c:pt idx="2">
                  <c:v>107.35</c:v>
                </c:pt>
                <c:pt idx="3">
                  <c:v>112.31</c:v>
                </c:pt>
                <c:pt idx="4">
                  <c:v>111.61</c:v>
                </c:pt>
              </c:numCache>
            </c:numRef>
          </c:val>
          <c:extLst>
            <c:ext xmlns:c16="http://schemas.microsoft.com/office/drawing/2014/chart" uri="{C3380CC4-5D6E-409C-BE32-E72D297353CC}">
              <c16:uniqueId val="{00000000-BC25-4329-9149-CC89156A088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C25-4329-9149-CC89156A088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133.82</c:v>
                </c:pt>
                <c:pt idx="1">
                  <c:v>135.06</c:v>
                </c:pt>
                <c:pt idx="2">
                  <c:v>142.03</c:v>
                </c:pt>
                <c:pt idx="3">
                  <c:v>136.25</c:v>
                </c:pt>
                <c:pt idx="4">
                  <c:v>138.85</c:v>
                </c:pt>
              </c:numCache>
            </c:numRef>
          </c:val>
          <c:extLst>
            <c:ext xmlns:c16="http://schemas.microsoft.com/office/drawing/2014/chart" uri="{C3380CC4-5D6E-409C-BE32-E72D297353CC}">
              <c16:uniqueId val="{00000000-E992-4DDB-8255-6EB8CF4AC29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992-4DDB-8255-6EB8CF4AC29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27" zoomScaleNormal="100" workbookViewId="0">
      <selection activeCell="BL47" sqref="BL47:BZ63"/>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6" t="str">
        <f>データ!H6</f>
        <v>京都府　舞鶴市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75322</v>
      </c>
      <c r="AM8" s="65"/>
      <c r="AN8" s="65"/>
      <c r="AO8" s="65"/>
      <c r="AP8" s="65"/>
      <c r="AQ8" s="65"/>
      <c r="AR8" s="65"/>
      <c r="AS8" s="65"/>
      <c r="AT8" s="36">
        <f>データ!$S$6</f>
        <v>342.13</v>
      </c>
      <c r="AU8" s="37"/>
      <c r="AV8" s="37"/>
      <c r="AW8" s="37"/>
      <c r="AX8" s="37"/>
      <c r="AY8" s="37"/>
      <c r="AZ8" s="37"/>
      <c r="BA8" s="37"/>
      <c r="BB8" s="54">
        <f>データ!$T$6</f>
        <v>220.16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6" t="str">
        <f>データ!$N$6</f>
        <v>-</v>
      </c>
      <c r="C10" s="37"/>
      <c r="D10" s="37"/>
      <c r="E10" s="37"/>
      <c r="F10" s="37"/>
      <c r="G10" s="37"/>
      <c r="H10" s="37"/>
      <c r="I10" s="36">
        <f>データ!$O$6</f>
        <v>68.41</v>
      </c>
      <c r="J10" s="37"/>
      <c r="K10" s="37"/>
      <c r="L10" s="37"/>
      <c r="M10" s="37"/>
      <c r="N10" s="37"/>
      <c r="O10" s="64"/>
      <c r="P10" s="54">
        <f>データ!$P$6</f>
        <v>99.8</v>
      </c>
      <c r="Q10" s="54"/>
      <c r="R10" s="54"/>
      <c r="S10" s="54"/>
      <c r="T10" s="54"/>
      <c r="U10" s="54"/>
      <c r="V10" s="54"/>
      <c r="W10" s="65">
        <f>データ!$Q$6</f>
        <v>3069</v>
      </c>
      <c r="X10" s="65"/>
      <c r="Y10" s="65"/>
      <c r="Z10" s="65"/>
      <c r="AA10" s="65"/>
      <c r="AB10" s="65"/>
      <c r="AC10" s="65"/>
      <c r="AD10" s="2"/>
      <c r="AE10" s="2"/>
      <c r="AF10" s="2"/>
      <c r="AG10" s="2"/>
      <c r="AH10" s="2"/>
      <c r="AI10" s="2"/>
      <c r="AJ10" s="2"/>
      <c r="AK10" s="2"/>
      <c r="AL10" s="65">
        <f>データ!$U$6</f>
        <v>74181</v>
      </c>
      <c r="AM10" s="65"/>
      <c r="AN10" s="65"/>
      <c r="AO10" s="65"/>
      <c r="AP10" s="65"/>
      <c r="AQ10" s="65"/>
      <c r="AR10" s="65"/>
      <c r="AS10" s="65"/>
      <c r="AT10" s="36">
        <f>データ!$V$6</f>
        <v>51.3</v>
      </c>
      <c r="AU10" s="37"/>
      <c r="AV10" s="37"/>
      <c r="AW10" s="37"/>
      <c r="AX10" s="37"/>
      <c r="AY10" s="37"/>
      <c r="AZ10" s="37"/>
      <c r="BA10" s="37"/>
      <c r="BB10" s="54">
        <f>データ!$W$6</f>
        <v>1446.02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fzE6w2uLrEgVsZmvoJ3fVf2kKAfZeU2Sh3biC+hV5ClKghzV1lOqZ11dRl74B/eSKAqHXSplmbRZE+J1PYIZw==" saltValue="fZNYMCXLakYSG0EEQy5y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cols>
    <col min="2" max="144" width="11.8867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2024</v>
      </c>
      <c r="C6" s="20">
        <f t="shared" ref="C6:W6" si="3">C7</f>
        <v>262021</v>
      </c>
      <c r="D6" s="20">
        <f t="shared" si="3"/>
        <v>46</v>
      </c>
      <c r="E6" s="20">
        <f t="shared" si="3"/>
        <v>1</v>
      </c>
      <c r="F6" s="20">
        <f t="shared" si="3"/>
        <v>0</v>
      </c>
      <c r="G6" s="20">
        <f t="shared" si="3"/>
        <v>1</v>
      </c>
      <c r="H6" s="20" t="str">
        <f t="shared" si="3"/>
        <v>京都府　舞鶴市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68.41</v>
      </c>
      <c r="P6" s="21">
        <f t="shared" si="3"/>
        <v>99.8</v>
      </c>
      <c r="Q6" s="21">
        <f t="shared" si="3"/>
        <v>3069</v>
      </c>
      <c r="R6" s="21">
        <f t="shared" si="3"/>
        <v>75322</v>
      </c>
      <c r="S6" s="21">
        <f t="shared" si="3"/>
        <v>342.13</v>
      </c>
      <c r="T6" s="21">
        <f t="shared" si="3"/>
        <v>220.16</v>
      </c>
      <c r="U6" s="21">
        <f t="shared" si="3"/>
        <v>74181</v>
      </c>
      <c r="V6" s="21">
        <f t="shared" si="3"/>
        <v>51.3</v>
      </c>
      <c r="W6" s="21">
        <f t="shared" si="3"/>
        <v>1446.02</v>
      </c>
      <c r="X6" s="22">
        <f>IF(X7="",NA(),X7)</f>
        <v>115.29</v>
      </c>
      <c r="Y6" s="22">
        <f t="shared" ref="Y6:AG6" si="4">IF(Y7="",NA(),Y7)</f>
        <v>115.44</v>
      </c>
      <c r="Z6" s="22">
        <f t="shared" si="4"/>
        <v>110.05</v>
      </c>
      <c r="AA6" s="22">
        <f t="shared" si="4"/>
        <v>114.62</v>
      </c>
      <c r="AB6" s="22">
        <f t="shared" si="4"/>
        <v>112.91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151.12</v>
      </c>
      <c r="AU6" s="22">
        <f t="shared" ref="AU6:BC6" si="6">IF(AU7="",NA(),AU7)</f>
        <v>189.92</v>
      </c>
      <c r="AV6" s="22">
        <f t="shared" si="6"/>
        <v>179.08</v>
      </c>
      <c r="AW6" s="22">
        <f t="shared" si="6"/>
        <v>208.37</v>
      </c>
      <c r="AX6" s="22">
        <f t="shared" si="6"/>
        <v>210.37</v>
      </c>
      <c r="AY6" s="22">
        <f t="shared" si="6"/>
        <v>350.79</v>
      </c>
      <c r="AZ6" s="22">
        <f t="shared" si="6"/>
        <v>354.57</v>
      </c>
      <c r="BA6" s="22">
        <f t="shared" si="6"/>
        <v>357.74</v>
      </c>
      <c r="BB6" s="22">
        <f t="shared" si="6"/>
        <v>344.88</v>
      </c>
      <c r="BC6" s="22">
        <f t="shared" si="6"/>
        <v>326.02</v>
      </c>
      <c r="BD6" s="21" t="str">
        <f>IF(BD7="","",IF(BD7="-","【-】","【"&amp;SUBSTITUTE(TEXT(BD7,"#,##0.00"),"-","△")&amp;"】"))</f>
        <v>【239.69】</v>
      </c>
      <c r="BE6" s="22">
        <f>IF(BE7="",NA(),BE7)</f>
        <v>497.5</v>
      </c>
      <c r="BF6" s="22">
        <f t="shared" ref="BF6:BN6" si="7">IF(BF7="",NA(),BF7)</f>
        <v>496.93</v>
      </c>
      <c r="BG6" s="22">
        <f t="shared" si="7"/>
        <v>494.6</v>
      </c>
      <c r="BH6" s="22">
        <f t="shared" si="7"/>
        <v>497.88</v>
      </c>
      <c r="BI6" s="22">
        <f t="shared" si="7"/>
        <v>492.56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114.48</v>
      </c>
      <c r="BQ6" s="22">
        <f t="shared" ref="BQ6:BY6" si="8">IF(BQ7="",NA(),BQ7)</f>
        <v>114.28</v>
      </c>
      <c r="BR6" s="22">
        <f t="shared" si="8"/>
        <v>107.35</v>
      </c>
      <c r="BS6" s="22">
        <f t="shared" si="8"/>
        <v>112.31</v>
      </c>
      <c r="BT6" s="22">
        <f t="shared" si="8"/>
        <v>111.61</v>
      </c>
      <c r="BU6" s="22">
        <f t="shared" si="8"/>
        <v>100.85</v>
      </c>
      <c r="BV6" s="22">
        <f t="shared" si="8"/>
        <v>103.79</v>
      </c>
      <c r="BW6" s="22">
        <f t="shared" si="8"/>
        <v>98.3</v>
      </c>
      <c r="BX6" s="22">
        <f t="shared" si="8"/>
        <v>98.89</v>
      </c>
      <c r="BY6" s="22">
        <f t="shared" si="8"/>
        <v>99.25</v>
      </c>
      <c r="BZ6" s="21" t="str">
        <f>IF(BZ7="","",IF(BZ7="-","【-】","【"&amp;SUBSTITUTE(TEXT(BZ7,"#,##0.00"),"-","△")&amp;"】"))</f>
        <v>【97.59】</v>
      </c>
      <c r="CA6" s="22">
        <f>IF(CA7="",NA(),CA7)</f>
        <v>133.82</v>
      </c>
      <c r="CB6" s="22">
        <f t="shared" ref="CB6:CJ6" si="9">IF(CB7="",NA(),CB7)</f>
        <v>135.06</v>
      </c>
      <c r="CC6" s="22">
        <f t="shared" si="9"/>
        <v>142.03</v>
      </c>
      <c r="CD6" s="22">
        <f t="shared" si="9"/>
        <v>136.25</v>
      </c>
      <c r="CE6" s="22">
        <f t="shared" si="9"/>
        <v>138.85</v>
      </c>
      <c r="CF6" s="22">
        <f t="shared" si="9"/>
        <v>167.1</v>
      </c>
      <c r="CG6" s="22">
        <f t="shared" si="9"/>
        <v>167.86</v>
      </c>
      <c r="CH6" s="22">
        <f t="shared" si="9"/>
        <v>173.68</v>
      </c>
      <c r="CI6" s="22">
        <f t="shared" si="9"/>
        <v>174.52</v>
      </c>
      <c r="CJ6" s="22">
        <f t="shared" si="9"/>
        <v>178.92</v>
      </c>
      <c r="CK6" s="21" t="str">
        <f>IF(CK7="","",IF(CK7="-","【-】","【"&amp;SUBSTITUTE(TEXT(CK7,"#,##0.00"),"-","△")&amp;"】"))</f>
        <v>【181.66】</v>
      </c>
      <c r="CL6" s="22">
        <f>IF(CL7="",NA(),CL7)</f>
        <v>43.9</v>
      </c>
      <c r="CM6" s="22">
        <f t="shared" ref="CM6:CU6" si="10">IF(CM7="",NA(),CM7)</f>
        <v>41.8</v>
      </c>
      <c r="CN6" s="22">
        <f t="shared" si="10"/>
        <v>41.54</v>
      </c>
      <c r="CO6" s="22">
        <f t="shared" si="10"/>
        <v>40.700000000000003</v>
      </c>
      <c r="CP6" s="22">
        <f t="shared" si="10"/>
        <v>40.31</v>
      </c>
      <c r="CQ6" s="22">
        <f t="shared" si="10"/>
        <v>59.91</v>
      </c>
      <c r="CR6" s="22">
        <f t="shared" si="10"/>
        <v>59.4</v>
      </c>
      <c r="CS6" s="22">
        <f t="shared" si="10"/>
        <v>59.24</v>
      </c>
      <c r="CT6" s="22">
        <f t="shared" si="10"/>
        <v>58.77</v>
      </c>
      <c r="CU6" s="22">
        <f t="shared" si="10"/>
        <v>59.17</v>
      </c>
      <c r="CV6" s="21" t="str">
        <f>IF(CV7="","",IF(CV7="-","【-】","【"&amp;SUBSTITUTE(TEXT(CV7,"#,##0.00"),"-","△")&amp;"】"))</f>
        <v>【60.21】</v>
      </c>
      <c r="CW6" s="22">
        <f>IF(CW7="",NA(),CW7)</f>
        <v>94.36</v>
      </c>
      <c r="CX6" s="22">
        <f t="shared" ref="CX6:DF6" si="11">IF(CX7="",NA(),CX7)</f>
        <v>95.57</v>
      </c>
      <c r="CY6" s="22">
        <f t="shared" si="11"/>
        <v>95.73</v>
      </c>
      <c r="CZ6" s="22">
        <f t="shared" si="11"/>
        <v>95</v>
      </c>
      <c r="DA6" s="22">
        <f t="shared" si="11"/>
        <v>94.69</v>
      </c>
      <c r="DB6" s="22">
        <f t="shared" si="11"/>
        <v>87.26</v>
      </c>
      <c r="DC6" s="22">
        <f t="shared" si="11"/>
        <v>87.57</v>
      </c>
      <c r="DD6" s="22">
        <f t="shared" si="11"/>
        <v>87.26</v>
      </c>
      <c r="DE6" s="22">
        <f t="shared" si="11"/>
        <v>86.95</v>
      </c>
      <c r="DF6" s="22">
        <f t="shared" si="11"/>
        <v>86.58</v>
      </c>
      <c r="DG6" s="21" t="str">
        <f>IF(DG7="","",IF(DG7="-","【-】","【"&amp;SUBSTITUTE(TEXT(DG7,"#,##0.00"),"-","△")&amp;"】"))</f>
        <v>【89.21】</v>
      </c>
      <c r="DH6" s="22">
        <f>IF(DH7="",NA(),DH7)</f>
        <v>41.87</v>
      </c>
      <c r="DI6" s="22">
        <f t="shared" ref="DI6:DQ6" si="12">IF(DI7="",NA(),DI7)</f>
        <v>43.52</v>
      </c>
      <c r="DJ6" s="22">
        <f t="shared" si="12"/>
        <v>44.84</v>
      </c>
      <c r="DK6" s="22">
        <f t="shared" si="12"/>
        <v>45.68</v>
      </c>
      <c r="DL6" s="22">
        <f t="shared" si="12"/>
        <v>46.99</v>
      </c>
      <c r="DM6" s="22">
        <f t="shared" si="12"/>
        <v>49.2</v>
      </c>
      <c r="DN6" s="22">
        <f t="shared" si="12"/>
        <v>50.01</v>
      </c>
      <c r="DO6" s="22">
        <f t="shared" si="12"/>
        <v>50.99</v>
      </c>
      <c r="DP6" s="22">
        <f t="shared" si="12"/>
        <v>51.79</v>
      </c>
      <c r="DQ6" s="22">
        <f t="shared" si="12"/>
        <v>52.02</v>
      </c>
      <c r="DR6" s="21" t="str">
        <f>IF(DR7="","",IF(DR7="-","【-】","【"&amp;SUBSTITUTE(TEXT(DR7,"#,##0.00"),"-","△")&amp;"】"))</f>
        <v>【52.41】</v>
      </c>
      <c r="DS6" s="22">
        <f>IF(DS7="",NA(),DS7)</f>
        <v>19.36</v>
      </c>
      <c r="DT6" s="22">
        <f t="shared" ref="DT6:EB6" si="13">IF(DT7="",NA(),DT7)</f>
        <v>19.82</v>
      </c>
      <c r="DU6" s="22">
        <f t="shared" si="13"/>
        <v>22.5</v>
      </c>
      <c r="DV6" s="22">
        <f t="shared" si="13"/>
        <v>22.71</v>
      </c>
      <c r="DW6" s="22">
        <f t="shared" si="13"/>
        <v>22.92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0.73</v>
      </c>
      <c r="EE6" s="22">
        <f t="shared" ref="EE6:EM6" si="14">IF(EE7="",NA(),EE7)</f>
        <v>0.55000000000000004</v>
      </c>
      <c r="EF6" s="22">
        <f t="shared" si="14"/>
        <v>0.94</v>
      </c>
      <c r="EG6" s="22">
        <f t="shared" si="14"/>
        <v>0.84</v>
      </c>
      <c r="EH6" s="22">
        <f t="shared" si="14"/>
        <v>0.57999999999999996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c r="A7" s="15"/>
      <c r="B7" s="24">
        <v>2024</v>
      </c>
      <c r="C7" s="24">
        <v>262021</v>
      </c>
      <c r="D7" s="24">
        <v>46</v>
      </c>
      <c r="E7" s="24">
        <v>1</v>
      </c>
      <c r="F7" s="24">
        <v>0</v>
      </c>
      <c r="G7" s="24">
        <v>1</v>
      </c>
      <c r="H7" s="24" t="s">
        <v>93</v>
      </c>
      <c r="I7" s="24" t="s">
        <v>94</v>
      </c>
      <c r="J7" s="24" t="s">
        <v>95</v>
      </c>
      <c r="K7" s="24" t="s">
        <v>96</v>
      </c>
      <c r="L7" s="24" t="s">
        <v>97</v>
      </c>
      <c r="M7" s="24" t="s">
        <v>98</v>
      </c>
      <c r="N7" s="25" t="s">
        <v>99</v>
      </c>
      <c r="O7" s="25">
        <v>68.41</v>
      </c>
      <c r="P7" s="25">
        <v>99.8</v>
      </c>
      <c r="Q7" s="25">
        <v>3069</v>
      </c>
      <c r="R7" s="25">
        <v>75322</v>
      </c>
      <c r="S7" s="25">
        <v>342.13</v>
      </c>
      <c r="T7" s="25">
        <v>220.16</v>
      </c>
      <c r="U7" s="25">
        <v>74181</v>
      </c>
      <c r="V7" s="25">
        <v>51.3</v>
      </c>
      <c r="W7" s="25">
        <v>1446.02</v>
      </c>
      <c r="X7" s="25">
        <v>115.29</v>
      </c>
      <c r="Y7" s="25">
        <v>115.44</v>
      </c>
      <c r="Z7" s="25">
        <v>110.05</v>
      </c>
      <c r="AA7" s="25">
        <v>114.62</v>
      </c>
      <c r="AB7" s="25">
        <v>112.91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151.12</v>
      </c>
      <c r="AU7" s="25">
        <v>189.92</v>
      </c>
      <c r="AV7" s="25">
        <v>179.08</v>
      </c>
      <c r="AW7" s="25">
        <v>208.37</v>
      </c>
      <c r="AX7" s="25">
        <v>210.37</v>
      </c>
      <c r="AY7" s="25">
        <v>350.79</v>
      </c>
      <c r="AZ7" s="25">
        <v>354.57</v>
      </c>
      <c r="BA7" s="25">
        <v>357.74</v>
      </c>
      <c r="BB7" s="25">
        <v>344.88</v>
      </c>
      <c r="BC7" s="25">
        <v>326.02</v>
      </c>
      <c r="BD7" s="25">
        <v>239.69</v>
      </c>
      <c r="BE7" s="25">
        <v>497.5</v>
      </c>
      <c r="BF7" s="25">
        <v>496.93</v>
      </c>
      <c r="BG7" s="25">
        <v>494.6</v>
      </c>
      <c r="BH7" s="25">
        <v>497.88</v>
      </c>
      <c r="BI7" s="25">
        <v>492.56</v>
      </c>
      <c r="BJ7" s="25">
        <v>322.92</v>
      </c>
      <c r="BK7" s="25">
        <v>303.45999999999998</v>
      </c>
      <c r="BL7" s="25">
        <v>307.27999999999997</v>
      </c>
      <c r="BM7" s="25">
        <v>304.02</v>
      </c>
      <c r="BN7" s="25">
        <v>300.54000000000002</v>
      </c>
      <c r="BO7" s="25">
        <v>264.86</v>
      </c>
      <c r="BP7" s="25">
        <v>114.48</v>
      </c>
      <c r="BQ7" s="25">
        <v>114.28</v>
      </c>
      <c r="BR7" s="25">
        <v>107.35</v>
      </c>
      <c r="BS7" s="25">
        <v>112.31</v>
      </c>
      <c r="BT7" s="25">
        <v>111.61</v>
      </c>
      <c r="BU7" s="25">
        <v>100.85</v>
      </c>
      <c r="BV7" s="25">
        <v>103.79</v>
      </c>
      <c r="BW7" s="25">
        <v>98.3</v>
      </c>
      <c r="BX7" s="25">
        <v>98.89</v>
      </c>
      <c r="BY7" s="25">
        <v>99.25</v>
      </c>
      <c r="BZ7" s="25">
        <v>97.59</v>
      </c>
      <c r="CA7" s="25">
        <v>133.82</v>
      </c>
      <c r="CB7" s="25">
        <v>135.06</v>
      </c>
      <c r="CC7" s="25">
        <v>142.03</v>
      </c>
      <c r="CD7" s="25">
        <v>136.25</v>
      </c>
      <c r="CE7" s="25">
        <v>138.85</v>
      </c>
      <c r="CF7" s="25">
        <v>167.1</v>
      </c>
      <c r="CG7" s="25">
        <v>167.86</v>
      </c>
      <c r="CH7" s="25">
        <v>173.68</v>
      </c>
      <c r="CI7" s="25">
        <v>174.52</v>
      </c>
      <c r="CJ7" s="25">
        <v>178.92</v>
      </c>
      <c r="CK7" s="25">
        <v>181.66</v>
      </c>
      <c r="CL7" s="25">
        <v>43.9</v>
      </c>
      <c r="CM7" s="25">
        <v>41.8</v>
      </c>
      <c r="CN7" s="25">
        <v>41.54</v>
      </c>
      <c r="CO7" s="25">
        <v>40.700000000000003</v>
      </c>
      <c r="CP7" s="25">
        <v>40.31</v>
      </c>
      <c r="CQ7" s="25">
        <v>59.91</v>
      </c>
      <c r="CR7" s="25">
        <v>59.4</v>
      </c>
      <c r="CS7" s="25">
        <v>59.24</v>
      </c>
      <c r="CT7" s="25">
        <v>58.77</v>
      </c>
      <c r="CU7" s="25">
        <v>59.17</v>
      </c>
      <c r="CV7" s="25">
        <v>60.21</v>
      </c>
      <c r="CW7" s="25">
        <v>94.36</v>
      </c>
      <c r="CX7" s="25">
        <v>95.57</v>
      </c>
      <c r="CY7" s="25">
        <v>95.73</v>
      </c>
      <c r="CZ7" s="25">
        <v>95</v>
      </c>
      <c r="DA7" s="25">
        <v>94.69</v>
      </c>
      <c r="DB7" s="25">
        <v>87.26</v>
      </c>
      <c r="DC7" s="25">
        <v>87.57</v>
      </c>
      <c r="DD7" s="25">
        <v>87.26</v>
      </c>
      <c r="DE7" s="25">
        <v>86.95</v>
      </c>
      <c r="DF7" s="25">
        <v>86.58</v>
      </c>
      <c r="DG7" s="25">
        <v>89.21</v>
      </c>
      <c r="DH7" s="25">
        <v>41.87</v>
      </c>
      <c r="DI7" s="25">
        <v>43.52</v>
      </c>
      <c r="DJ7" s="25">
        <v>44.84</v>
      </c>
      <c r="DK7" s="25">
        <v>45.68</v>
      </c>
      <c r="DL7" s="25">
        <v>46.99</v>
      </c>
      <c r="DM7" s="25">
        <v>49.2</v>
      </c>
      <c r="DN7" s="25">
        <v>50.01</v>
      </c>
      <c r="DO7" s="25">
        <v>50.99</v>
      </c>
      <c r="DP7" s="25">
        <v>51.79</v>
      </c>
      <c r="DQ7" s="25">
        <v>52.02</v>
      </c>
      <c r="DR7" s="25">
        <v>52.41</v>
      </c>
      <c r="DS7" s="25">
        <v>19.36</v>
      </c>
      <c r="DT7" s="25">
        <v>19.82</v>
      </c>
      <c r="DU7" s="25">
        <v>22.5</v>
      </c>
      <c r="DV7" s="25">
        <v>22.71</v>
      </c>
      <c r="DW7" s="25">
        <v>22.92</v>
      </c>
      <c r="DX7" s="25">
        <v>18.329999999999998</v>
      </c>
      <c r="DY7" s="25">
        <v>20.27</v>
      </c>
      <c r="DZ7" s="25">
        <v>21.69</v>
      </c>
      <c r="EA7" s="25">
        <v>23.19</v>
      </c>
      <c r="EB7" s="25">
        <v>24.61</v>
      </c>
      <c r="EC7" s="25">
        <v>26.78</v>
      </c>
      <c r="ED7" s="25">
        <v>0.73</v>
      </c>
      <c r="EE7" s="25">
        <v>0.55000000000000004</v>
      </c>
      <c r="EF7" s="25">
        <v>0.94</v>
      </c>
      <c r="EG7" s="25">
        <v>0.84</v>
      </c>
      <c r="EH7" s="25">
        <v>0.57999999999999996</v>
      </c>
      <c r="EI7" s="25">
        <v>0.6</v>
      </c>
      <c r="EJ7" s="25">
        <v>0.56000000000000005</v>
      </c>
      <c r="EK7" s="25">
        <v>0.6</v>
      </c>
      <c r="EL7" s="25">
        <v>0.53</v>
      </c>
      <c r="EM7" s="25">
        <v>0.54</v>
      </c>
      <c r="EN7" s="25">
        <v>0.59</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WPCW011</cp:lastModifiedBy>
  <dcterms:created xsi:type="dcterms:W3CDTF">2025-12-12T09:19:16Z</dcterms:created>
  <dcterms:modified xsi:type="dcterms:W3CDTF">2026-02-16T07:38:12Z</dcterms:modified>
  <cp:category/>
</cp:coreProperties>
</file>