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5京都府照会（及び通知）\5060117 公営企業に係る経営比較分析表（令和４年度決算）の分析等について（依頼）\水道\"/>
    </mc:Choice>
  </mc:AlternateContent>
  <workbookProtection workbookAlgorithmName="SHA-512" workbookHashValue="eipohVKlxGQP4jlMju2yUTuzgov1PN5w4yaNYvPTBTJPM2bRAPKxFP8FwokWLdtww214ANB/JxefyfY1ok4kEQ==" workbookSaltValue="RZ/t1D+maUeBDkBisQZ38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<sst xmlns="http://schemas.openxmlformats.org/spreadsheetml/2006/main" count="228" uniqueCount="113">
  <si>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</si>
  <si>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</si>
  <si>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</si>
  <si>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</si>
  <si>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</si>
  <si>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</si>
  <si>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</si>
  <si>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</si>
  <si>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</si>
  <si>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</si>
  <si>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</si>
  <si>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</si>
  <si>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</si>
  <si>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</si>
  <si>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</si>
  <si>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</si>
  <si>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</si>
  <si>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</si>
  <si>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</si>
  <si>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</si>
  <si>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</si>
  <si>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</si>
  <si>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</si>
  <si>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</si>
  <si>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</si>
  <si>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</si>
  <si>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</si>
  <si>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</si>
  <si>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</si>
  <si>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</si>
  <si>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</si>
  <si>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</si>
  <si>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</si>
  <si>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</si>
  <si>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</si>
  <si>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</si>
  <si>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</si>
  <si>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</si>
  <si>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</si>
  <si>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</si>
  <si>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</si>
  <si>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</si>
  <si>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</si>
  <si>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</si>
  <si>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</si>
  <si>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</si>
  <si>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</si>
  <si>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</si>
  <si>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</si>
  <si>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</si>
  <si>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</si>
  <si>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</si>
  <si>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</si>
  <si>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</si>
  <si>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</si>
  <si>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</si>
  <si>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</si>
  <si>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</si>
  <si>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</si>
  <si>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</si>
  <si>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</si>
  <si>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</si>
  <si>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</si>
  <si>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</si>
  <si>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</si>
  <si>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</si>
  <si>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</si>
  <si>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</si>
  <si>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</si>
  <si>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</si>
  <si>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</si>
  <si>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</si>
  <si>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</si>
  <si>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</si>
  <si>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</si>
  <si>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</si>
  <si>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</si>
  <si>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</si>
  <si>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</si>
  <si>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</si>
  <si>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</si>
  <si>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</si>
  <si>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</si>
  <si>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</si>
  <si>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</si>
  <si>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</si>
  <si>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</si>
  <si>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</si>
  <si>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</si>
  <si>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</si>
  <si>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</si>
  <si>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</si>
  <si>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</si>
  <si>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</si>
  <si>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</si>
  <si>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</si>
  <si>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</si>
  <si>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</si>
  <si>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</si>
  <si>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</si>
  <si>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</si>
  <si>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</si>
  <si>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</si>
  <si>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</si>
  <si>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</si>
  <si>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</si>
  <si>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</si>
  <si>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</si>
  <si>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</si>
  <si>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</si>
  <si>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以上から、「アセットマネジメント」及び「経営戦略」等の実施により、更新投資のダウンサイジング・平準化及び収益の見直しを図る。</t>
    <phoneticPr fontId="4"/>
  </si>
  <si>
    <t>　昭和４０年代から昭和５０年代にかけて住宅開発等により布設した多くの管路が順次更新時期を迎えている。そのため、経年管の更新を継続的に進めているものの、令和４年度は管路経年化率は増加した。類似団体平均値を上回っており、他団体と比べて老朽化が進んでいることから、引き続き経年管の更新を進めていく必要がある。
　令和４年度においては、配水管布設替工事等を実施したものの、管路の更新率は類似団体平均値を下回った。
　令和５年度以降は引き続き、経年化率の低下に向けて、管路更新事業を実施する予定である。
　また、施設においても、水道施設整備計画に基づき、計画的に更新・統合を行い、老朽化の改善を進めている。</t>
    <rPh sb="197" eb="198">
      <t>シタ</t>
    </rPh>
    <phoneticPr fontId="4"/>
  </si>
  <si>
    <t>　令和４年度においては、経常収支比率は100%を上回っており、費用を収益でまかなえている。一方、料金回収率は100%を下回っているが、これは令和２年度から引き続き新型コロナウイルス対策に係る減免を実施した結果、減免分を一般会計補助金で補填したためである。令和４年度は累積欠損金比率が引き続き改善したのものの、類似団体と比べても突出して高い累積欠損金比率を含めて、経営の改善に努める必要がある。
　流動比率については、他団体の平均を下回っており、支払能力は未だに十分あるものの、注意が必要である。
　企業債残高対給水収益比率については、企業債残高が増加傾向にあり、令和２年度から令和４年度までに実施した新型コロナウイルス対策に係る減免の影響もあり、比率が上昇傾向にある。
　経営の効率性を示す、給水原価・施設利用率・有収率については、有収率は類似団体と比べても効率性が高いといえるが、給水原価・施設利用率は類似団体と比べて効率性が低いため、将来的に施設の更新投資等を見直すことにより、施設利用率の向上、並びに給水原価の低減を図る必要がある。</t>
    <rPh sb="141" eb="142">
      <t>ヒ</t>
    </rPh>
    <rPh sb="143" eb="144">
      <t>ツヅ</t>
    </rPh>
    <rPh sb="215" eb="216">
      <t>シタ</t>
    </rPh>
    <rPh sb="222" eb="224">
      <t>シハラ</t>
    </rPh>
    <rPh sb="224" eb="226">
      <t>ノウリョク</t>
    </rPh>
    <rPh sb="227" eb="228">
      <t>イマ</t>
    </rPh>
    <rPh sb="230" eb="232">
      <t>ジュウブン</t>
    </rPh>
    <rPh sb="238" eb="240">
      <t>チュウイ</t>
    </rPh>
    <rPh sb="241" eb="243">
      <t>ヒツヨウ</t>
    </rPh>
    <rPh sb="323" eb="325">
      <t>ヒリツ</t>
    </rPh>
    <rPh sb="326" eb="328">
      <t>ジョウショウ</t>
    </rPh>
    <rPh sb="328" eb="33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</si>
</sst>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1.72</c:v>
                </c:pt>
                <c:pt idx="2">
                  <c:v>1.21</c:v>
                </c:pt>
                <c:pt idx="3">
                  <c:v>0.91</c:v>
                </c:pt>
                <c:pt idx="4">
                  <c:v>0.44</c:v>
                </c:pt>
              </c:numCache>
            </c:numRef>
          </c:val>
          <c:extLst>
            <c:ext xmlns:c16="http://schemas.microsoft.com/office/drawing/2014/chart" uri="{C3380CC4-5D6E-409C-BE32-E72D297353CC}">
              <c16:uniqueId val="{00000000-EF2B-4FA0-A4F1-FEC2B3D449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F2B-4FA0-A4F1-FEC2B3D449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49.81</c:v>
                </c:pt>
                <c:pt idx="1">
                  <c:v>42.72</c:v>
                </c:pt>
                <c:pt idx="2">
                  <c:v>43.37</c:v>
                </c:pt>
                <c:pt idx="3">
                  <c:v>42.66</c:v>
                </c:pt>
                <c:pt idx="4">
                  <c:v>43.16</c:v>
                </c:pt>
              </c:numCache>
            </c:numRef>
          </c:val>
          <c:extLst>
            <c:ext xmlns:c16="http://schemas.microsoft.com/office/drawing/2014/chart" uri="{C3380CC4-5D6E-409C-BE32-E72D297353CC}">
              <c16:uniqueId val="{00000000-2201-4707-A6B4-B1E2789682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201-4707-A6B4-B1E2789682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92.49</c:v>
                </c:pt>
                <c:pt idx="1">
                  <c:v>91.31</c:v>
                </c:pt>
                <c:pt idx="2">
                  <c:v>91.86</c:v>
                </c:pt>
                <c:pt idx="3">
                  <c:v>92.77</c:v>
                </c:pt>
                <c:pt idx="4">
                  <c:v>91.17</c:v>
                </c:pt>
              </c:numCache>
            </c:numRef>
          </c:val>
          <c:extLst>
            <c:ext xmlns:c16="http://schemas.microsoft.com/office/drawing/2014/chart" uri="{C3380CC4-5D6E-409C-BE32-E72D297353CC}">
              <c16:uniqueId val="{00000000-E59D-4D3D-BFB6-19257B4DBE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59D-4D3D-BFB6-19257B4DBE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96.4</c:v>
                </c:pt>
                <c:pt idx="1">
                  <c:v>96.08</c:v>
                </c:pt>
                <c:pt idx="2">
                  <c:v>104.32</c:v>
                </c:pt>
                <c:pt idx="3">
                  <c:v>102.44</c:v>
                </c:pt>
                <c:pt idx="4">
                  <c:v>100.7</c:v>
                </c:pt>
              </c:numCache>
            </c:numRef>
          </c:val>
          <c:extLst>
            <c:ext xmlns:c16="http://schemas.microsoft.com/office/drawing/2014/chart" uri="{C3380CC4-5D6E-409C-BE32-E72D297353CC}">
              <c16:uniqueId val="{00000000-6FA8-448A-8404-2001ED286B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FA8-448A-8404-2001ED286B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54.47</c:v>
                </c:pt>
                <c:pt idx="1">
                  <c:v>52.84</c:v>
                </c:pt>
                <c:pt idx="2">
                  <c:v>51.21</c:v>
                </c:pt>
                <c:pt idx="3">
                  <c:v>52.57</c:v>
                </c:pt>
                <c:pt idx="4">
                  <c:v>53.95</c:v>
                </c:pt>
              </c:numCache>
            </c:numRef>
          </c:val>
          <c:extLst>
            <c:ext xmlns:c16="http://schemas.microsoft.com/office/drawing/2014/chart" uri="{C3380CC4-5D6E-409C-BE32-E72D297353CC}">
              <c16:uniqueId val="{00000000-D6D3-4829-8039-9C9E509AD1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6D3-4829-8039-9C9E509AD1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32.08</c:v>
                </c:pt>
                <c:pt idx="1">
                  <c:v>31.12</c:v>
                </c:pt>
                <c:pt idx="2">
                  <c:v>30.24</c:v>
                </c:pt>
                <c:pt idx="3">
                  <c:v>30.68</c:v>
                </c:pt>
                <c:pt idx="4">
                  <c:v>32.22</c:v>
                </c:pt>
              </c:numCache>
            </c:numRef>
          </c:val>
          <c:extLst>
            <c:ext xmlns:c16="http://schemas.microsoft.com/office/drawing/2014/chart" uri="{C3380CC4-5D6E-409C-BE32-E72D297353CC}">
              <c16:uniqueId val="{00000000-C604-4177-AE21-9D5FB178DD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604-4177-AE21-9D5FB178DD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97.78</c:v>
                </c:pt>
                <c:pt idx="1">
                  <c:v>103.1</c:v>
                </c:pt>
                <c:pt idx="2">
                  <c:v>130.63999999999999</c:v>
                </c:pt>
                <c:pt idx="3">
                  <c:v>108.87</c:v>
                </c:pt>
                <c:pt idx="4">
                  <c:v>108.14</c:v>
                </c:pt>
              </c:numCache>
            </c:numRef>
          </c:val>
          <c:extLst>
            <c:ext xmlns:c16="http://schemas.microsoft.com/office/drawing/2014/chart" uri="{C3380CC4-5D6E-409C-BE32-E72D297353CC}">
              <c16:uniqueId val="{00000000-8C75-462D-BD74-B0EA362A13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C75-462D-BD74-B0EA362A13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472.49</c:v>
                </c:pt>
                <c:pt idx="1">
                  <c:v>339.6</c:v>
                </c:pt>
                <c:pt idx="2">
                  <c:v>424.5</c:v>
                </c:pt>
                <c:pt idx="3">
                  <c:v>431.71</c:v>
                </c:pt>
                <c:pt idx="4">
                  <c:v>338.17</c:v>
                </c:pt>
              </c:numCache>
            </c:numRef>
          </c:val>
          <c:extLst>
            <c:ext xmlns:c16="http://schemas.microsoft.com/office/drawing/2014/chart" uri="{C3380CC4-5D6E-409C-BE32-E72D297353CC}">
              <c16:uniqueId val="{00000000-01EA-4282-A0FE-6A5A5A3BDC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1EA-4282-A0FE-6A5A5A3BDC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266.85000000000002</c:v>
                </c:pt>
                <c:pt idx="1">
                  <c:v>285.68</c:v>
                </c:pt>
                <c:pt idx="2">
                  <c:v>401</c:v>
                </c:pt>
                <c:pt idx="3">
                  <c:v>339.3</c:v>
                </c:pt>
                <c:pt idx="4">
                  <c:v>356.25</c:v>
                </c:pt>
              </c:numCache>
            </c:numRef>
          </c:val>
          <c:extLst>
            <c:ext xmlns:c16="http://schemas.microsoft.com/office/drawing/2014/chart" uri="{C3380CC4-5D6E-409C-BE32-E72D297353CC}">
              <c16:uniqueId val="{00000000-3464-469B-AA3D-03E5BFD99F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3464-469B-AA3D-03E5BFD99F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91.33</c:v>
                </c:pt>
                <c:pt idx="1">
                  <c:v>91.02</c:v>
                </c:pt>
                <c:pt idx="2">
                  <c:v>70.400000000000006</c:v>
                </c:pt>
                <c:pt idx="3">
                  <c:v>82.26</c:v>
                </c:pt>
                <c:pt idx="4">
                  <c:v>80.83</c:v>
                </c:pt>
              </c:numCache>
            </c:numRef>
          </c:val>
          <c:extLst>
            <c:ext xmlns:c16="http://schemas.microsoft.com/office/drawing/2014/chart" uri="{C3380CC4-5D6E-409C-BE32-E72D297353CC}">
              <c16:uniqueId val="{00000000-674A-4BA4-A574-0BFBCD4CF6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674A-4BA4-A574-0BFBCD4CF6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249.08</c:v>
                </c:pt>
                <c:pt idx="1">
                  <c:v>249.34</c:v>
                </c:pt>
                <c:pt idx="2">
                  <c:v>232.52</c:v>
                </c:pt>
                <c:pt idx="3">
                  <c:v>235.33</c:v>
                </c:pt>
                <c:pt idx="4">
                  <c:v>241.09</c:v>
                </c:pt>
              </c:numCache>
            </c:numRef>
          </c:val>
          <c:extLst>
            <c:ext xmlns:c16="http://schemas.microsoft.com/office/drawing/2014/chart" uri="{C3380CC4-5D6E-409C-BE32-E72D297353CC}">
              <c16:uniqueId val="{00000000-3143-4ECF-9A8F-AD6FB57534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143-4ECF-9A8F-AD6FB57534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大山崎町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16524</v>
      </c>
      <c r="AM8" s="45"/>
      <c r="AN8" s="45"/>
      <c r="AO8" s="45"/>
      <c r="AP8" s="45"/>
      <c r="AQ8" s="45"/>
      <c r="AR8" s="45"/>
      <c r="AS8" s="45"/>
      <c r="AT8" s="46">
        <f>データ!$S$6</f>
        <v>5.97</v>
      </c>
      <c r="AU8" s="47"/>
      <c r="AV8" s="47"/>
      <c r="AW8" s="47"/>
      <c r="AX8" s="47"/>
      <c r="AY8" s="47"/>
      <c r="AZ8" s="47"/>
      <c r="BA8" s="47"/>
      <c r="BB8" s="48">
        <f>データ!$T$6</f>
        <v>2767.84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50.66</v>
      </c>
      <c r="J10" s="47"/>
      <c r="K10" s="47"/>
      <c r="L10" s="47"/>
      <c r="M10" s="47"/>
      <c r="N10" s="47"/>
      <c r="O10" s="81"/>
      <c r="P10" s="48">
        <f>データ!$P$6</f>
        <v>100</v>
      </c>
      <c r="Q10" s="48"/>
      <c r="R10" s="48"/>
      <c r="S10" s="48"/>
      <c r="T10" s="48"/>
      <c r="U10" s="48"/>
      <c r="V10" s="48"/>
      <c r="W10" s="45">
        <f>データ!$Q$6</f>
        <v>4235</v>
      </c>
      <c r="X10" s="45"/>
      <c r="Y10" s="45"/>
      <c r="Z10" s="45"/>
      <c r="AA10" s="45"/>
      <c r="AB10" s="45"/>
      <c r="AC10" s="45"/>
      <c r="AD10" s="2"/>
      <c r="AE10" s="2"/>
      <c r="AF10" s="2"/>
      <c r="AG10" s="2"/>
      <c r="AH10" s="2"/>
      <c r="AI10" s="2"/>
      <c r="AJ10" s="2"/>
      <c r="AK10" s="2"/>
      <c r="AL10" s="45">
        <f>データ!$U$6</f>
        <v>16505</v>
      </c>
      <c r="AM10" s="45"/>
      <c r="AN10" s="45"/>
      <c r="AO10" s="45"/>
      <c r="AP10" s="45"/>
      <c r="AQ10" s="45"/>
      <c r="AR10" s="45"/>
      <c r="AS10" s="45"/>
      <c r="AT10" s="46">
        <f>データ!$V$6</f>
        <v>4</v>
      </c>
      <c r="AU10" s="47"/>
      <c r="AV10" s="47"/>
      <c r="AW10" s="47"/>
      <c r="AX10" s="47"/>
      <c r="AY10" s="47"/>
      <c r="AZ10" s="47"/>
      <c r="BA10" s="47"/>
      <c r="BB10" s="48">
        <f>データ!$W$6</f>
        <v>4126.25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QbqVJTGM7rG9nRUatQn0Dz11rzuxkgfGf8usS1tcbN10/yeG4SImeTJ5O4QEByufnNZZsMh/UjKWaqxN9qZrQ==" saltValue="wLrFa4/O8wMo8wMQPQBS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263036</v>
      </c>
      <c r="D6" s="20">
        <f t="shared" si="3"/>
        <v>46</v>
      </c>
      <c r="E6" s="20">
        <f t="shared" si="3"/>
        <v>1</v>
      </c>
      <c r="F6" s="20">
        <f t="shared" si="3"/>
        <v>0</v>
      </c>
      <c r="G6" s="20">
        <f t="shared" si="3"/>
        <v>1</v>
      </c>
      <c r="H6" s="20" t="str">
        <f t="shared" si="3"/>
        <v>京都府　大山崎町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50.66</v>
      </c>
      <c r="P6" s="21">
        <f t="shared" si="3"/>
        <v>100</v>
      </c>
      <c r="Q6" s="21">
        <f t="shared" si="3"/>
        <v>4235</v>
      </c>
      <c r="R6" s="21">
        <f t="shared" si="3"/>
        <v>16524</v>
      </c>
      <c r="S6" s="21">
        <f t="shared" si="3"/>
        <v>5.97</v>
      </c>
      <c r="T6" s="21">
        <f t="shared" si="3"/>
        <v>2767.84</v>
      </c>
      <c r="U6" s="21">
        <f t="shared" si="3"/>
        <v>16505</v>
      </c>
      <c r="V6" s="21">
        <f t="shared" si="3"/>
        <v>4</v>
      </c>
      <c r="W6" s="21">
        <f t="shared" si="3"/>
        <v>4126.25</v>
      </c>
      <c r="X6" s="22">
        <f>IF(X7="",NA(),X7)</f>
        <v>96.4</v>
      </c>
      <c r="Y6" s="22">
        <f t="shared" ref="Y6:AG6" si="4">IF(Y7="",NA(),Y7)</f>
        <v>96.08</v>
      </c>
      <c r="Z6" s="22">
        <f t="shared" si="4"/>
        <v>104.32</v>
      </c>
      <c r="AA6" s="22">
        <f t="shared" si="4"/>
        <v>102.44</v>
      </c>
      <c r="AB6" s="22">
        <f t="shared" si="4"/>
        <v>100.7</v>
      </c>
      <c r="AC6" s="22">
        <f t="shared" si="4"/>
        <v>108.87</v>
      </c>
      <c r="AD6" s="22">
        <f t="shared" si="4"/>
        <v>108.61</v>
      </c>
      <c r="AE6" s="22">
        <f t="shared" si="4"/>
        <v>108.35</v>
      </c>
      <c r="AF6" s="22">
        <f t="shared" si="4"/>
        <v>108.84</v>
      </c>
      <c r="AG6" s="22">
        <f t="shared" si="4"/>
        <v>105.92</v>
      </c>
      <c r="AH6" s="21" t="str">
        <f>IF(AH7="","",IF(AH7="-","【-】","【"&amp;SUBSTITUTE(TEXT(AH7,"#,##0.00"),"-","△")&amp;"】"))</f>
        <v>【108.70】</v>
      </c>
      <c r="AI6" s="22">
        <f>IF(AI7="",NA(),AI7)</f>
        <v>97.78</v>
      </c>
      <c r="AJ6" s="22">
        <f t="shared" ref="AJ6:AR6" si="5">IF(AJ7="",NA(),AJ7)</f>
        <v>103.1</v>
      </c>
      <c r="AK6" s="22">
        <f t="shared" si="5"/>
        <v>130.63999999999999</v>
      </c>
      <c r="AL6" s="22">
        <f t="shared" si="5"/>
        <v>108.87</v>
      </c>
      <c r="AM6" s="22">
        <f t="shared" si="5"/>
        <v>108.14</v>
      </c>
      <c r="AN6" s="22">
        <f t="shared" si="5"/>
        <v>3.16</v>
      </c>
      <c r="AO6" s="22">
        <f t="shared" si="5"/>
        <v>3.59</v>
      </c>
      <c r="AP6" s="22">
        <f t="shared" si="5"/>
        <v>3.98</v>
      </c>
      <c r="AQ6" s="22">
        <f t="shared" si="5"/>
        <v>6.02</v>
      </c>
      <c r="AR6" s="22">
        <f t="shared" si="5"/>
        <v>7.78</v>
      </c>
      <c r="AS6" s="21" t="str">
        <f>IF(AS7="","",IF(AS7="-","【-】","【"&amp;SUBSTITUTE(TEXT(AS7,"#,##0.00"),"-","△")&amp;"】"))</f>
        <v>【1.34】</v>
      </c>
      <c r="AT6" s="22">
        <f>IF(AT7="",NA(),AT7)</f>
        <v>472.49</v>
      </c>
      <c r="AU6" s="22">
        <f t="shared" ref="AU6:BC6" si="6">IF(AU7="",NA(),AU7)</f>
        <v>339.6</v>
      </c>
      <c r="AV6" s="22">
        <f t="shared" si="6"/>
        <v>424.5</v>
      </c>
      <c r="AW6" s="22">
        <f t="shared" si="6"/>
        <v>431.71</v>
      </c>
      <c r="AX6" s="22">
        <f t="shared" si="6"/>
        <v>338.17</v>
      </c>
      <c r="AY6" s="22">
        <f t="shared" si="6"/>
        <v>369.69</v>
      </c>
      <c r="AZ6" s="22">
        <f t="shared" si="6"/>
        <v>379.08</v>
      </c>
      <c r="BA6" s="22">
        <f t="shared" si="6"/>
        <v>367.55</v>
      </c>
      <c r="BB6" s="22">
        <f t="shared" si="6"/>
        <v>378.56</v>
      </c>
      <c r="BC6" s="22">
        <f t="shared" si="6"/>
        <v>364.46</v>
      </c>
      <c r="BD6" s="21" t="str">
        <f>IF(BD7="","",IF(BD7="-","【-】","【"&amp;SUBSTITUTE(TEXT(BD7,"#,##0.00"),"-","△")&amp;"】"))</f>
        <v>【252.29】</v>
      </c>
      <c r="BE6" s="22">
        <f>IF(BE7="",NA(),BE7)</f>
        <v>266.85000000000002</v>
      </c>
      <c r="BF6" s="22">
        <f t="shared" ref="BF6:BN6" si="7">IF(BF7="",NA(),BF7)</f>
        <v>285.68</v>
      </c>
      <c r="BG6" s="22">
        <f t="shared" si="7"/>
        <v>401</v>
      </c>
      <c r="BH6" s="22">
        <f t="shared" si="7"/>
        <v>339.3</v>
      </c>
      <c r="BI6" s="22">
        <f t="shared" si="7"/>
        <v>356.25</v>
      </c>
      <c r="BJ6" s="22">
        <f t="shared" si="7"/>
        <v>402.99</v>
      </c>
      <c r="BK6" s="22">
        <f t="shared" si="7"/>
        <v>398.98</v>
      </c>
      <c r="BL6" s="22">
        <f t="shared" si="7"/>
        <v>418.68</v>
      </c>
      <c r="BM6" s="22">
        <f t="shared" si="7"/>
        <v>395.68</v>
      </c>
      <c r="BN6" s="22">
        <f t="shared" si="7"/>
        <v>403.72</v>
      </c>
      <c r="BO6" s="21" t="str">
        <f>IF(BO7="","",IF(BO7="-","【-】","【"&amp;SUBSTITUTE(TEXT(BO7,"#,##0.00"),"-","△")&amp;"】"))</f>
        <v>【268.07】</v>
      </c>
      <c r="BP6" s="22">
        <f>IF(BP7="",NA(),BP7)</f>
        <v>91.33</v>
      </c>
      <c r="BQ6" s="22">
        <f t="shared" ref="BQ6:BY6" si="8">IF(BQ7="",NA(),BQ7)</f>
        <v>91.02</v>
      </c>
      <c r="BR6" s="22">
        <f t="shared" si="8"/>
        <v>70.400000000000006</v>
      </c>
      <c r="BS6" s="22">
        <f t="shared" si="8"/>
        <v>82.26</v>
      </c>
      <c r="BT6" s="22">
        <f t="shared" si="8"/>
        <v>80.83</v>
      </c>
      <c r="BU6" s="22">
        <f t="shared" si="8"/>
        <v>98.66</v>
      </c>
      <c r="BV6" s="22">
        <f t="shared" si="8"/>
        <v>98.64</v>
      </c>
      <c r="BW6" s="22">
        <f t="shared" si="8"/>
        <v>94.78</v>
      </c>
      <c r="BX6" s="22">
        <f t="shared" si="8"/>
        <v>97.59</v>
      </c>
      <c r="BY6" s="22">
        <f t="shared" si="8"/>
        <v>92.17</v>
      </c>
      <c r="BZ6" s="21" t="str">
        <f>IF(BZ7="","",IF(BZ7="-","【-】","【"&amp;SUBSTITUTE(TEXT(BZ7,"#,##0.00"),"-","△")&amp;"】"))</f>
        <v>【97.47】</v>
      </c>
      <c r="CA6" s="22">
        <f>IF(CA7="",NA(),CA7)</f>
        <v>249.08</v>
      </c>
      <c r="CB6" s="22">
        <f t="shared" ref="CB6:CJ6" si="9">IF(CB7="",NA(),CB7)</f>
        <v>249.34</v>
      </c>
      <c r="CC6" s="22">
        <f t="shared" si="9"/>
        <v>232.52</v>
      </c>
      <c r="CD6" s="22">
        <f t="shared" si="9"/>
        <v>235.33</v>
      </c>
      <c r="CE6" s="22">
        <f t="shared" si="9"/>
        <v>241.09</v>
      </c>
      <c r="CF6" s="22">
        <f t="shared" si="9"/>
        <v>178.59</v>
      </c>
      <c r="CG6" s="22">
        <f t="shared" si="9"/>
        <v>178.92</v>
      </c>
      <c r="CH6" s="22">
        <f t="shared" si="9"/>
        <v>181.3</v>
      </c>
      <c r="CI6" s="22">
        <f t="shared" si="9"/>
        <v>181.71</v>
      </c>
      <c r="CJ6" s="22">
        <f t="shared" si="9"/>
        <v>188.51</v>
      </c>
      <c r="CK6" s="21" t="str">
        <f>IF(CK7="","",IF(CK7="-","【-】","【"&amp;SUBSTITUTE(TEXT(CK7,"#,##0.00"),"-","△")&amp;"】"))</f>
        <v>【174.75】</v>
      </c>
      <c r="CL6" s="22">
        <f>IF(CL7="",NA(),CL7)</f>
        <v>49.81</v>
      </c>
      <c r="CM6" s="22">
        <f t="shared" ref="CM6:CU6" si="10">IF(CM7="",NA(),CM7)</f>
        <v>42.72</v>
      </c>
      <c r="CN6" s="22">
        <f t="shared" si="10"/>
        <v>43.37</v>
      </c>
      <c r="CO6" s="22">
        <f t="shared" si="10"/>
        <v>42.66</v>
      </c>
      <c r="CP6" s="22">
        <f t="shared" si="10"/>
        <v>43.16</v>
      </c>
      <c r="CQ6" s="22">
        <f t="shared" si="10"/>
        <v>55.03</v>
      </c>
      <c r="CR6" s="22">
        <f t="shared" si="10"/>
        <v>55.14</v>
      </c>
      <c r="CS6" s="22">
        <f t="shared" si="10"/>
        <v>55.89</v>
      </c>
      <c r="CT6" s="22">
        <f t="shared" si="10"/>
        <v>55.72</v>
      </c>
      <c r="CU6" s="22">
        <f t="shared" si="10"/>
        <v>55.31</v>
      </c>
      <c r="CV6" s="21" t="str">
        <f>IF(CV7="","",IF(CV7="-","【-】","【"&amp;SUBSTITUTE(TEXT(CV7,"#,##0.00"),"-","△")&amp;"】"))</f>
        <v>【59.97】</v>
      </c>
      <c r="CW6" s="22">
        <f>IF(CW7="",NA(),CW7)</f>
        <v>92.49</v>
      </c>
      <c r="CX6" s="22">
        <f t="shared" ref="CX6:DF6" si="11">IF(CX7="",NA(),CX7)</f>
        <v>91.31</v>
      </c>
      <c r="CY6" s="22">
        <f t="shared" si="11"/>
        <v>91.86</v>
      </c>
      <c r="CZ6" s="22">
        <f t="shared" si="11"/>
        <v>92.77</v>
      </c>
      <c r="DA6" s="22">
        <f t="shared" si="11"/>
        <v>91.17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54.47</v>
      </c>
      <c r="DI6" s="22">
        <f t="shared" ref="DI6:DQ6" si="12">IF(DI7="",NA(),DI7)</f>
        <v>52.84</v>
      </c>
      <c r="DJ6" s="22">
        <f t="shared" si="12"/>
        <v>51.21</v>
      </c>
      <c r="DK6" s="22">
        <f t="shared" si="12"/>
        <v>52.57</v>
      </c>
      <c r="DL6" s="22">
        <f t="shared" si="12"/>
        <v>53.95</v>
      </c>
      <c r="DM6" s="22">
        <f t="shared" si="12"/>
        <v>48.87</v>
      </c>
      <c r="DN6" s="22">
        <f t="shared" si="12"/>
        <v>49.92</v>
      </c>
      <c r="DO6" s="22">
        <f t="shared" si="12"/>
        <v>50.63</v>
      </c>
      <c r="DP6" s="22">
        <f t="shared" si="12"/>
        <v>51.29</v>
      </c>
      <c r="DQ6" s="22">
        <f t="shared" si="12"/>
        <v>52.2</v>
      </c>
      <c r="DR6" s="21" t="str">
        <f>IF(DR7="","",IF(DR7="-","【-】","【"&amp;SUBSTITUTE(TEXT(DR7,"#,##0.00"),"-","△")&amp;"】"))</f>
        <v>【51.51】</v>
      </c>
      <c r="DS6" s="22">
        <f>IF(DS7="",NA(),DS7)</f>
        <v>32.08</v>
      </c>
      <c r="DT6" s="22">
        <f t="shared" ref="DT6:EB6" si="13">IF(DT7="",NA(),DT7)</f>
        <v>31.12</v>
      </c>
      <c r="DU6" s="22">
        <f t="shared" si="13"/>
        <v>30.24</v>
      </c>
      <c r="DV6" s="22">
        <f t="shared" si="13"/>
        <v>30.68</v>
      </c>
      <c r="DW6" s="22">
        <f t="shared" si="13"/>
        <v>32.22</v>
      </c>
      <c r="DX6" s="22">
        <f t="shared" si="13"/>
        <v>14.85</v>
      </c>
      <c r="DY6" s="22">
        <f t="shared" si="13"/>
        <v>16.88</v>
      </c>
      <c r="DZ6" s="22">
        <f t="shared" si="13"/>
        <v>18.28</v>
      </c>
      <c r="EA6" s="22">
        <f t="shared" si="13"/>
        <v>19.61</v>
      </c>
      <c r="EB6" s="22">
        <f t="shared" si="13"/>
        <v>20.73</v>
      </c>
      <c r="EC6" s="21" t="str">
        <f>IF(EC7="","",IF(EC7="-","【-】","【"&amp;SUBSTITUTE(TEXT(EC7,"#,##0.00"),"-","△")&amp;"】"))</f>
        <v>【23.75】</v>
      </c>
      <c r="ED6" s="22">
        <f>IF(ED7="",NA(),ED7)</f>
        <v>0.44</v>
      </c>
      <c r="EE6" s="22">
        <f t="shared" ref="EE6:EM6" si="14">IF(EE7="",NA(),EE7)</f>
        <v>1.72</v>
      </c>
      <c r="EF6" s="22">
        <f t="shared" si="14"/>
        <v>1.21</v>
      </c>
      <c r="EG6" s="22">
        <f t="shared" si="14"/>
        <v>0.91</v>
      </c>
      <c r="EH6" s="22">
        <f t="shared" si="14"/>
        <v>0.44</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263036</v>
      </c>
      <c r="D7" s="24">
        <v>46</v>
      </c>
      <c r="E7" s="24">
        <v>1</v>
      </c>
      <c r="F7" s="24">
        <v>0</v>
      </c>
      <c r="G7" s="24">
        <v>1</v>
      </c>
      <c r="H7" s="24" t="s">
        <v>93</v>
      </c>
      <c r="I7" s="24" t="s">
        <v>94</v>
      </c>
      <c r="J7" s="24" t="s">
        <v>95</v>
      </c>
      <c r="K7" s="24" t="s">
        <v>96</v>
      </c>
      <c r="L7" s="24" t="s">
        <v>97</v>
      </c>
      <c r="M7" s="24" t="s">
        <v>98</v>
      </c>
      <c r="N7" s="25" t="s">
        <v>99</v>
      </c>
      <c r="O7" s="25">
        <v>50.66</v>
      </c>
      <c r="P7" s="25">
        <v>100</v>
      </c>
      <c r="Q7" s="25">
        <v>4235</v>
      </c>
      <c r="R7" s="25">
        <v>16524</v>
      </c>
      <c r="S7" s="25">
        <v>5.97</v>
      </c>
      <c r="T7" s="25">
        <v>2767.84</v>
      </c>
      <c r="U7" s="25">
        <v>16505</v>
      </c>
      <c r="V7" s="25">
        <v>4</v>
      </c>
      <c r="W7" s="25">
        <v>4126.25</v>
      </c>
      <c r="X7" s="25">
        <v>96.4</v>
      </c>
      <c r="Y7" s="25">
        <v>96.08</v>
      </c>
      <c r="Z7" s="25">
        <v>104.32</v>
      </c>
      <c r="AA7" s="25">
        <v>102.44</v>
      </c>
      <c r="AB7" s="25">
        <v>100.7</v>
      </c>
      <c r="AC7" s="25">
        <v>108.87</v>
      </c>
      <c r="AD7" s="25">
        <v>108.61</v>
      </c>
      <c r="AE7" s="25">
        <v>108.35</v>
      </c>
      <c r="AF7" s="25">
        <v>108.84</v>
      </c>
      <c r="AG7" s="25">
        <v>105.92</v>
      </c>
      <c r="AH7" s="25">
        <v>108.7</v>
      </c>
      <c r="AI7" s="25">
        <v>97.78</v>
      </c>
      <c r="AJ7" s="25">
        <v>103.1</v>
      </c>
      <c r="AK7" s="25">
        <v>130.63999999999999</v>
      </c>
      <c r="AL7" s="25">
        <v>108.87</v>
      </c>
      <c r="AM7" s="25">
        <v>108.14</v>
      </c>
      <c r="AN7" s="25">
        <v>3.16</v>
      </c>
      <c r="AO7" s="25">
        <v>3.59</v>
      </c>
      <c r="AP7" s="25">
        <v>3.98</v>
      </c>
      <c r="AQ7" s="25">
        <v>6.02</v>
      </c>
      <c r="AR7" s="25">
        <v>7.78</v>
      </c>
      <c r="AS7" s="25">
        <v>1.34</v>
      </c>
      <c r="AT7" s="25">
        <v>472.49</v>
      </c>
      <c r="AU7" s="25">
        <v>339.6</v>
      </c>
      <c r="AV7" s="25">
        <v>424.5</v>
      </c>
      <c r="AW7" s="25">
        <v>431.71</v>
      </c>
      <c r="AX7" s="25">
        <v>338.17</v>
      </c>
      <c r="AY7" s="25">
        <v>369.69</v>
      </c>
      <c r="AZ7" s="25">
        <v>379.08</v>
      </c>
      <c r="BA7" s="25">
        <v>367.55</v>
      </c>
      <c r="BB7" s="25">
        <v>378.56</v>
      </c>
      <c r="BC7" s="25">
        <v>364.46</v>
      </c>
      <c r="BD7" s="25">
        <v>252.29</v>
      </c>
      <c r="BE7" s="25">
        <v>266.85000000000002</v>
      </c>
      <c r="BF7" s="25">
        <v>285.68</v>
      </c>
      <c r="BG7" s="25">
        <v>401</v>
      </c>
      <c r="BH7" s="25">
        <v>339.3</v>
      </c>
      <c r="BI7" s="25">
        <v>356.25</v>
      </c>
      <c r="BJ7" s="25">
        <v>402.99</v>
      </c>
      <c r="BK7" s="25">
        <v>398.98</v>
      </c>
      <c r="BL7" s="25">
        <v>418.68</v>
      </c>
      <c r="BM7" s="25">
        <v>395.68</v>
      </c>
      <c r="BN7" s="25">
        <v>403.72</v>
      </c>
      <c r="BO7" s="25">
        <v>268.07</v>
      </c>
      <c r="BP7" s="25">
        <v>91.33</v>
      </c>
      <c r="BQ7" s="25">
        <v>91.02</v>
      </c>
      <c r="BR7" s="25">
        <v>70.400000000000006</v>
      </c>
      <c r="BS7" s="25">
        <v>82.26</v>
      </c>
      <c r="BT7" s="25">
        <v>80.83</v>
      </c>
      <c r="BU7" s="25">
        <v>98.66</v>
      </c>
      <c r="BV7" s="25">
        <v>98.64</v>
      </c>
      <c r="BW7" s="25">
        <v>94.78</v>
      </c>
      <c r="BX7" s="25">
        <v>97.59</v>
      </c>
      <c r="BY7" s="25">
        <v>92.17</v>
      </c>
      <c r="BZ7" s="25">
        <v>97.47</v>
      </c>
      <c r="CA7" s="25">
        <v>249.08</v>
      </c>
      <c r="CB7" s="25">
        <v>249.34</v>
      </c>
      <c r="CC7" s="25">
        <v>232.52</v>
      </c>
      <c r="CD7" s="25">
        <v>235.33</v>
      </c>
      <c r="CE7" s="25">
        <v>241.09</v>
      </c>
      <c r="CF7" s="25">
        <v>178.59</v>
      </c>
      <c r="CG7" s="25">
        <v>178.92</v>
      </c>
      <c r="CH7" s="25">
        <v>181.3</v>
      </c>
      <c r="CI7" s="25">
        <v>181.71</v>
      </c>
      <c r="CJ7" s="25">
        <v>188.51</v>
      </c>
      <c r="CK7" s="25">
        <v>174.75</v>
      </c>
      <c r="CL7" s="25">
        <v>49.81</v>
      </c>
      <c r="CM7" s="25">
        <v>42.72</v>
      </c>
      <c r="CN7" s="25">
        <v>43.37</v>
      </c>
      <c r="CO7" s="25">
        <v>42.66</v>
      </c>
      <c r="CP7" s="25">
        <v>43.16</v>
      </c>
      <c r="CQ7" s="25">
        <v>55.03</v>
      </c>
      <c r="CR7" s="25">
        <v>55.14</v>
      </c>
      <c r="CS7" s="25">
        <v>55.89</v>
      </c>
      <c r="CT7" s="25">
        <v>55.72</v>
      </c>
      <c r="CU7" s="25">
        <v>55.31</v>
      </c>
      <c r="CV7" s="25">
        <v>59.97</v>
      </c>
      <c r="CW7" s="25">
        <v>92.49</v>
      </c>
      <c r="CX7" s="25">
        <v>91.31</v>
      </c>
      <c r="CY7" s="25">
        <v>91.86</v>
      </c>
      <c r="CZ7" s="25">
        <v>92.77</v>
      </c>
      <c r="DA7" s="25">
        <v>91.17</v>
      </c>
      <c r="DB7" s="25">
        <v>81.900000000000006</v>
      </c>
      <c r="DC7" s="25">
        <v>81.39</v>
      </c>
      <c r="DD7" s="25">
        <v>81.27</v>
      </c>
      <c r="DE7" s="25">
        <v>81.260000000000005</v>
      </c>
      <c r="DF7" s="25">
        <v>80.36</v>
      </c>
      <c r="DG7" s="25">
        <v>89.76</v>
      </c>
      <c r="DH7" s="25">
        <v>54.47</v>
      </c>
      <c r="DI7" s="25">
        <v>52.84</v>
      </c>
      <c r="DJ7" s="25">
        <v>51.21</v>
      </c>
      <c r="DK7" s="25">
        <v>52.57</v>
      </c>
      <c r="DL7" s="25">
        <v>53.95</v>
      </c>
      <c r="DM7" s="25">
        <v>48.87</v>
      </c>
      <c r="DN7" s="25">
        <v>49.92</v>
      </c>
      <c r="DO7" s="25">
        <v>50.63</v>
      </c>
      <c r="DP7" s="25">
        <v>51.29</v>
      </c>
      <c r="DQ7" s="25">
        <v>52.2</v>
      </c>
      <c r="DR7" s="25">
        <v>51.51</v>
      </c>
      <c r="DS7" s="25">
        <v>32.08</v>
      </c>
      <c r="DT7" s="25">
        <v>31.12</v>
      </c>
      <c r="DU7" s="25">
        <v>30.24</v>
      </c>
      <c r="DV7" s="25">
        <v>30.68</v>
      </c>
      <c r="DW7" s="25">
        <v>32.22</v>
      </c>
      <c r="DX7" s="25">
        <v>14.85</v>
      </c>
      <c r="DY7" s="25">
        <v>16.88</v>
      </c>
      <c r="DZ7" s="25">
        <v>18.28</v>
      </c>
      <c r="EA7" s="25">
        <v>19.61</v>
      </c>
      <c r="EB7" s="25">
        <v>20.73</v>
      </c>
      <c r="EC7" s="25">
        <v>23.75</v>
      </c>
      <c r="ED7" s="25">
        <v>0.44</v>
      </c>
      <c r="EE7" s="25">
        <v>1.72</v>
      </c>
      <c r="EF7" s="25">
        <v>1.21</v>
      </c>
      <c r="EG7" s="25">
        <v>0.91</v>
      </c>
      <c r="EH7" s="25">
        <v>0.44</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2023-12-05T00:56:52Z</dcterms:created>
  <dcterms:modified xsi:type="dcterms:W3CDTF">2024-02-16T06:54:43Z</dcterms:modified>
  <cp:category/>
</cp:coreProperties>
</file>