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5\R06.02.08【リマインド】【京都府26〆】公営企業に係る経営比較分析表（令和４年度決算）の分析等について（依頼）\02 回答\"/>
    </mc:Choice>
  </mc:AlternateContent>
  <workbookProtection workbookAlgorithmName="SHA-512" workbookHashValue="4AuvUtIIDCSuhIuVhgPnqO/mdInY9KYrGaTUrXaRmu1abquI722BjqSp9gPcvq/O54b+oN5tHkJj5DbBtNip4A==" workbookSaltValue="5X5gX4XX+5Epv+Xei5ej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<sst xmlns="http://schemas.openxmlformats.org/spreadsheetml/2006/main" count="228" uniqueCount="113">
  <si>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</si>
  <si>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</si>
  <si>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</si>
  <si>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</si>
  <si>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</si>
  <si>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</si>
  <si>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</si>
  <si>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</si>
  <si>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</si>
  <si>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</si>
  <si>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</si>
  <si>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</si>
  <si>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</si>
  <si>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</si>
  <si>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</si>
  <si>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</si>
  <si>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</si>
  <si>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</si>
  <si>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</si>
  <si>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</si>
  <si>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</si>
  <si>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</si>
  <si>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</si>
  <si>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</si>
  <si>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</si>
  <si>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</si>
  <si>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</si>
  <si>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</si>
  <si>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</si>
  <si>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</si>
  <si>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</si>
  <si>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</si>
  <si>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</si>
  <si>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</si>
  <si>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</si>
  <si>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</si>
  <si>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</si>
  <si>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</si>
  <si>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</si>
  <si>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</si>
  <si>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</si>
  <si>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</si>
  <si>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</si>
  <si>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</si>
  <si>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</si>
  <si>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</si>
  <si>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</si>
  <si>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</si>
  <si>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</si>
  <si>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</si>
  <si>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</si>
  <si>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</si>
  <si>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</si>
  <si>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</si>
  <si>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</si>
  <si>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</si>
  <si>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</si>
  <si>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</si>
  <si>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</si>
  <si>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</si>
  <si>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</si>
  <si>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</si>
  <si>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</si>
  <si>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</si>
  <si>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</si>
  <si>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</si>
  <si>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</si>
  <si>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</si>
  <si>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</si>
  <si>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</si>
  <si>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</si>
  <si>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</si>
  <si>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</si>
  <si>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</si>
  <si>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</si>
  <si>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</si>
  <si>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</si>
  <si>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</si>
  <si>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</si>
  <si>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</si>
  <si>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</si>
  <si>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</si>
  <si>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</si>
  <si>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</si>
  <si>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</si>
  <si>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</si>
  <si>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</si>
  <si>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</si>
  <si>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</si>
  <si>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</si>
  <si>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</si>
  <si>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</si>
  <si>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</si>
  <si>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</si>
  <si>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</si>
  <si>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</si>
  <si>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</si>
  <si>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</si>
  <si>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</si>
  <si>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</si>
  <si>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</si>
  <si>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</si>
  <si>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</si>
  <si>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</si>
  <si>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</si>
  <si>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</si>
  <si>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</si>
  <si>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</si>
  <si>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</si>
  <si>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</si>
  <si>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平成30年度は、簡易水道との経営統合により率が低下したものの、法定耐用年数に近い資産が多いことから上昇傾向にある。今後も施設の長寿命化等により適正な施設状況を維持していく必要がある。
②管路経年化率
　耐用年数超過の管路が増加しているため、今後は老朽管等の計画的な布設替等を実施していく予定である。
③管路更新率
　令和4年度は令和3年度に引き続き部材調達が困難であったことと、管路以外の施設整備に注力したことにより、更新率は低下した。今後は計画的に老朽管の布設替を行っていく予定である。</t>
    <rPh sb="178" eb="180">
      <t>レイワ</t>
    </rPh>
    <rPh sb="181" eb="183">
      <t>ネンド</t>
    </rPh>
    <rPh sb="184" eb="185">
      <t>ヒ</t>
    </rPh>
    <rPh sb="186" eb="187">
      <t>ツヅ</t>
    </rPh>
    <rPh sb="210" eb="212">
      <t>セイビ</t>
    </rPh>
    <phoneticPr fontId="4"/>
  </si>
  <si>
    <t>　令和2年10月に料金改定を実施し、令和3年度以降経営状況は改善されている。しかし、給水人口の減少、老朽化施設の更新など、経営を取り巻く環境は非常に厳しくなることが予想されることから、令和元年度に策定した水道事業ビジョンに基づき、費用抑制への取組をさらに進めていくこととしている。</t>
    <rPh sb="23" eb="25">
      <t>イコウ</t>
    </rPh>
    <phoneticPr fontId="4"/>
  </si>
  <si>
    <t>①経常収支比率
　令和2年10月に料金改定を実施したことや大口使用者の有収水量増により給水収益は増となったものの浄水施設等に係る維持管理費が増加した影響により経常収支比率は前年度に比べて減となっている。
③流動比率
　平成30年4月に簡易水道事業と経営統合したことに伴い、100%を下回っていたが、料金改定に伴う給水収益の増により流動比率は改善している。
④企業債残高対給水収益比率
　基幹浄水場の大規模改修や老朽配水管布設替等の実施により、類似団体と比較すると高い比率で推移しており、令和4年度は浄水場の改修及びIOT化に向け、前年度比約145％の企業債の借入を行ったことから増となっている。
⑤料金回収率
　簡水統合により100%を下回っていたが、令和２年度に料金改定を実施したため、回収率は改善され、R4においても100％を上回っている。
⑥給水原価
　簡水統合により類似団体よりも高い水準となっている。今後、更なる投資の効率化や維持管理費の削減等を行う必要がある。
⑦施設利用率
　類似団体と比べると高い水準となっているが、給水人口減等の理由により減少傾向にある。今後も施設の統廃合などによる再構築を図り、更なる効率化を推進する。
⑧有収率
　老朽化した施設の更新、管路の更新等により漏水を抑え、収益につながっていることが読み取れる。今後も引き続き施設の統廃合や老朽管の布設替え等を計画的に実施していく必要がある。</t>
    <rPh sb="29" eb="31">
      <t>オオグチ</t>
    </rPh>
    <rPh sb="31" eb="34">
      <t>シヨウシャ</t>
    </rPh>
    <rPh sb="35" eb="37">
      <t>ユウシュウ</t>
    </rPh>
    <rPh sb="37" eb="39">
      <t>スイリョウ</t>
    </rPh>
    <rPh sb="39" eb="40">
      <t>ゾウ</t>
    </rPh>
    <rPh sb="43" eb="45">
      <t>キュウスイ</t>
    </rPh>
    <rPh sb="45" eb="47">
      <t>シュウエキ</t>
    </rPh>
    <rPh sb="48" eb="49">
      <t>ゾウ</t>
    </rPh>
    <rPh sb="56" eb="58">
      <t>ジョウスイ</t>
    </rPh>
    <rPh sb="58" eb="60">
      <t>シセツ</t>
    </rPh>
    <rPh sb="60" eb="61">
      <t>トウ</t>
    </rPh>
    <rPh sb="62" eb="63">
      <t>カカ</t>
    </rPh>
    <rPh sb="64" eb="66">
      <t>イジ</t>
    </rPh>
    <rPh sb="66" eb="69">
      <t>カンリヒ</t>
    </rPh>
    <rPh sb="70" eb="72">
      <t>ゾウカ</t>
    </rPh>
    <rPh sb="74" eb="76">
      <t>エイキョウ</t>
    </rPh>
    <rPh sb="79" eb="85">
      <t>ケイジョウシュウシヒリツ</t>
    </rPh>
    <rPh sb="86" eb="89">
      <t>ゼンネンド</t>
    </rPh>
    <rPh sb="90" eb="91">
      <t>クラ</t>
    </rPh>
    <rPh sb="93" eb="94">
      <t>ゲン</t>
    </rPh>
    <rPh sb="170" eb="172">
      <t>カイゼン</t>
    </rPh>
    <rPh sb="243" eb="245">
      <t>レイワ</t>
    </rPh>
    <rPh sb="246" eb="248">
      <t>ネンド</t>
    </rPh>
    <rPh sb="249" eb="252">
      <t>ジョウスイジョウ</t>
    </rPh>
    <rPh sb="253" eb="255">
      <t>カイシュウ</t>
    </rPh>
    <rPh sb="255" eb="256">
      <t>オヨ</t>
    </rPh>
    <rPh sb="260" eb="261">
      <t>カ</t>
    </rPh>
    <rPh sb="262" eb="263">
      <t>ム</t>
    </rPh>
    <rPh sb="265" eb="268">
      <t>ゼンネンド</t>
    </rPh>
    <rPh sb="268" eb="269">
      <t>ヒ</t>
    </rPh>
    <rPh sb="269" eb="270">
      <t>ヤク</t>
    </rPh>
    <rPh sb="275" eb="277">
      <t>キギョウ</t>
    </rPh>
    <rPh sb="277" eb="278">
      <t>サイ</t>
    </rPh>
    <rPh sb="279" eb="281">
      <t>カリイレ</t>
    </rPh>
    <rPh sb="282" eb="283">
      <t>オコナ</t>
    </rPh>
    <rPh sb="289" eb="290">
      <t>ゾウ</t>
    </rPh>
    <rPh sb="365" eb="367">
      <t>ウワマワ</t>
    </rPh>
    <rPh sb="466" eb="468">
      <t>キュウスイ</t>
    </rPh>
    <rPh sb="468" eb="470">
      <t>ジンコウ</t>
    </rPh>
    <rPh sb="473" eb="475">
      <t>リユウ</t>
    </rPh>
    <rPh sb="478" eb="480">
      <t>ゲンショウ</t>
    </rPh>
    <rPh sb="480" eb="482">
      <t>ケイコウ</t>
    </rPh>
    <rPh sb="537" eb="539">
      <t>カンロ</t>
    </rPh>
    <rPh sb="540" eb="542">
      <t>コウシン</t>
    </rPh>
    <rPh sb="546" eb="548">
      <t>ロウスイ</t>
    </rPh>
    <rPh sb="549" eb="550">
      <t>オサ</t>
    </rPh>
    <rPh sb="552" eb="554">
      <t>シュウエキ</t>
    </rPh>
    <rPh sb="565" eb="566">
      <t>ヨ</t>
    </rPh>
    <rPh sb="567" eb="568">
      <t>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</si>
</sst>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c:v>
                </c:pt>
                <c:pt idx="1">
                  <c:v>0.66</c:v>
                </c:pt>
                <c:pt idx="2">
                  <c:v>0.95</c:v>
                </c:pt>
                <c:pt idx="3">
                  <c:v>0.3</c:v>
                </c:pt>
                <c:pt idx="4">
                  <c:v>0.14000000000000001</c:v>
                </c:pt>
              </c:numCache>
            </c:numRef>
          </c:val>
          <c:extLst>
            <c:ext xmlns:c16="http://schemas.microsoft.com/office/drawing/2014/chart" uri="{C3380CC4-5D6E-409C-BE32-E72D297353CC}">
              <c16:uniqueId val="{00000000-7B61-4F3D-95F1-71273F62B8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B61-4F3D-95F1-71273F62B8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65.569999999999993</c:v>
                </c:pt>
                <c:pt idx="1">
                  <c:v>63.59</c:v>
                </c:pt>
                <c:pt idx="2">
                  <c:v>61.77</c:v>
                </c:pt>
                <c:pt idx="3">
                  <c:v>60.07</c:v>
                </c:pt>
                <c:pt idx="4">
                  <c:v>59.83</c:v>
                </c:pt>
              </c:numCache>
            </c:numRef>
          </c:val>
          <c:extLst>
            <c:ext xmlns:c16="http://schemas.microsoft.com/office/drawing/2014/chart" uri="{C3380CC4-5D6E-409C-BE32-E72D297353CC}">
              <c16:uniqueId val="{00000000-D195-4ED2-878B-35A1B02E41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195-4ED2-878B-35A1B02E41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81.7</c:v>
                </c:pt>
                <c:pt idx="1">
                  <c:v>83.41</c:v>
                </c:pt>
                <c:pt idx="2">
                  <c:v>83.48</c:v>
                </c:pt>
                <c:pt idx="3">
                  <c:v>84.4</c:v>
                </c:pt>
                <c:pt idx="4">
                  <c:v>84.28</c:v>
                </c:pt>
              </c:numCache>
            </c:numRef>
          </c:val>
          <c:extLst>
            <c:ext xmlns:c16="http://schemas.microsoft.com/office/drawing/2014/chart" uri="{C3380CC4-5D6E-409C-BE32-E72D297353CC}">
              <c16:uniqueId val="{00000000-4AEC-48EA-8D08-E148B5842E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AEC-48EA-8D08-E148B5842E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99.34</c:v>
                </c:pt>
                <c:pt idx="1">
                  <c:v>95.23</c:v>
                </c:pt>
                <c:pt idx="2">
                  <c:v>112.19</c:v>
                </c:pt>
                <c:pt idx="3">
                  <c:v>125.12</c:v>
                </c:pt>
                <c:pt idx="4">
                  <c:v>123.19</c:v>
                </c:pt>
              </c:numCache>
            </c:numRef>
          </c:val>
          <c:extLst>
            <c:ext xmlns:c16="http://schemas.microsoft.com/office/drawing/2014/chart" uri="{C3380CC4-5D6E-409C-BE32-E72D297353CC}">
              <c16:uniqueId val="{00000000-DB31-4B2E-A857-FAECD5AE2E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B31-4B2E-A857-FAECD5AE2E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36.99</c:v>
                </c:pt>
                <c:pt idx="1">
                  <c:v>38.590000000000003</c:v>
                </c:pt>
                <c:pt idx="2">
                  <c:v>40.54</c:v>
                </c:pt>
                <c:pt idx="3">
                  <c:v>42.25</c:v>
                </c:pt>
                <c:pt idx="4">
                  <c:v>42.06</c:v>
                </c:pt>
              </c:numCache>
            </c:numRef>
          </c:val>
          <c:extLst>
            <c:ext xmlns:c16="http://schemas.microsoft.com/office/drawing/2014/chart" uri="{C3380CC4-5D6E-409C-BE32-E72D297353CC}">
              <c16:uniqueId val="{00000000-45A2-4625-A868-5A3C7ABA43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45A2-4625-A868-5A3C7ABA43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12.26</c:v>
                </c:pt>
                <c:pt idx="1">
                  <c:v>19.010000000000002</c:v>
                </c:pt>
                <c:pt idx="2">
                  <c:v>20.190000000000001</c:v>
                </c:pt>
                <c:pt idx="3">
                  <c:v>20.13</c:v>
                </c:pt>
                <c:pt idx="4">
                  <c:v>20.72</c:v>
                </c:pt>
              </c:numCache>
            </c:numRef>
          </c:val>
          <c:extLst>
            <c:ext xmlns:c16="http://schemas.microsoft.com/office/drawing/2014/chart" uri="{C3380CC4-5D6E-409C-BE32-E72D297353CC}">
              <c16:uniqueId val="{00000000-40E2-4349-82D3-69EEA1EC76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40E2-4349-82D3-69EEA1EC76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8-4B97-89AE-3079A3C540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A78-4B97-89AE-3079A3C540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95.07</c:v>
                </c:pt>
                <c:pt idx="1">
                  <c:v>88.57</c:v>
                </c:pt>
                <c:pt idx="2">
                  <c:v>82.06</c:v>
                </c:pt>
                <c:pt idx="3">
                  <c:v>105.29</c:v>
                </c:pt>
                <c:pt idx="4">
                  <c:v>107.94</c:v>
                </c:pt>
              </c:numCache>
            </c:numRef>
          </c:val>
          <c:extLst>
            <c:ext xmlns:c16="http://schemas.microsoft.com/office/drawing/2014/chart" uri="{C3380CC4-5D6E-409C-BE32-E72D297353CC}">
              <c16:uniqueId val="{00000000-8951-442B-9248-04BAA9C101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8951-442B-9248-04BAA9C101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999.19</c:v>
                </c:pt>
                <c:pt idx="1">
                  <c:v>997.7</c:v>
                </c:pt>
                <c:pt idx="2">
                  <c:v>944.4</c:v>
                </c:pt>
                <c:pt idx="3">
                  <c:v>778.22</c:v>
                </c:pt>
                <c:pt idx="4">
                  <c:v>808.61</c:v>
                </c:pt>
              </c:numCache>
            </c:numRef>
          </c:val>
          <c:extLst>
            <c:ext xmlns:c16="http://schemas.microsoft.com/office/drawing/2014/chart" uri="{C3380CC4-5D6E-409C-BE32-E72D297353CC}">
              <c16:uniqueId val="{00000000-9076-40DD-B383-9DF883C265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076-40DD-B383-9DF883C265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92.15</c:v>
                </c:pt>
                <c:pt idx="1">
                  <c:v>79.95</c:v>
                </c:pt>
                <c:pt idx="2">
                  <c:v>87.03</c:v>
                </c:pt>
                <c:pt idx="3">
                  <c:v>107.98</c:v>
                </c:pt>
                <c:pt idx="4">
                  <c:v>106.34</c:v>
                </c:pt>
              </c:numCache>
            </c:numRef>
          </c:val>
          <c:extLst>
            <c:ext xmlns:c16="http://schemas.microsoft.com/office/drawing/2014/chart" uri="{C3380CC4-5D6E-409C-BE32-E72D297353CC}">
              <c16:uniqueId val="{00000000-44C1-4A18-9A9A-4376867012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44C1-4A18-9A9A-4376867012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183.27</c:v>
                </c:pt>
                <c:pt idx="1">
                  <c:v>211.85</c:v>
                </c:pt>
                <c:pt idx="2">
                  <c:v>209.25</c:v>
                </c:pt>
                <c:pt idx="3">
                  <c:v>210.43</c:v>
                </c:pt>
                <c:pt idx="4">
                  <c:v>215.53</c:v>
                </c:pt>
              </c:numCache>
            </c:numRef>
          </c:val>
          <c:extLst>
            <c:ext xmlns:c16="http://schemas.microsoft.com/office/drawing/2014/chart" uri="{C3380CC4-5D6E-409C-BE32-E72D297353CC}">
              <c16:uniqueId val="{00000000-3FEB-4C3D-B7AE-58548BDE77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3FEB-4C3D-B7AE-58548BDE77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宮津市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16721</v>
      </c>
      <c r="AM8" s="69"/>
      <c r="AN8" s="69"/>
      <c r="AO8" s="69"/>
      <c r="AP8" s="69"/>
      <c r="AQ8" s="69"/>
      <c r="AR8" s="69"/>
      <c r="AS8" s="69"/>
      <c r="AT8" s="37">
        <f>データ!$S$6</f>
        <v>172.74</v>
      </c>
      <c r="AU8" s="38"/>
      <c r="AV8" s="38"/>
      <c r="AW8" s="38"/>
      <c r="AX8" s="38"/>
      <c r="AY8" s="38"/>
      <c r="AZ8" s="38"/>
      <c r="BA8" s="38"/>
      <c r="BB8" s="58">
        <f>データ!$T$6</f>
        <v>96.8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36.67</v>
      </c>
      <c r="J10" s="38"/>
      <c r="K10" s="38"/>
      <c r="L10" s="38"/>
      <c r="M10" s="38"/>
      <c r="N10" s="38"/>
      <c r="O10" s="68"/>
      <c r="P10" s="58">
        <f>データ!$P$6</f>
        <v>99.87</v>
      </c>
      <c r="Q10" s="58"/>
      <c r="R10" s="58"/>
      <c r="S10" s="58"/>
      <c r="T10" s="58"/>
      <c r="U10" s="58"/>
      <c r="V10" s="58"/>
      <c r="W10" s="69">
        <f>データ!$Q$6</f>
        <v>3853</v>
      </c>
      <c r="X10" s="69"/>
      <c r="Y10" s="69"/>
      <c r="Z10" s="69"/>
      <c r="AA10" s="69"/>
      <c r="AB10" s="69"/>
      <c r="AC10" s="69"/>
      <c r="AD10" s="2"/>
      <c r="AE10" s="2"/>
      <c r="AF10" s="2"/>
      <c r="AG10" s="2"/>
      <c r="AH10" s="2"/>
      <c r="AI10" s="2"/>
      <c r="AJ10" s="2"/>
      <c r="AK10" s="2"/>
      <c r="AL10" s="69">
        <f>データ!$U$6</f>
        <v>16533</v>
      </c>
      <c r="AM10" s="69"/>
      <c r="AN10" s="69"/>
      <c r="AO10" s="69"/>
      <c r="AP10" s="69"/>
      <c r="AQ10" s="69"/>
      <c r="AR10" s="69"/>
      <c r="AS10" s="69"/>
      <c r="AT10" s="37">
        <f>データ!$V$6</f>
        <v>16.73</v>
      </c>
      <c r="AU10" s="38"/>
      <c r="AV10" s="38"/>
      <c r="AW10" s="38"/>
      <c r="AX10" s="38"/>
      <c r="AY10" s="38"/>
      <c r="AZ10" s="38"/>
      <c r="BA10" s="38"/>
      <c r="BB10" s="58">
        <f>データ!$W$6</f>
        <v>988.22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8TQtKWJRjH1tk+sSZRVrdetcVXE/wAOjRUzyvN9bQGSyGMIh3wJUwd2otnmke4TIjobPdVjb+OwoJmamKpe8w==" saltValue="FBjzFXhRO/ZJzoR1D1Gu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262056</v>
      </c>
      <c r="D6" s="20">
        <f t="shared" si="3"/>
        <v>46</v>
      </c>
      <c r="E6" s="20">
        <f t="shared" si="3"/>
        <v>1</v>
      </c>
      <c r="F6" s="20">
        <f t="shared" si="3"/>
        <v>0</v>
      </c>
      <c r="G6" s="20">
        <f t="shared" si="3"/>
        <v>1</v>
      </c>
      <c r="H6" s="20" t="str">
        <f t="shared" si="3"/>
        <v>京都府　宮津市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36.67</v>
      </c>
      <c r="P6" s="21">
        <f t="shared" si="3"/>
        <v>99.87</v>
      </c>
      <c r="Q6" s="21">
        <f t="shared" si="3"/>
        <v>3853</v>
      </c>
      <c r="R6" s="21">
        <f t="shared" si="3"/>
        <v>16721</v>
      </c>
      <c r="S6" s="21">
        <f t="shared" si="3"/>
        <v>172.74</v>
      </c>
      <c r="T6" s="21">
        <f t="shared" si="3"/>
        <v>96.8</v>
      </c>
      <c r="U6" s="21">
        <f t="shared" si="3"/>
        <v>16533</v>
      </c>
      <c r="V6" s="21">
        <f t="shared" si="3"/>
        <v>16.73</v>
      </c>
      <c r="W6" s="21">
        <f t="shared" si="3"/>
        <v>988.22</v>
      </c>
      <c r="X6" s="22">
        <f>IF(X7="",NA(),X7)</f>
        <v>99.34</v>
      </c>
      <c r="Y6" s="22">
        <f t="shared" ref="Y6:AG6" si="4">IF(Y7="",NA(),Y7)</f>
        <v>95.23</v>
      </c>
      <c r="Z6" s="22">
        <f t="shared" si="4"/>
        <v>112.19</v>
      </c>
      <c r="AA6" s="22">
        <f t="shared" si="4"/>
        <v>125.12</v>
      </c>
      <c r="AB6" s="22">
        <f t="shared" si="4"/>
        <v>123.19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95.07</v>
      </c>
      <c r="AU6" s="22">
        <f t="shared" ref="AU6:BC6" si="6">IF(AU7="",NA(),AU7)</f>
        <v>88.57</v>
      </c>
      <c r="AV6" s="22">
        <f t="shared" si="6"/>
        <v>82.06</v>
      </c>
      <c r="AW6" s="22">
        <f t="shared" si="6"/>
        <v>105.29</v>
      </c>
      <c r="AX6" s="22">
        <f t="shared" si="6"/>
        <v>107.94</v>
      </c>
      <c r="AY6" s="22">
        <f t="shared" si="6"/>
        <v>369.69</v>
      </c>
      <c r="AZ6" s="22">
        <f t="shared" si="6"/>
        <v>379.08</v>
      </c>
      <c r="BA6" s="22">
        <f t="shared" si="6"/>
        <v>367.55</v>
      </c>
      <c r="BB6" s="22">
        <f t="shared" si="6"/>
        <v>378.56</v>
      </c>
      <c r="BC6" s="22">
        <f t="shared" si="6"/>
        <v>364.46</v>
      </c>
      <c r="BD6" s="21" t="str">
        <f>IF(BD7="","",IF(BD7="-","【-】","【"&amp;SUBSTITUTE(TEXT(BD7,"#,##0.00"),"-","△")&amp;"】"))</f>
        <v>【252.29】</v>
      </c>
      <c r="BE6" s="22">
        <f>IF(BE7="",NA(),BE7)</f>
        <v>999.19</v>
      </c>
      <c r="BF6" s="22">
        <f t="shared" ref="BF6:BN6" si="7">IF(BF7="",NA(),BF7)</f>
        <v>997.7</v>
      </c>
      <c r="BG6" s="22">
        <f t="shared" si="7"/>
        <v>944.4</v>
      </c>
      <c r="BH6" s="22">
        <f t="shared" si="7"/>
        <v>778.22</v>
      </c>
      <c r="BI6" s="22">
        <f t="shared" si="7"/>
        <v>808.61</v>
      </c>
      <c r="BJ6" s="22">
        <f t="shared" si="7"/>
        <v>402.99</v>
      </c>
      <c r="BK6" s="22">
        <f t="shared" si="7"/>
        <v>398.98</v>
      </c>
      <c r="BL6" s="22">
        <f t="shared" si="7"/>
        <v>418.68</v>
      </c>
      <c r="BM6" s="22">
        <f t="shared" si="7"/>
        <v>395.68</v>
      </c>
      <c r="BN6" s="22">
        <f t="shared" si="7"/>
        <v>403.72</v>
      </c>
      <c r="BO6" s="21" t="str">
        <f>IF(BO7="","",IF(BO7="-","【-】","【"&amp;SUBSTITUTE(TEXT(BO7,"#,##0.00"),"-","△")&amp;"】"))</f>
        <v>【268.07】</v>
      </c>
      <c r="BP6" s="22">
        <f>IF(BP7="",NA(),BP7)</f>
        <v>92.15</v>
      </c>
      <c r="BQ6" s="22">
        <f t="shared" ref="BQ6:BY6" si="8">IF(BQ7="",NA(),BQ7)</f>
        <v>79.95</v>
      </c>
      <c r="BR6" s="22">
        <f t="shared" si="8"/>
        <v>87.03</v>
      </c>
      <c r="BS6" s="22">
        <f t="shared" si="8"/>
        <v>107.98</v>
      </c>
      <c r="BT6" s="22">
        <f t="shared" si="8"/>
        <v>106.34</v>
      </c>
      <c r="BU6" s="22">
        <f t="shared" si="8"/>
        <v>98.66</v>
      </c>
      <c r="BV6" s="22">
        <f t="shared" si="8"/>
        <v>98.64</v>
      </c>
      <c r="BW6" s="22">
        <f t="shared" si="8"/>
        <v>94.78</v>
      </c>
      <c r="BX6" s="22">
        <f t="shared" si="8"/>
        <v>97.59</v>
      </c>
      <c r="BY6" s="22">
        <f t="shared" si="8"/>
        <v>92.17</v>
      </c>
      <c r="BZ6" s="21" t="str">
        <f>IF(BZ7="","",IF(BZ7="-","【-】","【"&amp;SUBSTITUTE(TEXT(BZ7,"#,##0.00"),"-","△")&amp;"】"))</f>
        <v>【97.47】</v>
      </c>
      <c r="CA6" s="22">
        <f>IF(CA7="",NA(),CA7)</f>
        <v>183.27</v>
      </c>
      <c r="CB6" s="22">
        <f t="shared" ref="CB6:CJ6" si="9">IF(CB7="",NA(),CB7)</f>
        <v>211.85</v>
      </c>
      <c r="CC6" s="22">
        <f t="shared" si="9"/>
        <v>209.25</v>
      </c>
      <c r="CD6" s="22">
        <f t="shared" si="9"/>
        <v>210.43</v>
      </c>
      <c r="CE6" s="22">
        <f t="shared" si="9"/>
        <v>215.53</v>
      </c>
      <c r="CF6" s="22">
        <f t="shared" si="9"/>
        <v>178.59</v>
      </c>
      <c r="CG6" s="22">
        <f t="shared" si="9"/>
        <v>178.92</v>
      </c>
      <c r="CH6" s="22">
        <f t="shared" si="9"/>
        <v>181.3</v>
      </c>
      <c r="CI6" s="22">
        <f t="shared" si="9"/>
        <v>181.71</v>
      </c>
      <c r="CJ6" s="22">
        <f t="shared" si="9"/>
        <v>188.51</v>
      </c>
      <c r="CK6" s="21" t="str">
        <f>IF(CK7="","",IF(CK7="-","【-】","【"&amp;SUBSTITUTE(TEXT(CK7,"#,##0.00"),"-","△")&amp;"】"))</f>
        <v>【174.75】</v>
      </c>
      <c r="CL6" s="22">
        <f>IF(CL7="",NA(),CL7)</f>
        <v>65.569999999999993</v>
      </c>
      <c r="CM6" s="22">
        <f t="shared" ref="CM6:CU6" si="10">IF(CM7="",NA(),CM7)</f>
        <v>63.59</v>
      </c>
      <c r="CN6" s="22">
        <f t="shared" si="10"/>
        <v>61.77</v>
      </c>
      <c r="CO6" s="22">
        <f t="shared" si="10"/>
        <v>60.07</v>
      </c>
      <c r="CP6" s="22">
        <f t="shared" si="10"/>
        <v>59.83</v>
      </c>
      <c r="CQ6" s="22">
        <f t="shared" si="10"/>
        <v>55.03</v>
      </c>
      <c r="CR6" s="22">
        <f t="shared" si="10"/>
        <v>55.14</v>
      </c>
      <c r="CS6" s="22">
        <f t="shared" si="10"/>
        <v>55.89</v>
      </c>
      <c r="CT6" s="22">
        <f t="shared" si="10"/>
        <v>55.72</v>
      </c>
      <c r="CU6" s="22">
        <f t="shared" si="10"/>
        <v>55.31</v>
      </c>
      <c r="CV6" s="21" t="str">
        <f>IF(CV7="","",IF(CV7="-","【-】","【"&amp;SUBSTITUTE(TEXT(CV7,"#,##0.00"),"-","△")&amp;"】"))</f>
        <v>【59.97】</v>
      </c>
      <c r="CW6" s="22">
        <f>IF(CW7="",NA(),CW7)</f>
        <v>81.7</v>
      </c>
      <c r="CX6" s="22">
        <f t="shared" ref="CX6:DF6" si="11">IF(CX7="",NA(),CX7)</f>
        <v>83.41</v>
      </c>
      <c r="CY6" s="22">
        <f t="shared" si="11"/>
        <v>83.48</v>
      </c>
      <c r="CZ6" s="22">
        <f t="shared" si="11"/>
        <v>84.4</v>
      </c>
      <c r="DA6" s="22">
        <f t="shared" si="11"/>
        <v>84.28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36.99</v>
      </c>
      <c r="DI6" s="22">
        <f t="shared" ref="DI6:DQ6" si="12">IF(DI7="",NA(),DI7)</f>
        <v>38.590000000000003</v>
      </c>
      <c r="DJ6" s="22">
        <f t="shared" si="12"/>
        <v>40.54</v>
      </c>
      <c r="DK6" s="22">
        <f t="shared" si="12"/>
        <v>42.25</v>
      </c>
      <c r="DL6" s="22">
        <f t="shared" si="12"/>
        <v>42.06</v>
      </c>
      <c r="DM6" s="22">
        <f t="shared" si="12"/>
        <v>48.87</v>
      </c>
      <c r="DN6" s="22">
        <f t="shared" si="12"/>
        <v>49.92</v>
      </c>
      <c r="DO6" s="22">
        <f t="shared" si="12"/>
        <v>50.63</v>
      </c>
      <c r="DP6" s="22">
        <f t="shared" si="12"/>
        <v>51.29</v>
      </c>
      <c r="DQ6" s="22">
        <f t="shared" si="12"/>
        <v>52.2</v>
      </c>
      <c r="DR6" s="21" t="str">
        <f>IF(DR7="","",IF(DR7="-","【-】","【"&amp;SUBSTITUTE(TEXT(DR7,"#,##0.00"),"-","△")&amp;"】"))</f>
        <v>【51.51】</v>
      </c>
      <c r="DS6" s="22">
        <f>IF(DS7="",NA(),DS7)</f>
        <v>12.26</v>
      </c>
      <c r="DT6" s="22">
        <f t="shared" ref="DT6:EB6" si="13">IF(DT7="",NA(),DT7)</f>
        <v>19.010000000000002</v>
      </c>
      <c r="DU6" s="22">
        <f t="shared" si="13"/>
        <v>20.190000000000001</v>
      </c>
      <c r="DV6" s="22">
        <f t="shared" si="13"/>
        <v>20.13</v>
      </c>
      <c r="DW6" s="22">
        <f t="shared" si="13"/>
        <v>20.72</v>
      </c>
      <c r="DX6" s="22">
        <f t="shared" si="13"/>
        <v>14.85</v>
      </c>
      <c r="DY6" s="22">
        <f t="shared" si="13"/>
        <v>16.88</v>
      </c>
      <c r="DZ6" s="22">
        <f t="shared" si="13"/>
        <v>18.28</v>
      </c>
      <c r="EA6" s="22">
        <f t="shared" si="13"/>
        <v>19.61</v>
      </c>
      <c r="EB6" s="22">
        <f t="shared" si="13"/>
        <v>20.73</v>
      </c>
      <c r="EC6" s="21" t="str">
        <f>IF(EC7="","",IF(EC7="-","【-】","【"&amp;SUBSTITUTE(TEXT(EC7,"#,##0.00"),"-","△")&amp;"】"))</f>
        <v>【23.75】</v>
      </c>
      <c r="ED6" s="22">
        <f>IF(ED7="",NA(),ED7)</f>
        <v>0.2</v>
      </c>
      <c r="EE6" s="22">
        <f t="shared" ref="EE6:EM6" si="14">IF(EE7="",NA(),EE7)</f>
        <v>0.66</v>
      </c>
      <c r="EF6" s="22">
        <f t="shared" si="14"/>
        <v>0.95</v>
      </c>
      <c r="EG6" s="22">
        <f t="shared" si="14"/>
        <v>0.3</v>
      </c>
      <c r="EH6" s="22">
        <f t="shared" si="14"/>
        <v>0.14000000000000001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262056</v>
      </c>
      <c r="D7" s="24">
        <v>46</v>
      </c>
      <c r="E7" s="24">
        <v>1</v>
      </c>
      <c r="F7" s="24">
        <v>0</v>
      </c>
      <c r="G7" s="24">
        <v>1</v>
      </c>
      <c r="H7" s="24" t="s">
        <v>93</v>
      </c>
      <c r="I7" s="24" t="s">
        <v>94</v>
      </c>
      <c r="J7" s="24" t="s">
        <v>95</v>
      </c>
      <c r="K7" s="24" t="s">
        <v>96</v>
      </c>
      <c r="L7" s="24" t="s">
        <v>97</v>
      </c>
      <c r="M7" s="24" t="s">
        <v>98</v>
      </c>
      <c r="N7" s="25" t="s">
        <v>99</v>
      </c>
      <c r="O7" s="25">
        <v>36.67</v>
      </c>
      <c r="P7" s="25">
        <v>99.87</v>
      </c>
      <c r="Q7" s="25">
        <v>3853</v>
      </c>
      <c r="R7" s="25">
        <v>16721</v>
      </c>
      <c r="S7" s="25">
        <v>172.74</v>
      </c>
      <c r="T7" s="25">
        <v>96.8</v>
      </c>
      <c r="U7" s="25">
        <v>16533</v>
      </c>
      <c r="V7" s="25">
        <v>16.73</v>
      </c>
      <c r="W7" s="25">
        <v>988.22</v>
      </c>
      <c r="X7" s="25">
        <v>99.34</v>
      </c>
      <c r="Y7" s="25">
        <v>95.23</v>
      </c>
      <c r="Z7" s="25">
        <v>112.19</v>
      </c>
      <c r="AA7" s="25">
        <v>125.12</v>
      </c>
      <c r="AB7" s="25">
        <v>123.19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95.07</v>
      </c>
      <c r="AU7" s="25">
        <v>88.57</v>
      </c>
      <c r="AV7" s="25">
        <v>82.06</v>
      </c>
      <c r="AW7" s="25">
        <v>105.29</v>
      </c>
      <c r="AX7" s="25">
        <v>107.94</v>
      </c>
      <c r="AY7" s="25">
        <v>369.69</v>
      </c>
      <c r="AZ7" s="25">
        <v>379.08</v>
      </c>
      <c r="BA7" s="25">
        <v>367.55</v>
      </c>
      <c r="BB7" s="25">
        <v>378.56</v>
      </c>
      <c r="BC7" s="25">
        <v>364.46</v>
      </c>
      <c r="BD7" s="25">
        <v>252.29</v>
      </c>
      <c r="BE7" s="25">
        <v>999.19</v>
      </c>
      <c r="BF7" s="25">
        <v>997.7</v>
      </c>
      <c r="BG7" s="25">
        <v>944.4</v>
      </c>
      <c r="BH7" s="25">
        <v>778.22</v>
      </c>
      <c r="BI7" s="25">
        <v>808.61</v>
      </c>
      <c r="BJ7" s="25">
        <v>402.99</v>
      </c>
      <c r="BK7" s="25">
        <v>398.98</v>
      </c>
      <c r="BL7" s="25">
        <v>418.68</v>
      </c>
      <c r="BM7" s="25">
        <v>395.68</v>
      </c>
      <c r="BN7" s="25">
        <v>403.72</v>
      </c>
      <c r="BO7" s="25">
        <v>268.07</v>
      </c>
      <c r="BP7" s="25">
        <v>92.15</v>
      </c>
      <c r="BQ7" s="25">
        <v>79.95</v>
      </c>
      <c r="BR7" s="25">
        <v>87.03</v>
      </c>
      <c r="BS7" s="25">
        <v>107.98</v>
      </c>
      <c r="BT7" s="25">
        <v>106.34</v>
      </c>
      <c r="BU7" s="25">
        <v>98.66</v>
      </c>
      <c r="BV7" s="25">
        <v>98.64</v>
      </c>
      <c r="BW7" s="25">
        <v>94.78</v>
      </c>
      <c r="BX7" s="25">
        <v>97.59</v>
      </c>
      <c r="BY7" s="25">
        <v>92.17</v>
      </c>
      <c r="BZ7" s="25">
        <v>97.47</v>
      </c>
      <c r="CA7" s="25">
        <v>183.27</v>
      </c>
      <c r="CB7" s="25">
        <v>211.85</v>
      </c>
      <c r="CC7" s="25">
        <v>209.25</v>
      </c>
      <c r="CD7" s="25">
        <v>210.43</v>
      </c>
      <c r="CE7" s="25">
        <v>215.53</v>
      </c>
      <c r="CF7" s="25">
        <v>178.59</v>
      </c>
      <c r="CG7" s="25">
        <v>178.92</v>
      </c>
      <c r="CH7" s="25">
        <v>181.3</v>
      </c>
      <c r="CI7" s="25">
        <v>181.71</v>
      </c>
      <c r="CJ7" s="25">
        <v>188.51</v>
      </c>
      <c r="CK7" s="25">
        <v>174.75</v>
      </c>
      <c r="CL7" s="25">
        <v>65.569999999999993</v>
      </c>
      <c r="CM7" s="25">
        <v>63.59</v>
      </c>
      <c r="CN7" s="25">
        <v>61.77</v>
      </c>
      <c r="CO7" s="25">
        <v>60.07</v>
      </c>
      <c r="CP7" s="25">
        <v>59.83</v>
      </c>
      <c r="CQ7" s="25">
        <v>55.03</v>
      </c>
      <c r="CR7" s="25">
        <v>55.14</v>
      </c>
      <c r="CS7" s="25">
        <v>55.89</v>
      </c>
      <c r="CT7" s="25">
        <v>55.72</v>
      </c>
      <c r="CU7" s="25">
        <v>55.31</v>
      </c>
      <c r="CV7" s="25">
        <v>59.97</v>
      </c>
      <c r="CW7" s="25">
        <v>81.7</v>
      </c>
      <c r="CX7" s="25">
        <v>83.41</v>
      </c>
      <c r="CY7" s="25">
        <v>83.48</v>
      </c>
      <c r="CZ7" s="25">
        <v>84.4</v>
      </c>
      <c r="DA7" s="25">
        <v>84.28</v>
      </c>
      <c r="DB7" s="25">
        <v>81.900000000000006</v>
      </c>
      <c r="DC7" s="25">
        <v>81.39</v>
      </c>
      <c r="DD7" s="25">
        <v>81.27</v>
      </c>
      <c r="DE7" s="25">
        <v>81.260000000000005</v>
      </c>
      <c r="DF7" s="25">
        <v>80.36</v>
      </c>
      <c r="DG7" s="25">
        <v>89.76</v>
      </c>
      <c r="DH7" s="25">
        <v>36.99</v>
      </c>
      <c r="DI7" s="25">
        <v>38.590000000000003</v>
      </c>
      <c r="DJ7" s="25">
        <v>40.54</v>
      </c>
      <c r="DK7" s="25">
        <v>42.25</v>
      </c>
      <c r="DL7" s="25">
        <v>42.06</v>
      </c>
      <c r="DM7" s="25">
        <v>48.87</v>
      </c>
      <c r="DN7" s="25">
        <v>49.92</v>
      </c>
      <c r="DO7" s="25">
        <v>50.63</v>
      </c>
      <c r="DP7" s="25">
        <v>51.29</v>
      </c>
      <c r="DQ7" s="25">
        <v>52.2</v>
      </c>
      <c r="DR7" s="25">
        <v>51.51</v>
      </c>
      <c r="DS7" s="25">
        <v>12.26</v>
      </c>
      <c r="DT7" s="25">
        <v>19.010000000000002</v>
      </c>
      <c r="DU7" s="25">
        <v>20.190000000000001</v>
      </c>
      <c r="DV7" s="25">
        <v>20.13</v>
      </c>
      <c r="DW7" s="25">
        <v>20.72</v>
      </c>
      <c r="DX7" s="25">
        <v>14.85</v>
      </c>
      <c r="DY7" s="25">
        <v>16.88</v>
      </c>
      <c r="DZ7" s="25">
        <v>18.28</v>
      </c>
      <c r="EA7" s="25">
        <v>19.61</v>
      </c>
      <c r="EB7" s="25">
        <v>20.73</v>
      </c>
      <c r="EC7" s="25">
        <v>23.75</v>
      </c>
      <c r="ED7" s="25">
        <v>0.2</v>
      </c>
      <c r="EE7" s="25">
        <v>0.66</v>
      </c>
      <c r="EF7" s="25">
        <v>0.95</v>
      </c>
      <c r="EG7" s="25">
        <v>0.3</v>
      </c>
      <c r="EH7" s="25">
        <v>0.14000000000000001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