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回答\"/>
    </mc:Choice>
  </mc:AlternateContent>
  <xr:revisionPtr revIDLastSave="0" documentId="13_ncr:1_{067DAE81-1324-4F29-AD03-5D1C67DB6117}" xr6:coauthVersionLast="36" xr6:coauthVersionMax="36" xr10:uidLastSave="{00000000-0000-0000-0000-000000000000}"/>
  <workbookProtection workbookAlgorithmName="SHA-512" workbookHashValue="UmPczkDS4iFUl2ukZjemjMUOnhhw8r56kv0n+zwyB4kNh531JhiwUKZg9qpqQjCAf2dQeyW8WjYBThQuH0M1vA==" workbookSaltValue="rEmzzBIlTmkZ9kY+ad2Gl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O6" i="5"/>
  <c r="N6" i="5"/>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BB10" i="4"/>
  <c r="AT10" i="4"/>
  <c r="W10" i="4"/>
  <c r="P10" i="4"/>
  <c r="I10" i="4"/>
  <c r="B10" i="4"/>
  <c r="BB8" i="4"/>
  <c r="AT8" i="4"/>
  <c r="AL8" i="4"/>
  <c r="P8" i="4"/>
  <c r="I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<sst xmlns="http://schemas.openxmlformats.org/spreadsheetml/2006/main" count="228" uniqueCount="115">
  <si>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</si>
  <si>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</si>
  <si>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</si>
  <si>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</si>
  <si>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</si>
  <si>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</si>
  <si>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</si>
  <si>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</si>
  <si>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</si>
  <si>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</si>
  <si>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</si>
  <si>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</si>
  <si>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</si>
  <si>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</si>
  <si>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</si>
  <si>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</si>
  <si>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</si>
  <si>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</si>
  <si>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</si>
  <si>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</si>
  <si>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</si>
  <si>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</si>
  <si>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</si>
  <si>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</si>
  <si>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</si>
  <si>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</si>
  <si>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</si>
  <si>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</si>
  <si>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</si>
  <si>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</si>
  <si>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</si>
  <si>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</si>
  <si>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</si>
  <si>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</si>
  <si>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</si>
  <si>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</si>
  <si>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</si>
  <si>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</si>
  <si>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</si>
  <si>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</si>
  <si>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</si>
  <si>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</si>
  <si>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</si>
  <si>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</si>
  <si>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</si>
  <si>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</si>
  <si>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</si>
  <si>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</si>
  <si>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</si>
  <si>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</si>
  <si>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</si>
  <si>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</si>
  <si>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</si>
  <si>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</si>
  <si>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</si>
  <si>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</si>
  <si>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</si>
  <si>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</si>
  <si>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</si>
  <si>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</si>
  <si>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</si>
  <si>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</si>
  <si>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</si>
  <si>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</si>
  <si>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</si>
  <si>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</si>
  <si>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</si>
  <si>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</si>
  <si>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</si>
  <si>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</si>
  <si>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</si>
  <si>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</si>
  <si>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</si>
  <si>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</si>
  <si>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</si>
  <si>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</si>
  <si>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</si>
  <si>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</si>
  <si>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</si>
  <si>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</si>
  <si>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</si>
  <si>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</si>
  <si>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</si>
  <si>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</si>
  <si>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</si>
  <si>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</si>
  <si>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</si>
  <si>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</si>
  <si>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</si>
  <si>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</si>
  <si>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</si>
  <si>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</si>
  <si>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</si>
  <si>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</si>
  <si>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</si>
  <si>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</si>
  <si>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</si>
  <si>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</si>
  <si>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</si>
  <si>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</si>
  <si>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</si>
  <si>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</si>
  <si>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</si>
  <si>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</si>
  <si>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</si>
  <si>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</si>
  <si>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</si>
  <si>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</si>
  <si>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</si>
  <si>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</si>
  <si>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</si>
  <si>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</si>
  <si>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各指標からは、現在のところ経営の健全性・効率性は一定保たれていると考えられます。
　しかし、人口減等による有収水量の減少傾向により給水収益の増加が見込めない中、保有する施設の老朽化による更新需要の増大が見込まれますので、更新投資に関して施設規模の適正化を十分検討し、事業費を平準化しつつ過剰投資を行わないよう努めます。投資財源については、企業債残高対給水収益比率が高いため、将来世代の負担が膨らまないよう、内部留保資金とのバランスに留意しつつ、企業債借入額を企業債償還額の範囲内として抑制しています。
　引き続き、令和2年度に策定した「亀岡市上下水道ビジョン」に沿って、持続可能な経営基盤の強化に取り組んでいくこととします。</t>
    <rPh sb="134" eb="137">
      <t>ジギョウヒ</t>
    </rPh>
    <rPh sb="138" eb="141">
      <t>ヘイジュンカ</t>
    </rPh>
    <rPh sb="188" eb="190">
      <t>ショウライ</t>
    </rPh>
    <rPh sb="253" eb="254">
      <t>ヒ</t>
    </rPh>
    <rPh sb="255" eb="256">
      <t>ツヅ</t>
    </rPh>
    <phoneticPr fontId="4"/>
  </si>
  <si>
    <t>①有形固定資産減価償却率
　類似団体の水準を下回っているものの、上昇傾向が強まっており、施設の老朽化が進んでいる状況です。
②管路経年化率　
　年々経年化は進んでいる状況で、高度経済成長期の人口増加に伴って整備した管路が法定耐用年数を超え、上昇傾向にあり、更新需要の増加が見込まれます。
③管路更新率
　管路の現状を分析し、基幹管路等重要度の高いものから、計画的に老朽管更新を進めています。なお、事業費の平準化を図っているため、管路延長から算出する指標は大きく変動することがあります。令和３年度については、基幹管路耐震化工事により、前年度に比べ大きく上昇しています。</t>
    <rPh sb="198" eb="201">
      <t>ジギョウヒ</t>
    </rPh>
    <rPh sb="202" eb="205">
      <t>ヘイジュンカ</t>
    </rPh>
    <rPh sb="206" eb="207">
      <t>ハカ</t>
    </rPh>
    <rPh sb="253" eb="255">
      <t>キカン</t>
    </rPh>
    <rPh sb="255" eb="257">
      <t>カンロ</t>
    </rPh>
    <rPh sb="257" eb="260">
      <t>タイシンカ</t>
    </rPh>
    <rPh sb="260" eb="262">
      <t>コウジ</t>
    </rPh>
    <rPh sb="266" eb="269">
      <t>ゼンネンド</t>
    </rPh>
    <rPh sb="270" eb="271">
      <t>クラ</t>
    </rPh>
    <rPh sb="272" eb="273">
      <t>オオ</t>
    </rPh>
    <rPh sb="275" eb="277">
      <t>ジョウショウ</t>
    </rPh>
    <phoneticPr fontId="4"/>
  </si>
  <si>
    <t>①経常収支比率
　毎年度100％を上回っているだけでなく、施設等の維持管理費を抑制したことに伴い、令和元年度から上昇に転じています。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を企業債償還額未満に抑制し、経年的に企業債残高が減少していることから、比率は今後下降傾向になると考えます。
⑤料金回収率
　施設等の維持管理費の抑制による給水原価の低下に伴い、100%を上回りました。今後も施設の適正管理に努め、維持管理費の縮減を図るようにします。
⑥給水原価
　前年度に比べ、有収水量は減少したものの、経常費用の減少が上回り給水原価は減少傾向にあります。
⑦施設利用率
　令和３年度については、水需要の減少による配水量の減少に伴い、前年度から僅かに低下しています。今後の施設更新にあたり施設規模の適正化を検討する必要があると考えています。
⑧有収率
　前年度に比べ、有収水量は減少していますが、漏水対策等により有収率は増加しています。</t>
    <rPh sb="227" eb="229">
      <t>ミマン</t>
    </rPh>
    <rPh sb="230" eb="232">
      <t>ヨクセイ</t>
    </rPh>
    <rPh sb="258" eb="260">
      <t>コンゴ</t>
    </rPh>
    <rPh sb="313" eb="315">
      <t>ウワマワ</t>
    </rPh>
    <rPh sb="372" eb="374">
      <t>ゲンショウ</t>
    </rPh>
    <rPh sb="388" eb="390">
      <t>ウワマワ</t>
    </rPh>
    <rPh sb="426" eb="427">
      <t>ミズ</t>
    </rPh>
    <rPh sb="427" eb="429">
      <t>ジュヨウ</t>
    </rPh>
    <rPh sb="430" eb="432">
      <t>ゲンショウ</t>
    </rPh>
    <rPh sb="439" eb="441">
      <t>ゲンショウ</t>
    </rPh>
    <rPh sb="445" eb="448">
      <t>ゼンネンド</t>
    </rPh>
    <rPh sb="453" eb="455">
      <t>テイカ</t>
    </rPh>
    <rPh sb="517" eb="519">
      <t>ゲンショウ</t>
    </rPh>
    <rPh sb="526" eb="528">
      <t>ロウスイ</t>
    </rPh>
    <rPh sb="528" eb="530">
      <t>タイサク</t>
    </rPh>
    <rPh sb="530" eb="531">
      <t>トウ</t>
    </rPh>
    <rPh sb="538" eb="54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</si>
</sst>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c:v>
                </c:pt>
                <c:pt idx="1">
                  <c:v>0.09</c:v>
                </c:pt>
                <c:pt idx="2">
                  <c:v>0.54</c:v>
                </c:pt>
                <c:pt idx="3">
                  <c:v>0.12</c:v>
                </c:pt>
                <c:pt idx="4">
                  <c:v>0.45</c:v>
                </c:pt>
              </c:numCache>
            </c:numRef>
          </c:val>
          <c:extLst>
            <c:ext xmlns:c16="http://schemas.microsoft.com/office/drawing/2014/chart" uri="{C3380CC4-5D6E-409C-BE32-E72D297353CC}">
              <c16:uniqueId val="{00000000-B6CF-4440-81B3-5AF6847EF7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B6CF-4440-81B3-5AF6847EF7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49.14</c:v>
                </c:pt>
                <c:pt idx="1">
                  <c:v>52.34</c:v>
                </c:pt>
                <c:pt idx="2">
                  <c:v>51.61</c:v>
                </c:pt>
                <c:pt idx="3">
                  <c:v>52.64</c:v>
                </c:pt>
                <c:pt idx="4">
                  <c:v>50.64</c:v>
                </c:pt>
              </c:numCache>
            </c:numRef>
          </c:val>
          <c:extLst>
            <c:ext xmlns:c16="http://schemas.microsoft.com/office/drawing/2014/chart" uri="{C3380CC4-5D6E-409C-BE32-E72D297353CC}">
              <c16:uniqueId val="{00000000-E979-458E-B20A-97536AA767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979-458E-B20A-97536AA767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88.66</c:v>
                </c:pt>
                <c:pt idx="1">
                  <c:v>88.73</c:v>
                </c:pt>
                <c:pt idx="2">
                  <c:v>89.2</c:v>
                </c:pt>
                <c:pt idx="3">
                  <c:v>88.98</c:v>
                </c:pt>
                <c:pt idx="4">
                  <c:v>91.07</c:v>
                </c:pt>
              </c:numCache>
            </c:numRef>
          </c:val>
          <c:extLst>
            <c:ext xmlns:c16="http://schemas.microsoft.com/office/drawing/2014/chart" uri="{C3380CC4-5D6E-409C-BE32-E72D297353CC}">
              <c16:uniqueId val="{00000000-B0D7-46AC-B82B-453DE6A314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B0D7-46AC-B82B-453DE6A314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106.05</c:v>
                </c:pt>
                <c:pt idx="1">
                  <c:v>104.18</c:v>
                </c:pt>
                <c:pt idx="2">
                  <c:v>108.89</c:v>
                </c:pt>
                <c:pt idx="3">
                  <c:v>111.87</c:v>
                </c:pt>
                <c:pt idx="4">
                  <c:v>113.68</c:v>
                </c:pt>
              </c:numCache>
            </c:numRef>
          </c:val>
          <c:extLst>
            <c:ext xmlns:c16="http://schemas.microsoft.com/office/drawing/2014/chart" uri="{C3380CC4-5D6E-409C-BE32-E72D297353CC}">
              <c16:uniqueId val="{00000000-594D-4EFC-8EB9-72B23BBB6B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94D-4EFC-8EB9-72B23BBB6B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43.91</c:v>
                </c:pt>
                <c:pt idx="1">
                  <c:v>42.11</c:v>
                </c:pt>
                <c:pt idx="2">
                  <c:v>43.5</c:v>
                </c:pt>
                <c:pt idx="3">
                  <c:v>45.02</c:v>
                </c:pt>
                <c:pt idx="4">
                  <c:v>45.89</c:v>
                </c:pt>
              </c:numCache>
            </c:numRef>
          </c:val>
          <c:extLst>
            <c:ext xmlns:c16="http://schemas.microsoft.com/office/drawing/2014/chart" uri="{C3380CC4-5D6E-409C-BE32-E72D297353CC}">
              <c16:uniqueId val="{00000000-9B5A-40A8-931D-FB67376692D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9B5A-40A8-931D-FB67376692D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12.18</c:v>
                </c:pt>
                <c:pt idx="1">
                  <c:v>12.58</c:v>
                </c:pt>
                <c:pt idx="2">
                  <c:v>13.42</c:v>
                </c:pt>
                <c:pt idx="3">
                  <c:v>14.26</c:v>
                </c:pt>
                <c:pt idx="4">
                  <c:v>15.94</c:v>
                </c:pt>
              </c:numCache>
            </c:numRef>
          </c:val>
          <c:extLst>
            <c:ext xmlns:c16="http://schemas.microsoft.com/office/drawing/2014/chart" uri="{C3380CC4-5D6E-409C-BE32-E72D297353CC}">
              <c16:uniqueId val="{00000000-9478-44E5-BCEE-F58AA42900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9478-44E5-BCEE-F58AA42900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9C-4366-8946-3CDD34B70D6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89C-4366-8946-3CDD34B70D6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437.16</c:v>
                </c:pt>
                <c:pt idx="1">
                  <c:v>411.48</c:v>
                </c:pt>
                <c:pt idx="2">
                  <c:v>465.79</c:v>
                </c:pt>
                <c:pt idx="3">
                  <c:v>385.37</c:v>
                </c:pt>
                <c:pt idx="4">
                  <c:v>367.27</c:v>
                </c:pt>
              </c:numCache>
            </c:numRef>
          </c:val>
          <c:extLst>
            <c:ext xmlns:c16="http://schemas.microsoft.com/office/drawing/2014/chart" uri="{C3380CC4-5D6E-409C-BE32-E72D297353CC}">
              <c16:uniqueId val="{00000000-B79E-4C3D-A343-CA0841CC4B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B79E-4C3D-A343-CA0841CC4B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602.04999999999995</c:v>
                </c:pt>
                <c:pt idx="1">
                  <c:v>639.66999999999996</c:v>
                </c:pt>
                <c:pt idx="2">
                  <c:v>614.72</c:v>
                </c:pt>
                <c:pt idx="3">
                  <c:v>582.1</c:v>
                </c:pt>
                <c:pt idx="4">
                  <c:v>584.44000000000005</c:v>
                </c:pt>
              </c:numCache>
            </c:numRef>
          </c:val>
          <c:extLst>
            <c:ext xmlns:c16="http://schemas.microsoft.com/office/drawing/2014/chart" uri="{C3380CC4-5D6E-409C-BE32-E72D297353CC}">
              <c16:uniqueId val="{00000000-1C0A-4392-9907-EF12D5EDD1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1C0A-4392-9907-EF12D5EDD1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92.32</c:v>
                </c:pt>
                <c:pt idx="1">
                  <c:v>90.28</c:v>
                </c:pt>
                <c:pt idx="2">
                  <c:v>97.38</c:v>
                </c:pt>
                <c:pt idx="3">
                  <c:v>99.93</c:v>
                </c:pt>
                <c:pt idx="4">
                  <c:v>100.89</c:v>
                </c:pt>
              </c:numCache>
            </c:numRef>
          </c:val>
          <c:extLst>
            <c:ext xmlns:c16="http://schemas.microsoft.com/office/drawing/2014/chart" uri="{C3380CC4-5D6E-409C-BE32-E72D297353CC}">
              <c16:uniqueId val="{00000000-6985-4D78-85BB-A5D2EB8E67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6985-4D78-85BB-A5D2EB8E67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134.59</c:v>
                </c:pt>
                <c:pt idx="1">
                  <c:v>137.49</c:v>
                </c:pt>
                <c:pt idx="2">
                  <c:v>127.73</c:v>
                </c:pt>
                <c:pt idx="3">
                  <c:v>123.96</c:v>
                </c:pt>
                <c:pt idx="4">
                  <c:v>122.72</c:v>
                </c:pt>
              </c:numCache>
            </c:numRef>
          </c:val>
          <c:extLst>
            <c:ext xmlns:c16="http://schemas.microsoft.com/office/drawing/2014/chart" uri="{C3380CC4-5D6E-409C-BE32-E72D297353CC}">
              <c16:uniqueId val="{00000000-578C-4975-94C9-96304CFE36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578C-4975-94C9-96304CFE36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2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亀岡市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87518</v>
      </c>
      <c r="AM8" s="66"/>
      <c r="AN8" s="66"/>
      <c r="AO8" s="66"/>
      <c r="AP8" s="66"/>
      <c r="AQ8" s="66"/>
      <c r="AR8" s="66"/>
      <c r="AS8" s="66"/>
      <c r="AT8" s="37">
        <f>データ!$S$6</f>
        <v>224.8</v>
      </c>
      <c r="AU8" s="38"/>
      <c r="AV8" s="38"/>
      <c r="AW8" s="38"/>
      <c r="AX8" s="38"/>
      <c r="AY8" s="38"/>
      <c r="AZ8" s="38"/>
      <c r="BA8" s="38"/>
      <c r="BB8" s="55">
        <f>データ!$T$6</f>
        <v>389.31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72.430000000000007</v>
      </c>
      <c r="J10" s="38"/>
      <c r="K10" s="38"/>
      <c r="L10" s="38"/>
      <c r="M10" s="38"/>
      <c r="N10" s="38"/>
      <c r="O10" s="65"/>
      <c r="P10" s="55">
        <f>データ!$P$6</f>
        <v>98.06</v>
      </c>
      <c r="Q10" s="55"/>
      <c r="R10" s="55"/>
      <c r="S10" s="55"/>
      <c r="T10" s="55"/>
      <c r="U10" s="55"/>
      <c r="V10" s="55"/>
      <c r="W10" s="66">
        <f>データ!$Q$6</f>
        <v>2310</v>
      </c>
      <c r="X10" s="66"/>
      <c r="Y10" s="66"/>
      <c r="Z10" s="66"/>
      <c r="AA10" s="66"/>
      <c r="AB10" s="66"/>
      <c r="AC10" s="66"/>
      <c r="AD10" s="2"/>
      <c r="AE10" s="2"/>
      <c r="AF10" s="2"/>
      <c r="AG10" s="2"/>
      <c r="AH10" s="2"/>
      <c r="AI10" s="2"/>
      <c r="AJ10" s="2"/>
      <c r="AK10" s="2"/>
      <c r="AL10" s="66">
        <f>データ!$U$6</f>
        <v>85604</v>
      </c>
      <c r="AM10" s="66"/>
      <c r="AN10" s="66"/>
      <c r="AO10" s="66"/>
      <c r="AP10" s="66"/>
      <c r="AQ10" s="66"/>
      <c r="AR10" s="66"/>
      <c r="AS10" s="66"/>
      <c r="AT10" s="37">
        <f>データ!$V$6</f>
        <v>78.7</v>
      </c>
      <c r="AU10" s="38"/>
      <c r="AV10" s="38"/>
      <c r="AW10" s="38"/>
      <c r="AX10" s="38"/>
      <c r="AY10" s="38"/>
      <c r="AZ10" s="38"/>
      <c r="BA10" s="38"/>
      <c r="BB10" s="55">
        <f>データ!$W$6</f>
        <v>1087.73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NS+egx/W+RQpbofasHp2G0FV/waPEMOCqyryIBSDuYHrA97fEe3QQmvvKj/zzvFxOVyyNOsxxj32QXAei5TZQ==" saltValue="FSdxyeT9Wya0tUDQbN8/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262064</v>
      </c>
      <c r="D6" s="20">
        <f t="shared" si="3"/>
        <v>46</v>
      </c>
      <c r="E6" s="20">
        <f t="shared" si="3"/>
        <v>1</v>
      </c>
      <c r="F6" s="20">
        <f t="shared" si="3"/>
        <v>0</v>
      </c>
      <c r="G6" s="20">
        <f t="shared" si="3"/>
        <v>1</v>
      </c>
      <c r="H6" s="20" t="str">
        <f t="shared" si="3"/>
        <v>京都府　亀岡市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72.430000000000007</v>
      </c>
      <c r="P6" s="21">
        <f t="shared" si="3"/>
        <v>98.06</v>
      </c>
      <c r="Q6" s="21">
        <f t="shared" si="3"/>
        <v>2310</v>
      </c>
      <c r="R6" s="21">
        <f t="shared" si="3"/>
        <v>87518</v>
      </c>
      <c r="S6" s="21">
        <f t="shared" si="3"/>
        <v>224.8</v>
      </c>
      <c r="T6" s="21">
        <f t="shared" si="3"/>
        <v>389.31</v>
      </c>
      <c r="U6" s="21">
        <f t="shared" si="3"/>
        <v>85604</v>
      </c>
      <c r="V6" s="21">
        <f t="shared" si="3"/>
        <v>78.7</v>
      </c>
      <c r="W6" s="21">
        <f t="shared" si="3"/>
        <v>1087.73</v>
      </c>
      <c r="X6" s="22">
        <f>IF(X7="",NA(),X7)</f>
        <v>106.05</v>
      </c>
      <c r="Y6" s="22">
        <f t="shared" ref="Y6:AG6" si="4">IF(Y7="",NA(),Y7)</f>
        <v>104.18</v>
      </c>
      <c r="Z6" s="22">
        <f t="shared" si="4"/>
        <v>108.89</v>
      </c>
      <c r="AA6" s="22">
        <f t="shared" si="4"/>
        <v>111.87</v>
      </c>
      <c r="AB6" s="22">
        <f t="shared" si="4"/>
        <v>113.68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437.16</v>
      </c>
      <c r="AU6" s="22">
        <f t="shared" ref="AU6:BC6" si="6">IF(AU7="",NA(),AU7)</f>
        <v>411.48</v>
      </c>
      <c r="AV6" s="22">
        <f t="shared" si="6"/>
        <v>465.79</v>
      </c>
      <c r="AW6" s="22">
        <f t="shared" si="6"/>
        <v>385.37</v>
      </c>
      <c r="AX6" s="22">
        <f t="shared" si="6"/>
        <v>367.27</v>
      </c>
      <c r="AY6" s="22">
        <f t="shared" si="6"/>
        <v>355.5</v>
      </c>
      <c r="AZ6" s="22">
        <f t="shared" si="6"/>
        <v>349.83</v>
      </c>
      <c r="BA6" s="22">
        <f t="shared" si="6"/>
        <v>360.86</v>
      </c>
      <c r="BB6" s="22">
        <f t="shared" si="6"/>
        <v>350.79</v>
      </c>
      <c r="BC6" s="22">
        <f t="shared" si="6"/>
        <v>354.57</v>
      </c>
      <c r="BD6" s="21" t="str">
        <f>IF(BD7="","",IF(BD7="-","【-】","【"&amp;SUBSTITUTE(TEXT(BD7,"#,##0.00"),"-","△")&amp;"】"))</f>
        <v>【261.51】</v>
      </c>
      <c r="BE6" s="22">
        <f>IF(BE7="",NA(),BE7)</f>
        <v>602.04999999999995</v>
      </c>
      <c r="BF6" s="22">
        <f t="shared" ref="BF6:BN6" si="7">IF(BF7="",NA(),BF7)</f>
        <v>639.66999999999996</v>
      </c>
      <c r="BG6" s="22">
        <f t="shared" si="7"/>
        <v>614.72</v>
      </c>
      <c r="BH6" s="22">
        <f t="shared" si="7"/>
        <v>582.1</v>
      </c>
      <c r="BI6" s="22">
        <f t="shared" si="7"/>
        <v>584.44000000000005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92.32</v>
      </c>
      <c r="BQ6" s="22">
        <f t="shared" ref="BQ6:BY6" si="8">IF(BQ7="",NA(),BQ7)</f>
        <v>90.28</v>
      </c>
      <c r="BR6" s="22">
        <f t="shared" si="8"/>
        <v>97.38</v>
      </c>
      <c r="BS6" s="22">
        <f t="shared" si="8"/>
        <v>99.93</v>
      </c>
      <c r="BT6" s="22">
        <f t="shared" si="8"/>
        <v>100.89</v>
      </c>
      <c r="BU6" s="22">
        <f t="shared" si="8"/>
        <v>104.57</v>
      </c>
      <c r="BV6" s="22">
        <f t="shared" si="8"/>
        <v>103.54</v>
      </c>
      <c r="BW6" s="22">
        <f t="shared" si="8"/>
        <v>103.32</v>
      </c>
      <c r="BX6" s="22">
        <f t="shared" si="8"/>
        <v>100.85</v>
      </c>
      <c r="BY6" s="22">
        <f t="shared" si="8"/>
        <v>103.79</v>
      </c>
      <c r="BZ6" s="21" t="str">
        <f>IF(BZ7="","",IF(BZ7="-","【-】","【"&amp;SUBSTITUTE(TEXT(BZ7,"#,##0.00"),"-","△")&amp;"】"))</f>
        <v>【102.35】</v>
      </c>
      <c r="CA6" s="22">
        <f>IF(CA7="",NA(),CA7)</f>
        <v>134.59</v>
      </c>
      <c r="CB6" s="22">
        <f t="shared" ref="CB6:CJ6" si="9">IF(CB7="",NA(),CB7)</f>
        <v>137.49</v>
      </c>
      <c r="CC6" s="22">
        <f t="shared" si="9"/>
        <v>127.73</v>
      </c>
      <c r="CD6" s="22">
        <f t="shared" si="9"/>
        <v>123.96</v>
      </c>
      <c r="CE6" s="22">
        <f t="shared" si="9"/>
        <v>122.72</v>
      </c>
      <c r="CF6" s="22">
        <f t="shared" si="9"/>
        <v>165.47</v>
      </c>
      <c r="CG6" s="22">
        <f t="shared" si="9"/>
        <v>167.46</v>
      </c>
      <c r="CH6" s="22">
        <f t="shared" si="9"/>
        <v>168.56</v>
      </c>
      <c r="CI6" s="22">
        <f t="shared" si="9"/>
        <v>167.1</v>
      </c>
      <c r="CJ6" s="22">
        <f t="shared" si="9"/>
        <v>167.86</v>
      </c>
      <c r="CK6" s="21" t="str">
        <f>IF(CK7="","",IF(CK7="-","【-】","【"&amp;SUBSTITUTE(TEXT(CK7,"#,##0.00"),"-","△")&amp;"】"))</f>
        <v>【167.74】</v>
      </c>
      <c r="CL6" s="22">
        <f>IF(CL7="",NA(),CL7)</f>
        <v>49.14</v>
      </c>
      <c r="CM6" s="22">
        <f t="shared" ref="CM6:CU6" si="10">IF(CM7="",NA(),CM7)</f>
        <v>52.34</v>
      </c>
      <c r="CN6" s="22">
        <f t="shared" si="10"/>
        <v>51.61</v>
      </c>
      <c r="CO6" s="22">
        <f t="shared" si="10"/>
        <v>52.64</v>
      </c>
      <c r="CP6" s="22">
        <f t="shared" si="10"/>
        <v>50.64</v>
      </c>
      <c r="CQ6" s="22">
        <f t="shared" si="10"/>
        <v>59.74</v>
      </c>
      <c r="CR6" s="22">
        <f t="shared" si="10"/>
        <v>59.46</v>
      </c>
      <c r="CS6" s="22">
        <f t="shared" si="10"/>
        <v>59.51</v>
      </c>
      <c r="CT6" s="22">
        <f t="shared" si="10"/>
        <v>59.91</v>
      </c>
      <c r="CU6" s="22">
        <f t="shared" si="10"/>
        <v>59.4</v>
      </c>
      <c r="CV6" s="21" t="str">
        <f>IF(CV7="","",IF(CV7="-","【-】","【"&amp;SUBSTITUTE(TEXT(CV7,"#,##0.00"),"-","△")&amp;"】"))</f>
        <v>【60.29】</v>
      </c>
      <c r="CW6" s="22">
        <f>IF(CW7="",NA(),CW7)</f>
        <v>88.66</v>
      </c>
      <c r="CX6" s="22">
        <f t="shared" ref="CX6:DF6" si="11">IF(CX7="",NA(),CX7)</f>
        <v>88.73</v>
      </c>
      <c r="CY6" s="22">
        <f t="shared" si="11"/>
        <v>89.2</v>
      </c>
      <c r="CZ6" s="22">
        <f t="shared" si="11"/>
        <v>88.98</v>
      </c>
      <c r="DA6" s="22">
        <f t="shared" si="11"/>
        <v>91.07</v>
      </c>
      <c r="DB6" s="22">
        <f t="shared" si="11"/>
        <v>87.28</v>
      </c>
      <c r="DC6" s="22">
        <f t="shared" si="11"/>
        <v>87.41</v>
      </c>
      <c r="DD6" s="22">
        <f t="shared" si="11"/>
        <v>87.08</v>
      </c>
      <c r="DE6" s="22">
        <f t="shared" si="11"/>
        <v>87.26</v>
      </c>
      <c r="DF6" s="22">
        <f t="shared" si="11"/>
        <v>87.57</v>
      </c>
      <c r="DG6" s="21" t="str">
        <f>IF(DG7="","",IF(DG7="-","【-】","【"&amp;SUBSTITUTE(TEXT(DG7,"#,##0.00"),"-","△")&amp;"】"))</f>
        <v>【90.12】</v>
      </c>
      <c r="DH6" s="22">
        <f>IF(DH7="",NA(),DH7)</f>
        <v>43.91</v>
      </c>
      <c r="DI6" s="22">
        <f t="shared" ref="DI6:DQ6" si="12">IF(DI7="",NA(),DI7)</f>
        <v>42.11</v>
      </c>
      <c r="DJ6" s="22">
        <f t="shared" si="12"/>
        <v>43.5</v>
      </c>
      <c r="DK6" s="22">
        <f t="shared" si="12"/>
        <v>45.02</v>
      </c>
      <c r="DL6" s="22">
        <f t="shared" si="12"/>
        <v>45.89</v>
      </c>
      <c r="DM6" s="22">
        <f t="shared" si="12"/>
        <v>46.94</v>
      </c>
      <c r="DN6" s="22">
        <f t="shared" si="12"/>
        <v>47.62</v>
      </c>
      <c r="DO6" s="22">
        <f t="shared" si="12"/>
        <v>48.55</v>
      </c>
      <c r="DP6" s="22">
        <f t="shared" si="12"/>
        <v>49.2</v>
      </c>
      <c r="DQ6" s="22">
        <f t="shared" si="12"/>
        <v>50.01</v>
      </c>
      <c r="DR6" s="21" t="str">
        <f>IF(DR7="","",IF(DR7="-","【-】","【"&amp;SUBSTITUTE(TEXT(DR7,"#,##0.00"),"-","△")&amp;"】"))</f>
        <v>【50.88】</v>
      </c>
      <c r="DS6" s="22">
        <f>IF(DS7="",NA(),DS7)</f>
        <v>12.18</v>
      </c>
      <c r="DT6" s="22">
        <f t="shared" ref="DT6:EB6" si="13">IF(DT7="",NA(),DT7)</f>
        <v>12.58</v>
      </c>
      <c r="DU6" s="22">
        <f t="shared" si="13"/>
        <v>13.42</v>
      </c>
      <c r="DV6" s="22">
        <f t="shared" si="13"/>
        <v>14.26</v>
      </c>
      <c r="DW6" s="22">
        <f t="shared" si="13"/>
        <v>15.94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v>
      </c>
      <c r="EE6" s="22">
        <f t="shared" ref="EE6:EM6" si="14">IF(EE7="",NA(),EE7)</f>
        <v>0.09</v>
      </c>
      <c r="EF6" s="22">
        <f t="shared" si="14"/>
        <v>0.54</v>
      </c>
      <c r="EG6" s="22">
        <f t="shared" si="14"/>
        <v>0.12</v>
      </c>
      <c r="EH6" s="22">
        <f t="shared" si="14"/>
        <v>0.45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262064</v>
      </c>
      <c r="D7" s="24">
        <v>46</v>
      </c>
      <c r="E7" s="24">
        <v>1</v>
      </c>
      <c r="F7" s="24">
        <v>0</v>
      </c>
      <c r="G7" s="24">
        <v>1</v>
      </c>
      <c r="H7" s="24" t="s">
        <v>93</v>
      </c>
      <c r="I7" s="24" t="s">
        <v>94</v>
      </c>
      <c r="J7" s="24" t="s">
        <v>95</v>
      </c>
      <c r="K7" s="24" t="s">
        <v>96</v>
      </c>
      <c r="L7" s="24" t="s">
        <v>97</v>
      </c>
      <c r="M7" s="24" t="s">
        <v>98</v>
      </c>
      <c r="N7" s="25" t="s">
        <v>99</v>
      </c>
      <c r="O7" s="25">
        <v>72.430000000000007</v>
      </c>
      <c r="P7" s="25">
        <v>98.06</v>
      </c>
      <c r="Q7" s="25">
        <v>2310</v>
      </c>
      <c r="R7" s="25">
        <v>87518</v>
      </c>
      <c r="S7" s="25">
        <v>224.8</v>
      </c>
      <c r="T7" s="25">
        <v>389.31</v>
      </c>
      <c r="U7" s="25">
        <v>85604</v>
      </c>
      <c r="V7" s="25">
        <v>78.7</v>
      </c>
      <c r="W7" s="25">
        <v>1087.73</v>
      </c>
      <c r="X7" s="25">
        <v>106.05</v>
      </c>
      <c r="Y7" s="25">
        <v>104.18</v>
      </c>
      <c r="Z7" s="25">
        <v>108.89</v>
      </c>
      <c r="AA7" s="25">
        <v>111.87</v>
      </c>
      <c r="AB7" s="25">
        <v>113.68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437.16</v>
      </c>
      <c r="AU7" s="25">
        <v>411.48</v>
      </c>
      <c r="AV7" s="25">
        <v>465.79</v>
      </c>
      <c r="AW7" s="25">
        <v>385.37</v>
      </c>
      <c r="AX7" s="25">
        <v>367.27</v>
      </c>
      <c r="AY7" s="25">
        <v>355.5</v>
      </c>
      <c r="AZ7" s="25">
        <v>349.83</v>
      </c>
      <c r="BA7" s="25">
        <v>360.86</v>
      </c>
      <c r="BB7" s="25">
        <v>350.79</v>
      </c>
      <c r="BC7" s="25">
        <v>354.57</v>
      </c>
      <c r="BD7" s="25">
        <v>261.51</v>
      </c>
      <c r="BE7" s="25">
        <v>602.04999999999995</v>
      </c>
      <c r="BF7" s="25">
        <v>639.66999999999996</v>
      </c>
      <c r="BG7" s="25">
        <v>614.72</v>
      </c>
      <c r="BH7" s="25">
        <v>582.1</v>
      </c>
      <c r="BI7" s="25">
        <v>584.44000000000005</v>
      </c>
      <c r="BJ7" s="25">
        <v>312.58</v>
      </c>
      <c r="BK7" s="25">
        <v>314.87</v>
      </c>
      <c r="BL7" s="25">
        <v>309.27999999999997</v>
      </c>
      <c r="BM7" s="25">
        <v>322.92</v>
      </c>
      <c r="BN7" s="25">
        <v>303.45999999999998</v>
      </c>
      <c r="BO7" s="25">
        <v>265.16000000000003</v>
      </c>
      <c r="BP7" s="25">
        <v>92.32</v>
      </c>
      <c r="BQ7" s="25">
        <v>90.28</v>
      </c>
      <c r="BR7" s="25">
        <v>97.38</v>
      </c>
      <c r="BS7" s="25">
        <v>99.93</v>
      </c>
      <c r="BT7" s="25">
        <v>100.89</v>
      </c>
      <c r="BU7" s="25">
        <v>104.57</v>
      </c>
      <c r="BV7" s="25">
        <v>103.54</v>
      </c>
      <c r="BW7" s="25">
        <v>103.32</v>
      </c>
      <c r="BX7" s="25">
        <v>100.85</v>
      </c>
      <c r="BY7" s="25">
        <v>103.79</v>
      </c>
      <c r="BZ7" s="25">
        <v>102.35</v>
      </c>
      <c r="CA7" s="25">
        <v>134.59</v>
      </c>
      <c r="CB7" s="25">
        <v>137.49</v>
      </c>
      <c r="CC7" s="25">
        <v>127.73</v>
      </c>
      <c r="CD7" s="25">
        <v>123.96</v>
      </c>
      <c r="CE7" s="25">
        <v>122.72</v>
      </c>
      <c r="CF7" s="25">
        <v>165.47</v>
      </c>
      <c r="CG7" s="25">
        <v>167.46</v>
      </c>
      <c r="CH7" s="25">
        <v>168.56</v>
      </c>
      <c r="CI7" s="25">
        <v>167.1</v>
      </c>
      <c r="CJ7" s="25">
        <v>167.86</v>
      </c>
      <c r="CK7" s="25">
        <v>167.74</v>
      </c>
      <c r="CL7" s="25">
        <v>49.14</v>
      </c>
      <c r="CM7" s="25">
        <v>52.34</v>
      </c>
      <c r="CN7" s="25">
        <v>51.61</v>
      </c>
      <c r="CO7" s="25">
        <v>52.64</v>
      </c>
      <c r="CP7" s="25">
        <v>50.64</v>
      </c>
      <c r="CQ7" s="25">
        <v>59.74</v>
      </c>
      <c r="CR7" s="25">
        <v>59.46</v>
      </c>
      <c r="CS7" s="25">
        <v>59.51</v>
      </c>
      <c r="CT7" s="25">
        <v>59.91</v>
      </c>
      <c r="CU7" s="25">
        <v>59.4</v>
      </c>
      <c r="CV7" s="25">
        <v>60.29</v>
      </c>
      <c r="CW7" s="25">
        <v>88.66</v>
      </c>
      <c r="CX7" s="25">
        <v>88.73</v>
      </c>
      <c r="CY7" s="25">
        <v>89.2</v>
      </c>
      <c r="CZ7" s="25">
        <v>88.98</v>
      </c>
      <c r="DA7" s="25">
        <v>91.07</v>
      </c>
      <c r="DB7" s="25">
        <v>87.28</v>
      </c>
      <c r="DC7" s="25">
        <v>87.41</v>
      </c>
      <c r="DD7" s="25">
        <v>87.08</v>
      </c>
      <c r="DE7" s="25">
        <v>87.26</v>
      </c>
      <c r="DF7" s="25">
        <v>87.57</v>
      </c>
      <c r="DG7" s="25">
        <v>90.12</v>
      </c>
      <c r="DH7" s="25">
        <v>43.91</v>
      </c>
      <c r="DI7" s="25">
        <v>42.11</v>
      </c>
      <c r="DJ7" s="25">
        <v>43.5</v>
      </c>
      <c r="DK7" s="25">
        <v>45.02</v>
      </c>
      <c r="DL7" s="25">
        <v>45.89</v>
      </c>
      <c r="DM7" s="25">
        <v>46.94</v>
      </c>
      <c r="DN7" s="25">
        <v>47.62</v>
      </c>
      <c r="DO7" s="25">
        <v>48.55</v>
      </c>
      <c r="DP7" s="25">
        <v>49.2</v>
      </c>
      <c r="DQ7" s="25">
        <v>50.01</v>
      </c>
      <c r="DR7" s="25">
        <v>50.88</v>
      </c>
      <c r="DS7" s="25">
        <v>12.18</v>
      </c>
      <c r="DT7" s="25">
        <v>12.58</v>
      </c>
      <c r="DU7" s="25">
        <v>13.42</v>
      </c>
      <c r="DV7" s="25">
        <v>14.26</v>
      </c>
      <c r="DW7" s="25">
        <v>15.94</v>
      </c>
      <c r="DX7" s="25">
        <v>14.48</v>
      </c>
      <c r="DY7" s="25">
        <v>16.27</v>
      </c>
      <c r="DZ7" s="25">
        <v>17.11</v>
      </c>
      <c r="EA7" s="25">
        <v>18.329999999999998</v>
      </c>
      <c r="EB7" s="25">
        <v>20.27</v>
      </c>
      <c r="EC7" s="25">
        <v>22.3</v>
      </c>
      <c r="ED7" s="25">
        <v>0.5</v>
      </c>
      <c r="EE7" s="25">
        <v>0.09</v>
      </c>
      <c r="EF7" s="25">
        <v>0.54</v>
      </c>
      <c r="EG7" s="25">
        <v>0.12</v>
      </c>
      <c r="EH7" s="25">
        <v>0.45</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