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484FBE65-1505-40EB-B1E9-569D21F60B17}" xr6:coauthVersionLast="36" xr6:coauthVersionMax="36" xr10:uidLastSave="{00000000-0000-0000-0000-000000000000}"/>
  <workbookProtection workbookAlgorithmName="SHA-512" workbookHashValue="OgZ2PTsoTi17fsX2KnGviEGlm8gkIsaIH6jTFmie4oGkjqGZNhTDW8jInpHyumJOzN97j3/XiHeqoDR2QPT/Jw==" workbookSaltValue="gtjKnnaN7SBpSNeonPX6W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<sst xmlns="http://schemas.openxmlformats.org/spreadsheetml/2006/main" count="247" uniqueCount="116">
  <si>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</si>
  <si>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</si>
  <si>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</si>
  <si>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</si>
  <si>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</si>
  <si>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</si>
  <si>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</si>
  <si>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</si>
  <si>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</si>
  <si>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</si>
  <si>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</si>
  <si>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</si>
  <si>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</si>
  <si>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</si>
  <si>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</si>
  <si>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</si>
  <si>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</si>
  <si>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</si>
  <si>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</si>
  <si>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</si>
  <si>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</si>
  <si>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</si>
  <si>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</si>
  <si>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</si>
  <si>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</si>
  <si>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</si>
  <si>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</si>
  <si>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</si>
  <si>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</si>
  <si>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</si>
  <si>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</si>
  <si>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</si>
  <si>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</si>
  <si>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</si>
  <si>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</si>
  <si>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</si>
  <si>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</si>
  <si>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</si>
  <si>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</si>
  <si>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</si>
  <si>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</si>
  <si>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</si>
  <si>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</si>
  <si>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</si>
  <si>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</si>
  <si>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</si>
  <si>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</si>
  <si>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</si>
  <si>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</si>
  <si>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</si>
  <si>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</si>
  <si>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</si>
  <si>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</si>
  <si>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</si>
  <si>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</si>
  <si>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</si>
  <si>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</si>
  <si>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</si>
  <si>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</si>
  <si>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</si>
  <si>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</si>
  <si>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</si>
  <si>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</si>
  <si>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</si>
  <si>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</si>
  <si>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</si>
  <si>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</si>
  <si>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</si>
  <si>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</si>
  <si>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</si>
  <si>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</si>
  <si>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</si>
  <si>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</si>
  <si>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</si>
  <si>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</si>
  <si>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</si>
  <si>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</si>
  <si>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</si>
  <si>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</si>
  <si>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</si>
  <si>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</si>
  <si>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</si>
  <si>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</si>
  <si>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</si>
  <si>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</si>
  <si>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</si>
  <si>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</si>
  <si>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</si>
  <si>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</si>
  <si>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</si>
  <si>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</si>
  <si>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</si>
  <si>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</si>
  <si>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</si>
  <si>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</si>
  <si>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</si>
  <si>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</si>
  <si>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</si>
  <si>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</si>
  <si>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</si>
  <si>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</si>
  <si>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</si>
  <si>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</si>
  <si>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</si>
  <si>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</si>
  <si>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</si>
  <si>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</si>
  <si>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</si>
  <si>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</si>
  <si>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</si>
  <si>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</si>
  <si>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</si>
  <si>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</si>
  <si>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該当数値なし。</t>
  </si>
  <si>
    <t>本町の下水道使用料は、全国平均よりも相当高額な料金体系となっているが、一般会計から基準外の繰入をしなければ赤字となるような経営状況である。
　特に町への帰属浄化槽が、今後経年劣化による機械設備や槽本体の修繕、更新に伴うなど多額のコストが必要となるため、徹底した維持管理費の削減を検討・実施していく必要がある。
　また、根底にある人口減少問題については、町全体で連携を図りながら移住定住対策を講じ推進していく必要がある。　</t>
  </si>
  <si>
    <t>①収益的収支比率
　100%を超え単年度収支が黒字になっているが、総収益について、使用料以外の収入（一般会計からの繰入金）に依存しており、さらに経費削減等に取り組む必要がある。
④企業債残高対事業規模比率
　平成28年度から営業収益で賄えない企業債償還金全額を基準内繰入（分流式下水道等）に改めたことにより0%となった。
⑤経費回収率
　類似団体平均を若干下回り約59%であるが、使用料で汚水処理費を賄えておらず、一般会計からの繰入金で補っている。
⑥汚水処理原価
　昨年度より原価は若干下がったが、全国平均及び類似団体平均と比較すると高い状況となっている。
⑦施設利用率
　全国平均及び類似団体平均を下回り、ほぼ同率の状況が続いている。
⑧水洗化率
　処理区域内人口には、集合処理区域外（個人管理の浄化槽人口も含む）の人口を、水洗便所設置済人口には、当事業（町設置及び町管理の浄化槽人口）の人口を計上していることにより、水洗化率が低くなっている。</t>
    <rPh sb="218" eb="219">
      <t>オギナ</t>
    </rPh>
    <rPh sb="244" eb="245">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</si>
</sst>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86-4997-9BC6-86E1B93344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86-4997-9BC6-86E1B93344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33.39</c:v>
                </c:pt>
                <c:pt idx="1">
                  <c:v>33.590000000000003</c:v>
                </c:pt>
                <c:pt idx="2">
                  <c:v>33.06</c:v>
                </c:pt>
                <c:pt idx="3">
                  <c:v>33.06</c:v>
                </c:pt>
                <c:pt idx="4">
                  <c:v>33.06</c:v>
                </c:pt>
              </c:numCache>
            </c:numRef>
          </c:val>
          <c:extLst>
            <c:ext xmlns:c16="http://schemas.microsoft.com/office/drawing/2014/chart" uri="{C3380CC4-5D6E-409C-BE32-E72D297353CC}">
              <c16:uniqueId val="{00000000-997C-451C-8A4B-71B73B4ED8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c:ext xmlns:c16="http://schemas.microsoft.com/office/drawing/2014/chart" uri="{C3380CC4-5D6E-409C-BE32-E72D297353CC}">
              <c16:uniqueId val="{00000001-997C-451C-8A4B-71B73B4ED8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58.98</c:v>
                </c:pt>
                <c:pt idx="1">
                  <c:v>60.31</c:v>
                </c:pt>
                <c:pt idx="2">
                  <c:v>61.73</c:v>
                </c:pt>
                <c:pt idx="3">
                  <c:v>62.06</c:v>
                </c:pt>
                <c:pt idx="4">
                  <c:v>62.66</c:v>
                </c:pt>
              </c:numCache>
            </c:numRef>
          </c:val>
          <c:extLst>
            <c:ext xmlns:c16="http://schemas.microsoft.com/office/drawing/2014/chart" uri="{C3380CC4-5D6E-409C-BE32-E72D297353CC}">
              <c16:uniqueId val="{00000000-DE7A-4182-A768-F79723A1EC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c:ext xmlns:c16="http://schemas.microsoft.com/office/drawing/2014/chart" uri="{C3380CC4-5D6E-409C-BE32-E72D297353CC}">
              <c16:uniqueId val="{00000001-DE7A-4182-A768-F79723A1EC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94.57</c:v>
                </c:pt>
                <c:pt idx="1">
                  <c:v>100.03</c:v>
                </c:pt>
                <c:pt idx="2">
                  <c:v>99.98</c:v>
                </c:pt>
                <c:pt idx="3">
                  <c:v>99.35</c:v>
                </c:pt>
                <c:pt idx="4">
                  <c:v>100.09</c:v>
                </c:pt>
              </c:numCache>
            </c:numRef>
          </c:val>
          <c:extLst>
            <c:ext xmlns:c16="http://schemas.microsoft.com/office/drawing/2014/chart" uri="{C3380CC4-5D6E-409C-BE32-E72D297353CC}">
              <c16:uniqueId val="{00000000-5FE7-4584-B7B6-7B250332A3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7-4584-B7B6-7B250332A3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4A-4222-B216-6BAE8D3A84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4A-4222-B216-6BAE8D3A84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F3-44BE-8047-ED32246476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F3-44BE-8047-ED32246476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A-422A-8242-2FFB6F3BDF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A-422A-8242-2FFB6F3BDF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B-4792-BDCB-922AD47DA1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B-4792-BDCB-922AD47DA1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AE-47A7-B352-43C2272B3B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c:ext xmlns:c16="http://schemas.microsoft.com/office/drawing/2014/chart" uri="{C3380CC4-5D6E-409C-BE32-E72D297353CC}">
              <c16:uniqueId val="{00000001-21AE-47A7-B352-43C2272B3B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61.14</c:v>
                </c:pt>
                <c:pt idx="1">
                  <c:v>61.95</c:v>
                </c:pt>
                <c:pt idx="2">
                  <c:v>58.05</c:v>
                </c:pt>
                <c:pt idx="3">
                  <c:v>58.06</c:v>
                </c:pt>
                <c:pt idx="4">
                  <c:v>59.13</c:v>
                </c:pt>
              </c:numCache>
            </c:numRef>
          </c:val>
          <c:extLst>
            <c:ext xmlns:c16="http://schemas.microsoft.com/office/drawing/2014/chart" uri="{C3380CC4-5D6E-409C-BE32-E72D297353CC}">
              <c16:uniqueId val="{00000000-8FAC-4C4D-9EE1-19E5CA8EC5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c:ext xmlns:c16="http://schemas.microsoft.com/office/drawing/2014/chart" uri="{C3380CC4-5D6E-409C-BE32-E72D297353CC}">
              <c16:uniqueId val="{00000001-8FAC-4C4D-9EE1-19E5CA8EC5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360.36</c:v>
                </c:pt>
                <c:pt idx="1">
                  <c:v>357.71</c:v>
                </c:pt>
                <c:pt idx="2">
                  <c:v>384.87</c:v>
                </c:pt>
                <c:pt idx="3">
                  <c:v>393.71</c:v>
                </c:pt>
                <c:pt idx="4">
                  <c:v>388.02</c:v>
                </c:pt>
              </c:numCache>
            </c:numRef>
          </c:val>
          <c:extLst>
            <c:ext xmlns:c16="http://schemas.microsoft.com/office/drawing/2014/chart" uri="{C3380CC4-5D6E-409C-BE32-E72D297353CC}">
              <c16:uniqueId val="{00000000-DF4D-4C80-B1F5-592B48DC17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c:ext xmlns:c16="http://schemas.microsoft.com/office/drawing/2014/chart" uri="{C3380CC4-5D6E-409C-BE32-E72D297353CC}">
              <c16:uniqueId val="{00000001-DF4D-4C80-B1F5-592B48DC17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【314.13】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【77.67】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【57.83】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【282.28】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【58.42】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特定地域生活排水処理</v>
      </c>
      <c r="Q8" s="45"/>
      <c r="R8" s="45"/>
      <c r="S8" s="45"/>
      <c r="T8" s="45"/>
      <c r="U8" s="45"/>
      <c r="V8" s="45"/>
      <c r="W8" s="45" t="str">
        <f>データ!L6</f>
        <v>K2</v>
      </c>
      <c r="X8" s="45"/>
      <c r="Y8" s="45"/>
      <c r="Z8" s="45"/>
      <c r="AA8" s="45"/>
      <c r="AB8" s="45"/>
      <c r="AC8" s="45"/>
      <c r="AD8" s="46" t="str">
        <f>データ!$M$6</f>
        <v>非設置</v>
      </c>
      <c r="AE8" s="46"/>
      <c r="AF8" s="46"/>
      <c r="AG8" s="46"/>
      <c r="AH8" s="46"/>
      <c r="AI8" s="46"/>
      <c r="AJ8" s="46"/>
      <c r="AK8" s="3"/>
      <c r="AL8" s="47">
        <f>データ!S6</f>
        <v>13616</v>
      </c>
      <c r="AM8" s="47"/>
      <c r="AN8" s="47"/>
      <c r="AO8" s="47"/>
      <c r="AP8" s="47"/>
      <c r="AQ8" s="47"/>
      <c r="AR8" s="47"/>
      <c r="AS8" s="47"/>
      <c r="AT8" s="48">
        <f>データ!T6</f>
        <v>303.08999999999997</v>
      </c>
      <c r="AU8" s="48"/>
      <c r="AV8" s="48"/>
      <c r="AW8" s="48"/>
      <c r="AX8" s="48"/>
      <c r="AY8" s="48"/>
      <c r="AZ8" s="48"/>
      <c r="BA8" s="48"/>
      <c r="BB8" s="48">
        <f>データ!U6</f>
        <v>44.92</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1" t="s">
        <v>35</v>
      </c>
      <c r="BM9" s="52"/>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36.35</v>
      </c>
      <c r="Q10" s="48"/>
      <c r="R10" s="48"/>
      <c r="S10" s="48"/>
      <c r="T10" s="48"/>
      <c r="U10" s="48"/>
      <c r="V10" s="48"/>
      <c r="W10" s="48">
        <f>データ!Q6</f>
        <v>100</v>
      </c>
      <c r="X10" s="48"/>
      <c r="Y10" s="48"/>
      <c r="Z10" s="48"/>
      <c r="AA10" s="48"/>
      <c r="AB10" s="48"/>
      <c r="AC10" s="48"/>
      <c r="AD10" s="47">
        <f>データ!R6</f>
        <v>4180</v>
      </c>
      <c r="AE10" s="47"/>
      <c r="AF10" s="47"/>
      <c r="AG10" s="47"/>
      <c r="AH10" s="47"/>
      <c r="AI10" s="47"/>
      <c r="AJ10" s="47"/>
      <c r="AK10" s="2"/>
      <c r="AL10" s="47">
        <f>データ!V6</f>
        <v>4901</v>
      </c>
      <c r="AM10" s="47"/>
      <c r="AN10" s="47"/>
      <c r="AO10" s="47"/>
      <c r="AP10" s="47"/>
      <c r="AQ10" s="47"/>
      <c r="AR10" s="47"/>
      <c r="AS10" s="47"/>
      <c r="AT10" s="48">
        <f>データ!W6</f>
        <v>297.42</v>
      </c>
      <c r="AU10" s="48"/>
      <c r="AV10" s="48"/>
      <c r="AW10" s="48"/>
      <c r="AX10" s="48"/>
      <c r="AY10" s="48"/>
      <c r="AZ10" s="48"/>
      <c r="BA10" s="48"/>
      <c r="BB10" s="48">
        <f>データ!X6</f>
        <v>16.48</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29</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2">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43</v>
      </c>
    </row>
    <row r="84" spans="1:78" x14ac:dyDescent="0.2">
      <c r="C84" s="2"/>
    </row>
    <row r="85" spans="1:78" hidden="1" x14ac:dyDescent="0.2">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2">
      <c r="B86" s="6"/>
      <c r="C86" s="6"/>
      <c r="D86" s="6"/>
      <c r="E86" s="6" t="str">
        <f>データ!AI6</f>
        <v/>
      </c>
      <c r="F86" s="6" t="s">
        <v>40</v>
      </c>
      <c r="G86" s="6" t="s">
        <v>40</v>
      </c>
      <c r="H86" s="6" t="str">
        <f>データ!BP6</f>
        <v>【314.13】</v>
      </c>
      <c r="I86" s="6" t="str">
        <f>データ!CA6</f>
        <v>【58.42】</v>
      </c>
      <c r="J86" s="6" t="str">
        <f>データ!CL6</f>
        <v>【282.28】</v>
      </c>
      <c r="K86" s="6" t="str">
        <f>データ!CW6</f>
        <v>【57.83】</v>
      </c>
      <c r="L86" s="6" t="str">
        <f>データ!DH6</f>
        <v>【77.67】</v>
      </c>
      <c r="M86" s="6" t="s">
        <v>40</v>
      </c>
      <c r="N86" s="6" t="s">
        <v>40</v>
      </c>
      <c r="O86" s="6" t="str">
        <f>データ!EO6</f>
        <v>【-】</v>
      </c>
    </row>
  </sheetData>
  <sheetProtection algorithmName="SHA-512" hashValue="BLyVO0FyH0wWLPrQbKOc/TZR3g26F/DdEq1RJr64wG21BNzAxJIzYRHp12O5kSPjO/Zmsf+CXuArXNtotE3c+w==" saltValue="wC/73lrfjhloRyVabX78W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32</v>
      </c>
      <c r="C3" s="30" t="s">
        <v>58</v>
      </c>
      <c r="D3" s="30" t="s">
        <v>59</v>
      </c>
      <c r="E3" s="30" t="s">
        <v>4</v>
      </c>
      <c r="F3" s="30" t="s">
        <v>3</v>
      </c>
      <c r="G3" s="30" t="s">
        <v>26</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60</v>
      </c>
      <c r="B4" s="31"/>
      <c r="C4" s="31"/>
      <c r="D4" s="31"/>
      <c r="E4" s="31"/>
      <c r="F4" s="31"/>
      <c r="G4" s="31"/>
      <c r="H4" s="81"/>
      <c r="I4" s="82"/>
      <c r="J4" s="82"/>
      <c r="K4" s="82"/>
      <c r="L4" s="82"/>
      <c r="M4" s="82"/>
      <c r="N4" s="82"/>
      <c r="O4" s="82"/>
      <c r="P4" s="82"/>
      <c r="Q4" s="82"/>
      <c r="R4" s="82"/>
      <c r="S4" s="82"/>
      <c r="T4" s="82"/>
      <c r="U4" s="82"/>
      <c r="V4" s="82"/>
      <c r="W4" s="82"/>
      <c r="X4" s="83"/>
      <c r="Y4" s="77" t="s">
        <v>25</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2">
      <c r="A6" s="28" t="s">
        <v>95</v>
      </c>
      <c r="B6" s="33">
        <f t="shared" ref="B6:X6" si="1">B7</f>
        <v>2020</v>
      </c>
      <c r="C6" s="33">
        <f t="shared" si="1"/>
        <v>264075</v>
      </c>
      <c r="D6" s="33">
        <f t="shared" si="1"/>
        <v>47</v>
      </c>
      <c r="E6" s="33">
        <f t="shared" si="1"/>
        <v>18</v>
      </c>
      <c r="F6" s="33">
        <f t="shared" si="1"/>
        <v>0</v>
      </c>
      <c r="G6" s="33">
        <f t="shared" si="1"/>
        <v>0</v>
      </c>
      <c r="H6" s="33" t="str">
        <f t="shared" si="1"/>
        <v>京都府　京丹波町</v>
      </c>
      <c r="I6" s="33" t="str">
        <f t="shared" si="1"/>
        <v>法非適用</v>
      </c>
      <c r="J6" s="33" t="str">
        <f t="shared" si="1"/>
        <v>下水道事業</v>
      </c>
      <c r="K6" s="33" t="str">
        <f t="shared" si="1"/>
        <v>特定地域生活排水処理</v>
      </c>
      <c r="L6" s="33" t="str">
        <f t="shared" si="1"/>
        <v>K2</v>
      </c>
      <c r="M6" s="33" t="str">
        <f t="shared" si="1"/>
        <v>非設置</v>
      </c>
      <c r="N6" s="38" t="str">
        <f t="shared" si="1"/>
        <v>-</v>
      </c>
      <c r="O6" s="38" t="str">
        <f t="shared" si="1"/>
        <v>該当数値なし</v>
      </c>
      <c r="P6" s="38">
        <f t="shared" si="1"/>
        <v>36.35</v>
      </c>
      <c r="Q6" s="38">
        <f t="shared" si="1"/>
        <v>100</v>
      </c>
      <c r="R6" s="38">
        <f t="shared" si="1"/>
        <v>4180</v>
      </c>
      <c r="S6" s="38">
        <f t="shared" si="1"/>
        <v>13616</v>
      </c>
      <c r="T6" s="38">
        <f t="shared" si="1"/>
        <v>303.08999999999997</v>
      </c>
      <c r="U6" s="38">
        <f t="shared" si="1"/>
        <v>44.92</v>
      </c>
      <c r="V6" s="38">
        <f t="shared" si="1"/>
        <v>4901</v>
      </c>
      <c r="W6" s="38">
        <f t="shared" si="1"/>
        <v>297.42</v>
      </c>
      <c r="X6" s="38">
        <f t="shared" si="1"/>
        <v>16.48</v>
      </c>
      <c r="Y6" s="42">
        <f t="shared" ref="Y6:AH6" si="2">IF(Y7="",NA(),Y7)</f>
        <v>94.57</v>
      </c>
      <c r="Z6" s="42">
        <f t="shared" si="2"/>
        <v>100.03</v>
      </c>
      <c r="AA6" s="42">
        <f t="shared" si="2"/>
        <v>99.98</v>
      </c>
      <c r="AB6" s="42">
        <f t="shared" si="2"/>
        <v>99.35</v>
      </c>
      <c r="AC6" s="42">
        <f t="shared" si="2"/>
        <v>100.09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413.5</v>
      </c>
      <c r="BL6" s="42">
        <f t="shared" si="5"/>
        <v>407.42</v>
      </c>
      <c r="BM6" s="42">
        <f t="shared" si="5"/>
        <v>296.89</v>
      </c>
      <c r="BN6" s="42">
        <f t="shared" si="5"/>
        <v>270.57</v>
      </c>
      <c r="BO6" s="42">
        <f t="shared" si="5"/>
        <v>294.27</v>
      </c>
      <c r="BP6" s="38" t="str">
        <f>IF(BP7="","",IF(BP7="-","【-】","【"&amp;SUBSTITUTE(TEXT(BP7,"#,##0.00"),"-","△")&amp;"】"))</f>
        <v>【314.13】</v>
      </c>
      <c r="BQ6" s="42">
        <f t="shared" ref="BQ6:BZ6" si="6">IF(BQ7="",NA(),BQ7)</f>
        <v>61.14</v>
      </c>
      <c r="BR6" s="42">
        <f t="shared" si="6"/>
        <v>61.95</v>
      </c>
      <c r="BS6" s="42">
        <f t="shared" si="6"/>
        <v>58.05</v>
      </c>
      <c r="BT6" s="42">
        <f t="shared" si="6"/>
        <v>58.06</v>
      </c>
      <c r="BU6" s="42">
        <f t="shared" si="6"/>
        <v>59.13</v>
      </c>
      <c r="BV6" s="42">
        <f t="shared" si="6"/>
        <v>55.84</v>
      </c>
      <c r="BW6" s="42">
        <f t="shared" si="6"/>
        <v>57.08</v>
      </c>
      <c r="BX6" s="42">
        <f t="shared" si="6"/>
        <v>63.06</v>
      </c>
      <c r="BY6" s="42">
        <f t="shared" si="6"/>
        <v>62.5</v>
      </c>
      <c r="BZ6" s="42">
        <f t="shared" si="6"/>
        <v>60.59</v>
      </c>
      <c r="CA6" s="38" t="str">
        <f>IF(CA7="","",IF(CA7="-","【-】","【"&amp;SUBSTITUTE(TEXT(CA7,"#,##0.00"),"-","△")&amp;"】"))</f>
        <v>【58.42】</v>
      </c>
      <c r="CB6" s="42">
        <f t="shared" ref="CB6:CK6" si="7">IF(CB7="",NA(),CB7)</f>
        <v>360.36</v>
      </c>
      <c r="CC6" s="42">
        <f t="shared" si="7"/>
        <v>357.71</v>
      </c>
      <c r="CD6" s="42">
        <f t="shared" si="7"/>
        <v>384.87</v>
      </c>
      <c r="CE6" s="42">
        <f t="shared" si="7"/>
        <v>393.71</v>
      </c>
      <c r="CF6" s="42">
        <f t="shared" si="7"/>
        <v>388.02</v>
      </c>
      <c r="CG6" s="42">
        <f t="shared" si="7"/>
        <v>287.57</v>
      </c>
      <c r="CH6" s="42">
        <f t="shared" si="7"/>
        <v>286.86</v>
      </c>
      <c r="CI6" s="42">
        <f t="shared" si="7"/>
        <v>264.77</v>
      </c>
      <c r="CJ6" s="42">
        <f t="shared" si="7"/>
        <v>269.33</v>
      </c>
      <c r="CK6" s="42">
        <f t="shared" si="7"/>
        <v>280.23</v>
      </c>
      <c r="CL6" s="38" t="str">
        <f>IF(CL7="","",IF(CL7="-","【-】","【"&amp;SUBSTITUTE(TEXT(CL7,"#,##0.00"),"-","△")&amp;"】"))</f>
        <v>【282.28】</v>
      </c>
      <c r="CM6" s="42">
        <f t="shared" ref="CM6:CV6" si="8">IF(CM7="",NA(),CM7)</f>
        <v>33.39</v>
      </c>
      <c r="CN6" s="42">
        <f t="shared" si="8"/>
        <v>33.590000000000003</v>
      </c>
      <c r="CO6" s="42">
        <f t="shared" si="8"/>
        <v>33.06</v>
      </c>
      <c r="CP6" s="42">
        <f t="shared" si="8"/>
        <v>33.06</v>
      </c>
      <c r="CQ6" s="42">
        <f t="shared" si="8"/>
        <v>33.06</v>
      </c>
      <c r="CR6" s="42">
        <f t="shared" si="8"/>
        <v>61.55</v>
      </c>
      <c r="CS6" s="42">
        <f t="shared" si="8"/>
        <v>57.22</v>
      </c>
      <c r="CT6" s="42">
        <f t="shared" si="8"/>
        <v>59.94</v>
      </c>
      <c r="CU6" s="42">
        <f t="shared" si="8"/>
        <v>59.64</v>
      </c>
      <c r="CV6" s="42">
        <f t="shared" si="8"/>
        <v>58.19</v>
      </c>
      <c r="CW6" s="38" t="str">
        <f>IF(CW7="","",IF(CW7="-","【-】","【"&amp;SUBSTITUTE(TEXT(CW7,"#,##0.00"),"-","△")&amp;"】"))</f>
        <v>【57.83】</v>
      </c>
      <c r="CX6" s="42">
        <f t="shared" ref="CX6:DG6" si="9">IF(CX7="",NA(),CX7)</f>
        <v>58.98</v>
      </c>
      <c r="CY6" s="42">
        <f t="shared" si="9"/>
        <v>60.31</v>
      </c>
      <c r="CZ6" s="42">
        <f t="shared" si="9"/>
        <v>61.73</v>
      </c>
      <c r="DA6" s="42">
        <f t="shared" si="9"/>
        <v>62.06</v>
      </c>
      <c r="DB6" s="42">
        <f t="shared" si="9"/>
        <v>62.66</v>
      </c>
      <c r="DC6" s="42">
        <f t="shared" si="9"/>
        <v>67.489999999999995</v>
      </c>
      <c r="DD6" s="42">
        <f t="shared" si="9"/>
        <v>67.290000000000006</v>
      </c>
      <c r="DE6" s="42">
        <f t="shared" si="9"/>
        <v>89.66</v>
      </c>
      <c r="DF6" s="42">
        <f t="shared" si="9"/>
        <v>90.63</v>
      </c>
      <c r="DG6" s="42">
        <f t="shared" si="9"/>
        <v>87.8</v>
      </c>
      <c r="DH6" s="38" t="str">
        <f>IF(DH7="","",IF(DH7="-","【-】","【"&amp;SUBSTITUTE(TEXT(DH7,"#,##0.00"),"-","△")&amp;"】"))</f>
        <v>【77.67】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t="str">
        <f t="shared" ref="EE6:EN6" si="12">IF(EE7="",NA(),EE7)</f>
        <v>-</v>
      </c>
      <c r="EF6" s="42" t="str">
        <f t="shared" si="12"/>
        <v>-</v>
      </c>
      <c r="EG6" s="42" t="str">
        <f t="shared" si="12"/>
        <v>-</v>
      </c>
      <c r="EH6" s="42" t="str">
        <f t="shared" si="12"/>
        <v>-</v>
      </c>
      <c r="EI6" s="42" t="str">
        <f t="shared" si="12"/>
        <v>-</v>
      </c>
      <c r="EJ6" s="42" t="str">
        <f t="shared" si="12"/>
        <v>-</v>
      </c>
      <c r="EK6" s="42" t="str">
        <f t="shared" si="12"/>
        <v>-</v>
      </c>
      <c r="EL6" s="42" t="str">
        <f t="shared" si="12"/>
        <v>-</v>
      </c>
      <c r="EM6" s="42" t="str">
        <f t="shared" si="12"/>
        <v>-</v>
      </c>
      <c r="EN6" s="42" t="str">
        <f t="shared" si="12"/>
        <v>-</v>
      </c>
      <c r="EO6" s="38" t="str">
        <f>IF(EO7="","",IF(EO7="-","【-】","【"&amp;SUBSTITUTE(TEXT(EO7,"#,##0.00"),"-","△")&amp;"】"))</f>
        <v>【-】</v>
      </c>
    </row>
    <row r="7" spans="1:145" s="27" customFormat="1" x14ac:dyDescent="0.2">
      <c r="A7" s="28"/>
      <c r="B7" s="34">
        <v>2020</v>
      </c>
      <c r="C7" s="34">
        <v>264075</v>
      </c>
      <c r="D7" s="34">
        <v>47</v>
      </c>
      <c r="E7" s="34">
        <v>18</v>
      </c>
      <c r="F7" s="34">
        <v>0</v>
      </c>
      <c r="G7" s="34">
        <v>0</v>
      </c>
      <c r="H7" s="34" t="s">
        <v>96</v>
      </c>
      <c r="I7" s="34" t="s">
        <v>97</v>
      </c>
      <c r="J7" s="34" t="s">
        <v>98</v>
      </c>
      <c r="K7" s="34" t="s">
        <v>99</v>
      </c>
      <c r="L7" s="34" t="s">
        <v>100</v>
      </c>
      <c r="M7" s="34" t="s">
        <v>101</v>
      </c>
      <c r="N7" s="39" t="s">
        <v>40</v>
      </c>
      <c r="O7" s="39" t="s">
        <v>102</v>
      </c>
      <c r="P7" s="39">
        <v>36.35</v>
      </c>
      <c r="Q7" s="39">
        <v>100</v>
      </c>
      <c r="R7" s="39">
        <v>4180</v>
      </c>
      <c r="S7" s="39">
        <v>13616</v>
      </c>
      <c r="T7" s="39">
        <v>303.08999999999997</v>
      </c>
      <c r="U7" s="39">
        <v>44.92</v>
      </c>
      <c r="V7" s="39">
        <v>4901</v>
      </c>
      <c r="W7" s="39">
        <v>297.42</v>
      </c>
      <c r="X7" s="39">
        <v>16.48</v>
      </c>
      <c r="Y7" s="39">
        <v>94.57</v>
      </c>
      <c r="Z7" s="39">
        <v>100.03</v>
      </c>
      <c r="AA7" s="39">
        <v>99.98</v>
      </c>
      <c r="AB7" s="39">
        <v>99.35</v>
      </c>
      <c r="AC7" s="39">
        <v>100.09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413.5</v>
      </c>
      <c r="BL7" s="39">
        <v>407.42</v>
      </c>
      <c r="BM7" s="39">
        <v>296.89</v>
      </c>
      <c r="BN7" s="39">
        <v>270.57</v>
      </c>
      <c r="BO7" s="39">
        <v>294.27</v>
      </c>
      <c r="BP7" s="39">
        <v>314.13</v>
      </c>
      <c r="BQ7" s="39">
        <v>61.14</v>
      </c>
      <c r="BR7" s="39">
        <v>61.95</v>
      </c>
      <c r="BS7" s="39">
        <v>58.05</v>
      </c>
      <c r="BT7" s="39">
        <v>58.06</v>
      </c>
      <c r="BU7" s="39">
        <v>59.13</v>
      </c>
      <c r="BV7" s="39">
        <v>55.84</v>
      </c>
      <c r="BW7" s="39">
        <v>57.08</v>
      </c>
      <c r="BX7" s="39">
        <v>63.06</v>
      </c>
      <c r="BY7" s="39">
        <v>62.5</v>
      </c>
      <c r="BZ7" s="39">
        <v>60.59</v>
      </c>
      <c r="CA7" s="39">
        <v>58.42</v>
      </c>
      <c r="CB7" s="39">
        <v>360.36</v>
      </c>
      <c r="CC7" s="39">
        <v>357.71</v>
      </c>
      <c r="CD7" s="39">
        <v>384.87</v>
      </c>
      <c r="CE7" s="39">
        <v>393.71</v>
      </c>
      <c r="CF7" s="39">
        <v>388.02</v>
      </c>
      <c r="CG7" s="39">
        <v>287.57</v>
      </c>
      <c r="CH7" s="39">
        <v>286.86</v>
      </c>
      <c r="CI7" s="39">
        <v>264.77</v>
      </c>
      <c r="CJ7" s="39">
        <v>269.33</v>
      </c>
      <c r="CK7" s="39">
        <v>280.23</v>
      </c>
      <c r="CL7" s="39">
        <v>282.27999999999997</v>
      </c>
      <c r="CM7" s="39">
        <v>33.39</v>
      </c>
      <c r="CN7" s="39">
        <v>33.590000000000003</v>
      </c>
      <c r="CO7" s="39">
        <v>33.06</v>
      </c>
      <c r="CP7" s="39">
        <v>33.06</v>
      </c>
      <c r="CQ7" s="39">
        <v>33.06</v>
      </c>
      <c r="CR7" s="39">
        <v>61.55</v>
      </c>
      <c r="CS7" s="39">
        <v>57.22</v>
      </c>
      <c r="CT7" s="39">
        <v>59.94</v>
      </c>
      <c r="CU7" s="39">
        <v>59.64</v>
      </c>
      <c r="CV7" s="39">
        <v>58.19</v>
      </c>
      <c r="CW7" s="39">
        <v>57.83</v>
      </c>
      <c r="CX7" s="39">
        <v>58.98</v>
      </c>
      <c r="CY7" s="39">
        <v>60.31</v>
      </c>
      <c r="CZ7" s="39">
        <v>61.73</v>
      </c>
      <c r="DA7" s="39">
        <v>62.06</v>
      </c>
      <c r="DB7" s="39">
        <v>62.66</v>
      </c>
      <c r="DC7" s="39">
        <v>67.489999999999995</v>
      </c>
      <c r="DD7" s="39">
        <v>67.290000000000006</v>
      </c>
      <c r="DE7" s="39">
        <v>89.66</v>
      </c>
      <c r="DF7" s="39">
        <v>90.63</v>
      </c>
      <c r="DG7" s="39">
        <v>87.8</v>
      </c>
      <c r="DH7" s="39">
        <v>77.67</v>
      </c>
      <c r="DI7" s="39"/>
      <c r="DJ7" s="39"/>
      <c r="DK7" s="39"/>
      <c r="DL7" s="39"/>
      <c r="DM7" s="39"/>
      <c r="DN7" s="39"/>
      <c r="DO7" s="39"/>
      <c r="DP7" s="39"/>
      <c r="DQ7" s="39"/>
      <c r="DR7" s="39"/>
      <c r="DS7" s="39"/>
      <c r="DT7" s="39"/>
      <c r="DU7" s="39"/>
      <c r="DV7" s="39"/>
      <c r="DW7" s="39"/>
      <c r="DX7" s="39"/>
      <c r="DY7" s="39"/>
      <c r="DZ7" s="39"/>
      <c r="EA7" s="39"/>
      <c r="EB7" s="39"/>
      <c r="EC7" s="39"/>
      <c r="ED7" s="39"/>
      <c r="EE7" s="39" t="s">
        <v>40</v>
      </c>
      <c r="EF7" s="39" t="s">
        <v>40</v>
      </c>
      <c r="EG7" s="39" t="s">
        <v>40</v>
      </c>
      <c r="EH7" s="39" t="s">
        <v>40</v>
      </c>
      <c r="EI7" s="39" t="s">
        <v>40</v>
      </c>
      <c r="EJ7" s="39" t="s">
        <v>40</v>
      </c>
      <c r="EK7" s="39" t="s">
        <v>40</v>
      </c>
      <c r="EL7" s="39" t="s">
        <v>40</v>
      </c>
      <c r="EM7" s="39" t="s">
        <v>40</v>
      </c>
      <c r="EN7" s="39" t="s">
        <v>40</v>
      </c>
      <c r="EO7" s="39" t="s">
        <v>40</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108</v>
      </c>
    </row>
    <row r="12" spans="1:145" x14ac:dyDescent="0.2">
      <c r="B12">
        <v>1</v>
      </c>
      <c r="C12">
        <v>1</v>
      </c>
      <c r="D12">
        <v>1</v>
      </c>
      <c r="E12">
        <v>1</v>
      </c>
      <c r="F12">
        <v>2</v>
      </c>
      <c r="G12" t="s">
        <v>109</v>
      </c>
    </row>
    <row r="13" spans="1:145" x14ac:dyDescent="0.2">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2022-02-09T08:14:30Z</cp:lastPrinted>
  <dcterms:created xsi:type="dcterms:W3CDTF">2021-12-03T08:10:48Z</dcterms:created>
  <dcterms:modified xsi:type="dcterms:W3CDTF">2022-02-09T08:16:44Z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2022-01-26T07:34:04Z</vt:filetime>
  </property>
</Properties>
</file>