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３年度\20220105公営企業に係る経営比較分析表（令和２年度決算）の分析等について（依頼）\04 HPアップ版\24 京丹波町\"/>
    </mc:Choice>
  </mc:AlternateContent>
  <xr:revisionPtr revIDLastSave="0" documentId="13_ncr:1_{DAB00CEB-951B-466F-9961-DDE43227D04B}" xr6:coauthVersionLast="36" xr6:coauthVersionMax="36" xr10:uidLastSave="{00000000-0000-0000-0000-000000000000}"/>
  <workbookProtection workbookAlgorithmName="SHA-512" workbookHashValue="oijYJq5Vpj8gPt3mJFAt7cMTiFIdSoxyv7Wdx2dRoQaMxxLo9uKYOLQI5N3HuYm80iznnqsaOUPnUwThLeJwaQ==" workbookSaltValue="n9+yEjDfYyYhhsXfq8fRqA=="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<sst xmlns="http://schemas.openxmlformats.org/spreadsheetml/2006/main" count="236" uniqueCount="116">
  <si>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</si>
  <si>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</si>
  <si>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</si>
  <si>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</si>
  <si>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</si>
  <si>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</si>
  <si>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</si>
  <si>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</si>
  <si>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</si>
  <si>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</si>
  <si>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</si>
  <si>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</si>
  <si>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</si>
  <si>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</si>
  <si>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</si>
  <si>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</si>
  <si>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</si>
  <si>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</si>
  <si>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</si>
  <si>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</si>
  <si>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</si>
  <si>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</si>
  <si>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</si>
  <si>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</si>
  <si>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</si>
  <si>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</si>
  <si>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</si>
  <si>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</si>
  <si>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</si>
  <si>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</si>
  <si>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</si>
  <si>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</si>
  <si>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</si>
  <si>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</si>
  <si>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</si>
  <si>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</si>
  <si>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</si>
  <si>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</si>
  <si>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</si>
  <si>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</si>
  <si>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</si>
  <si>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</si>
  <si>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</si>
  <si>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</si>
  <si>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</si>
  <si>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</si>
  <si>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</si>
  <si>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</si>
  <si>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</si>
  <si>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</si>
  <si>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</si>
  <si>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</si>
  <si>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</si>
  <si>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</si>
  <si>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</si>
  <si>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</si>
  <si>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</si>
  <si>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</si>
  <si>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</si>
  <si>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</si>
  <si>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</si>
  <si>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</si>
  <si>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</si>
  <si>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</si>
  <si>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</si>
  <si>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</si>
  <si>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</si>
  <si>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</si>
  <si>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</si>
  <si>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</si>
  <si>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</si>
  <si>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</si>
  <si>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</si>
  <si>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</si>
  <si>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</si>
  <si>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</si>
  <si>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</si>
  <si>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</si>
  <si>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</si>
  <si>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</si>
  <si>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</si>
  <si>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</si>
  <si>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</si>
  <si>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</si>
  <si>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</si>
  <si>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</si>
  <si>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</si>
  <si>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</si>
  <si>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</si>
  <si>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</si>
  <si>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</si>
  <si>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</si>
  <si>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</si>
  <si>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</si>
  <si>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</si>
  <si>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</si>
  <si>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京丹波町</t>
  </si>
  <si>
    <t>法非適用</t>
  </si>
  <si>
    <t>下水道事業</t>
  </si>
  <si>
    <t>林業集落排水</t>
  </si>
  <si>
    <t>G2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</si>
  <si>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</si>
  <si>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</si>
  <si>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</si>
  <si>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</si>
  <si>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</si>
  <si>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</si>
  <si>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</si>
  <si>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</si>
  <si>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</si>
  <si>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</si>
  <si>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</si>
  <si>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</si>
  <si>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</si>
  <si>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③管渠改善率
　供用開始から20年が過ぎたところで耐用年数を経過しておらず、現時点では管渠の更新・老朽化対策は必要ないが、今後発生する管渠老朽化に備え対策を検討していく必要がある。</t>
  </si>
  <si>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汚水処理費の増加に伴い全国平均及び類似団体平均を下回る回収率となり、使用料で汚水処理費を賄えておらず、一般会計からの繰入金で補っているのが現状である。
⑥汚水処理原価
　有収水量は増加し、汚水処理費についても増加したため前年度よりも増加した。全国平均を上回る高額コストとなっている。特に山間部の小規模な処理区域であるため、高齢化や人口減による有収水量の減少、維持管理費の増加により一気に原価が高騰する処理区である。
⑦施設利用率
　施設利用率については、26.09％と低く、計画時点より人口が減少していることが一因と考えられる。
⑧水洗化率
　水洗化率については、96.97％と高い状態を推移しているものの頭打ち状態となっており、人口減少により若干減少傾向にある。今後も未接続家庭への啓発活動に取り組んでいく必要がある。</t>
    <rPh sb="159" eb="161">
      <t>オスイ</t>
    </rPh>
    <rPh sb="161" eb="163">
      <t>ショリ</t>
    </rPh>
    <rPh sb="163" eb="164">
      <t>ヒ</t>
    </rPh>
    <rPh sb="165" eb="167">
      <t>ゾウカ</t>
    </rPh>
    <rPh sb="168" eb="169">
      <t>トモナ</t>
    </rPh>
    <rPh sb="170" eb="172">
      <t>ゼンコク</t>
    </rPh>
    <rPh sb="172" eb="174">
      <t>ヘイキン</t>
    </rPh>
    <rPh sb="174" eb="175">
      <t>オヨ</t>
    </rPh>
    <rPh sb="176" eb="178">
      <t>ルイジ</t>
    </rPh>
    <rPh sb="178" eb="180">
      <t>ダンタイ</t>
    </rPh>
    <rPh sb="183" eb="185">
      <t>シタマワ</t>
    </rPh>
    <rPh sb="269" eb="272">
      <t>ゼンネンド</t>
    </rPh>
    <rPh sb="275" eb="277">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</si>
</sst>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53-4F7B-BF82-6A8A63F9A4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0.02</c:v>
                </c:pt>
                <c:pt idx="1">
                  <c:v>0</c:v>
                </c:pt>
                <c:pt idx="2">
                  <c:v>0</c:v>
                </c:pt>
                <c:pt idx="3">
                  <c:v>0</c:v>
                </c:pt>
                <c:pt idx="4">
                  <c:v>0</c:v>
                </c:pt>
              </c:numCache>
            </c:numRef>
          </c:val>
          <c:smooth val="0"/>
          <c:extLst>
            <c:ext xmlns:c16="http://schemas.microsoft.com/office/drawing/2014/chart" uri="{C3380CC4-5D6E-409C-BE32-E72D297353CC}">
              <c16:uniqueId val="{00000001-3953-4F7B-BF82-6A8A63F9A4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26.09</c:v>
                </c:pt>
                <c:pt idx="1">
                  <c:v>28.26</c:v>
                </c:pt>
                <c:pt idx="2">
                  <c:v>26.09</c:v>
                </c:pt>
                <c:pt idx="3">
                  <c:v>26.09</c:v>
                </c:pt>
                <c:pt idx="4">
                  <c:v>26.09</c:v>
                </c:pt>
              </c:numCache>
            </c:numRef>
          </c:val>
          <c:extLst>
            <c:ext xmlns:c16="http://schemas.microsoft.com/office/drawing/2014/chart" uri="{C3380CC4-5D6E-409C-BE32-E72D297353CC}">
              <c16:uniqueId val="{00000000-971E-4D10-868C-75254B93FE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40.53</c:v>
                </c:pt>
                <c:pt idx="1">
                  <c:v>40.67</c:v>
                </c:pt>
                <c:pt idx="2">
                  <c:v>48.01</c:v>
                </c:pt>
                <c:pt idx="3">
                  <c:v>40.28</c:v>
                </c:pt>
                <c:pt idx="4">
                  <c:v>42.48</c:v>
                </c:pt>
              </c:numCache>
            </c:numRef>
          </c:val>
          <c:smooth val="0"/>
          <c:extLst>
            <c:ext xmlns:c16="http://schemas.microsoft.com/office/drawing/2014/chart" uri="{C3380CC4-5D6E-409C-BE32-E72D297353CC}">
              <c16:uniqueId val="{00000001-971E-4D10-868C-75254B93FE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97.37</c:v>
                </c:pt>
                <c:pt idx="1">
                  <c:v>97.37</c:v>
                </c:pt>
                <c:pt idx="2">
                  <c:v>97.22</c:v>
                </c:pt>
                <c:pt idx="3">
                  <c:v>96.88</c:v>
                </c:pt>
                <c:pt idx="4">
                  <c:v>96.97</c:v>
                </c:pt>
              </c:numCache>
            </c:numRef>
          </c:val>
          <c:extLst>
            <c:ext xmlns:c16="http://schemas.microsoft.com/office/drawing/2014/chart" uri="{C3380CC4-5D6E-409C-BE32-E72D297353CC}">
              <c16:uniqueId val="{00000000-7EC4-47AC-8A5E-85BCE63B16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90.28</c:v>
                </c:pt>
                <c:pt idx="1">
                  <c:v>89.47</c:v>
                </c:pt>
                <c:pt idx="2">
                  <c:v>91.18</c:v>
                </c:pt>
                <c:pt idx="3">
                  <c:v>90.78</c:v>
                </c:pt>
                <c:pt idx="4">
                  <c:v>90.73</c:v>
                </c:pt>
              </c:numCache>
            </c:numRef>
          </c:val>
          <c:smooth val="0"/>
          <c:extLst>
            <c:ext xmlns:c16="http://schemas.microsoft.com/office/drawing/2014/chart" uri="{C3380CC4-5D6E-409C-BE32-E72D297353CC}">
              <c16:uniqueId val="{00000001-7EC4-47AC-8A5E-85BCE63B16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60.18</c:v>
                </c:pt>
                <c:pt idx="1">
                  <c:v>78.510000000000005</c:v>
                </c:pt>
                <c:pt idx="2">
                  <c:v>79.98</c:v>
                </c:pt>
                <c:pt idx="3">
                  <c:v>78.209999999999994</c:v>
                </c:pt>
                <c:pt idx="4">
                  <c:v>78.75</c:v>
                </c:pt>
              </c:numCache>
            </c:numRef>
          </c:val>
          <c:extLst>
            <c:ext xmlns:c16="http://schemas.microsoft.com/office/drawing/2014/chart" uri="{C3380CC4-5D6E-409C-BE32-E72D297353CC}">
              <c16:uniqueId val="{00000000-403A-42C0-9121-CF6C7A81D8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3A-42C0-9121-CF6C7A81D8A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9-4F19-AF82-6D01F72C3B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9-4F19-AF82-6D01F72C3B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74-404B-BA0C-E6204730AE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74-404B-BA0C-E6204730AE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40-40D8-85DA-47159B3850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40-40D8-85DA-47159B3850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7A-47D5-9E04-2A57C93E76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A-47D5-9E04-2A57C93E76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C4-45E4-9713-F4811A181E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776.75</c:v>
                </c:pt>
                <c:pt idx="1">
                  <c:v>438.26</c:v>
                </c:pt>
                <c:pt idx="2">
                  <c:v>506.14</c:v>
                </c:pt>
                <c:pt idx="3">
                  <c:v>544.96</c:v>
                </c:pt>
                <c:pt idx="4">
                  <c:v>406.44</c:v>
                </c:pt>
              </c:numCache>
            </c:numRef>
          </c:val>
          <c:smooth val="0"/>
          <c:extLst>
            <c:ext xmlns:c16="http://schemas.microsoft.com/office/drawing/2014/chart" uri="{C3380CC4-5D6E-409C-BE32-E72D297353CC}">
              <c16:uniqueId val="{00000001-21C4-45E4-9713-F4811A181E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31.44</c:v>
                </c:pt>
                <c:pt idx="1">
                  <c:v>38.33</c:v>
                </c:pt>
                <c:pt idx="2">
                  <c:v>36.26</c:v>
                </c:pt>
                <c:pt idx="3">
                  <c:v>38.619999999999997</c:v>
                </c:pt>
                <c:pt idx="4">
                  <c:v>32.5</c:v>
                </c:pt>
              </c:numCache>
            </c:numRef>
          </c:val>
          <c:extLst>
            <c:ext xmlns:c16="http://schemas.microsoft.com/office/drawing/2014/chart" uri="{C3380CC4-5D6E-409C-BE32-E72D297353CC}">
              <c16:uniqueId val="{00000000-A647-477D-BC51-F50D174ECD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38.49</c:v>
                </c:pt>
                <c:pt idx="1">
                  <c:v>39.86</c:v>
                </c:pt>
                <c:pt idx="2">
                  <c:v>35.86</c:v>
                </c:pt>
                <c:pt idx="3">
                  <c:v>42.51</c:v>
                </c:pt>
                <c:pt idx="4">
                  <c:v>35.93</c:v>
                </c:pt>
              </c:numCache>
            </c:numRef>
          </c:val>
          <c:smooth val="0"/>
          <c:extLst>
            <c:ext xmlns:c16="http://schemas.microsoft.com/office/drawing/2014/chart" uri="{C3380CC4-5D6E-409C-BE32-E72D297353CC}">
              <c16:uniqueId val="{00000001-A647-477D-BC51-F50D174ECD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963.99</c:v>
                </c:pt>
                <c:pt idx="1">
                  <c:v>776.98</c:v>
                </c:pt>
                <c:pt idx="2">
                  <c:v>871.06</c:v>
                </c:pt>
                <c:pt idx="3">
                  <c:v>889.66</c:v>
                </c:pt>
                <c:pt idx="4">
                  <c:v>1041.71</c:v>
                </c:pt>
              </c:numCache>
            </c:numRef>
          </c:val>
          <c:extLst>
            <c:ext xmlns:c16="http://schemas.microsoft.com/office/drawing/2014/chart" uri="{C3380CC4-5D6E-409C-BE32-E72D297353CC}">
              <c16:uniqueId val="{00000000-9A99-4A36-93B4-98DF61C7F5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479.21</c:v>
                </c:pt>
                <c:pt idx="1">
                  <c:v>451.49</c:v>
                </c:pt>
                <c:pt idx="2">
                  <c:v>448.63</c:v>
                </c:pt>
                <c:pt idx="3">
                  <c:v>447.34</c:v>
                </c:pt>
                <c:pt idx="4">
                  <c:v>499.55</c:v>
                </c:pt>
              </c:numCache>
            </c:numRef>
          </c:val>
          <c:smooth val="0"/>
          <c:extLst>
            <c:ext xmlns:c16="http://schemas.microsoft.com/office/drawing/2014/chart" uri="{C3380CC4-5D6E-409C-BE32-E72D297353CC}">
              <c16:uniqueId val="{00000001-9A99-4A36-93B4-98DF61C7F5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【430.60】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【90.04】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【42.82】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【490.99】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【36.30】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京都府　京丹波町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16</v>
      </c>
      <c r="AM7" s="44"/>
      <c r="AN7" s="44"/>
      <c r="AO7" s="44"/>
      <c r="AP7" s="44"/>
      <c r="AQ7" s="44"/>
      <c r="AR7" s="44"/>
      <c r="AS7" s="44"/>
      <c r="AT7" s="44" t="s">
        <v>8</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林業集落排水</v>
      </c>
      <c r="Q8" s="45"/>
      <c r="R8" s="45"/>
      <c r="S8" s="45"/>
      <c r="T8" s="45"/>
      <c r="U8" s="45"/>
      <c r="V8" s="45"/>
      <c r="W8" s="45" t="str">
        <f>データ!L6</f>
        <v>G2</v>
      </c>
      <c r="X8" s="45"/>
      <c r="Y8" s="45"/>
      <c r="Z8" s="45"/>
      <c r="AA8" s="45"/>
      <c r="AB8" s="45"/>
      <c r="AC8" s="45"/>
      <c r="AD8" s="46" t="str">
        <f>データ!$M$6</f>
        <v>非設置</v>
      </c>
      <c r="AE8" s="46"/>
      <c r="AF8" s="46"/>
      <c r="AG8" s="46"/>
      <c r="AH8" s="46"/>
      <c r="AI8" s="46"/>
      <c r="AJ8" s="46"/>
      <c r="AK8" s="3"/>
      <c r="AL8" s="47">
        <f>データ!S6</f>
        <v>13616</v>
      </c>
      <c r="AM8" s="47"/>
      <c r="AN8" s="47"/>
      <c r="AO8" s="47"/>
      <c r="AP8" s="47"/>
      <c r="AQ8" s="47"/>
      <c r="AR8" s="47"/>
      <c r="AS8" s="47"/>
      <c r="AT8" s="48">
        <f>データ!T6</f>
        <v>303.08999999999997</v>
      </c>
      <c r="AU8" s="48"/>
      <c r="AV8" s="48"/>
      <c r="AW8" s="48"/>
      <c r="AX8" s="48"/>
      <c r="AY8" s="48"/>
      <c r="AZ8" s="48"/>
      <c r="BA8" s="48"/>
      <c r="BB8" s="48">
        <f>データ!U6</f>
        <v>44.92</v>
      </c>
      <c r="BC8" s="48"/>
      <c r="BD8" s="48"/>
      <c r="BE8" s="48"/>
      <c r="BF8" s="48"/>
      <c r="BG8" s="48"/>
      <c r="BH8" s="48"/>
      <c r="BI8" s="48"/>
      <c r="BJ8" s="3"/>
      <c r="BK8" s="3"/>
      <c r="BL8" s="49" t="s">
        <v>13</v>
      </c>
      <c r="BM8" s="50"/>
      <c r="BN8" s="17" t="s">
        <v>20</v>
      </c>
      <c r="BO8" s="20"/>
      <c r="BP8" s="20"/>
      <c r="BQ8" s="20"/>
      <c r="BR8" s="20"/>
      <c r="BS8" s="20"/>
      <c r="BT8" s="20"/>
      <c r="BU8" s="20"/>
      <c r="BV8" s="20"/>
      <c r="BW8" s="20"/>
      <c r="BX8" s="20"/>
      <c r="BY8" s="24"/>
    </row>
    <row r="9" spans="1:78" ht="18.75" customHeight="1" x14ac:dyDescent="0.2">
      <c r="A9" s="2"/>
      <c r="B9" s="44" t="s">
        <v>21</v>
      </c>
      <c r="C9" s="44"/>
      <c r="D9" s="44"/>
      <c r="E9" s="44"/>
      <c r="F9" s="44"/>
      <c r="G9" s="44"/>
      <c r="H9" s="44"/>
      <c r="I9" s="44" t="s">
        <v>23</v>
      </c>
      <c r="J9" s="44"/>
      <c r="K9" s="44"/>
      <c r="L9" s="44"/>
      <c r="M9" s="44"/>
      <c r="N9" s="44"/>
      <c r="O9" s="44"/>
      <c r="P9" s="44" t="s">
        <v>25</v>
      </c>
      <c r="Q9" s="44"/>
      <c r="R9" s="44"/>
      <c r="S9" s="44"/>
      <c r="T9" s="44"/>
      <c r="U9" s="44"/>
      <c r="V9" s="44"/>
      <c r="W9" s="44" t="s">
        <v>28</v>
      </c>
      <c r="X9" s="44"/>
      <c r="Y9" s="44"/>
      <c r="Z9" s="44"/>
      <c r="AA9" s="44"/>
      <c r="AB9" s="44"/>
      <c r="AC9" s="44"/>
      <c r="AD9" s="44" t="s">
        <v>22</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32</v>
      </c>
      <c r="BC9" s="44"/>
      <c r="BD9" s="44"/>
      <c r="BE9" s="44"/>
      <c r="BF9" s="44"/>
      <c r="BG9" s="44"/>
      <c r="BH9" s="44"/>
      <c r="BI9" s="44"/>
      <c r="BJ9" s="3"/>
      <c r="BK9" s="3"/>
      <c r="BL9" s="51" t="s">
        <v>35</v>
      </c>
      <c r="BM9" s="52"/>
      <c r="BN9" s="18" t="s">
        <v>36</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0.24</v>
      </c>
      <c r="Q10" s="48"/>
      <c r="R10" s="48"/>
      <c r="S10" s="48"/>
      <c r="T10" s="48"/>
      <c r="U10" s="48"/>
      <c r="V10" s="48"/>
      <c r="W10" s="48">
        <f>データ!Q6</f>
        <v>100</v>
      </c>
      <c r="X10" s="48"/>
      <c r="Y10" s="48"/>
      <c r="Z10" s="48"/>
      <c r="AA10" s="48"/>
      <c r="AB10" s="48"/>
      <c r="AC10" s="48"/>
      <c r="AD10" s="47">
        <f>データ!R6</f>
        <v>4180</v>
      </c>
      <c r="AE10" s="47"/>
      <c r="AF10" s="47"/>
      <c r="AG10" s="47"/>
      <c r="AH10" s="47"/>
      <c r="AI10" s="47"/>
      <c r="AJ10" s="47"/>
      <c r="AK10" s="2"/>
      <c r="AL10" s="47">
        <f>データ!V6</f>
        <v>33</v>
      </c>
      <c r="AM10" s="47"/>
      <c r="AN10" s="47"/>
      <c r="AO10" s="47"/>
      <c r="AP10" s="47"/>
      <c r="AQ10" s="47"/>
      <c r="AR10" s="47"/>
      <c r="AS10" s="47"/>
      <c r="AT10" s="48">
        <f>データ!W6</f>
        <v>0.18</v>
      </c>
      <c r="AU10" s="48"/>
      <c r="AV10" s="48"/>
      <c r="AW10" s="48"/>
      <c r="AX10" s="48"/>
      <c r="AY10" s="48"/>
      <c r="AZ10" s="48"/>
      <c r="BA10" s="48"/>
      <c r="BB10" s="48">
        <f>データ!X6</f>
        <v>183.33</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42</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43</v>
      </c>
    </row>
    <row r="84" spans="1:78" x14ac:dyDescent="0.2">
      <c r="C84" s="2"/>
    </row>
    <row r="85" spans="1:78" hidden="1" x14ac:dyDescent="0.2">
      <c r="B85" s="6" t="s">
        <v>44</v>
      </c>
      <c r="C85" s="6"/>
      <c r="D85" s="6"/>
      <c r="E85" s="6" t="s">
        <v>45</v>
      </c>
      <c r="F85" s="6" t="s">
        <v>47</v>
      </c>
      <c r="G85" s="6" t="s">
        <v>48</v>
      </c>
      <c r="H85" s="6" t="s">
        <v>0</v>
      </c>
      <c r="I85" s="6" t="s">
        <v>11</v>
      </c>
      <c r="J85" s="6" t="s">
        <v>49</v>
      </c>
      <c r="K85" s="6" t="s">
        <v>50</v>
      </c>
      <c r="L85" s="6" t="s">
        <v>33</v>
      </c>
      <c r="M85" s="6" t="s">
        <v>37</v>
      </c>
      <c r="N85" s="6" t="s">
        <v>51</v>
      </c>
      <c r="O85" s="6" t="s">
        <v>52</v>
      </c>
    </row>
    <row r="86" spans="1:78" hidden="1" x14ac:dyDescent="0.2">
      <c r="B86" s="6"/>
      <c r="C86" s="6"/>
      <c r="D86" s="6"/>
      <c r="E86" s="6" t="str">
        <f>データ!AI6</f>
        <v/>
      </c>
      <c r="F86" s="6" t="s">
        <v>41</v>
      </c>
      <c r="G86" s="6" t="s">
        <v>41</v>
      </c>
      <c r="H86" s="6" t="str">
        <f>データ!BP6</f>
        <v>【430.60】</v>
      </c>
      <c r="I86" s="6" t="str">
        <f>データ!CA6</f>
        <v>【36.30】</v>
      </c>
      <c r="J86" s="6" t="str">
        <f>データ!CL6</f>
        <v>【490.99】</v>
      </c>
      <c r="K86" s="6" t="str">
        <f>データ!CW6</f>
        <v>【42.82】</v>
      </c>
      <c r="L86" s="6" t="str">
        <f>データ!DH6</f>
        <v>【90.04】</v>
      </c>
      <c r="M86" s="6" t="s">
        <v>41</v>
      </c>
      <c r="N86" s="6" t="s">
        <v>41</v>
      </c>
      <c r="O86" s="6" t="str">
        <f>データ!EO6</f>
        <v>【0.00】</v>
      </c>
    </row>
  </sheetData>
  <sheetProtection algorithmName="SHA-512" hashValue="ghT6vvMcXtXnccmJW4PEtex6Bj/hgyqiB6k3EAMO3LjyY/p/DcjobGB74QLneUfuqah3X39J2TTiCqWkMllpeQ==" saltValue="tbM+r3FpjPijZIGa4JH5U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34</v>
      </c>
      <c r="C3" s="30" t="s">
        <v>58</v>
      </c>
      <c r="D3" s="30" t="s">
        <v>59</v>
      </c>
      <c r="E3" s="30" t="s">
        <v>6</v>
      </c>
      <c r="F3" s="30" t="s">
        <v>5</v>
      </c>
      <c r="G3" s="30" t="s">
        <v>24</v>
      </c>
      <c r="H3" s="78" t="s">
        <v>55</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60</v>
      </c>
      <c r="B4" s="31"/>
      <c r="C4" s="31"/>
      <c r="D4" s="31"/>
      <c r="E4" s="31"/>
      <c r="F4" s="31"/>
      <c r="G4" s="31"/>
      <c r="H4" s="81"/>
      <c r="I4" s="82"/>
      <c r="J4" s="82"/>
      <c r="K4" s="82"/>
      <c r="L4" s="82"/>
      <c r="M4" s="82"/>
      <c r="N4" s="82"/>
      <c r="O4" s="82"/>
      <c r="P4" s="82"/>
      <c r="Q4" s="82"/>
      <c r="R4" s="82"/>
      <c r="S4" s="82"/>
      <c r="T4" s="82"/>
      <c r="U4" s="82"/>
      <c r="V4" s="82"/>
      <c r="W4" s="82"/>
      <c r="X4" s="83"/>
      <c r="Y4" s="77" t="s">
        <v>26</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61</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44</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5" s="27" customFormat="1" x14ac:dyDescent="0.2">
      <c r="A6" s="28" t="s">
        <v>95</v>
      </c>
      <c r="B6" s="33">
        <f t="shared" ref="B6:X6" si="1">B7</f>
        <v>2020</v>
      </c>
      <c r="C6" s="33">
        <f t="shared" si="1"/>
        <v>264075</v>
      </c>
      <c r="D6" s="33">
        <f t="shared" si="1"/>
        <v>47</v>
      </c>
      <c r="E6" s="33">
        <f t="shared" si="1"/>
        <v>17</v>
      </c>
      <c r="F6" s="33">
        <f t="shared" si="1"/>
        <v>7</v>
      </c>
      <c r="G6" s="33">
        <f t="shared" si="1"/>
        <v>0</v>
      </c>
      <c r="H6" s="33" t="str">
        <f t="shared" si="1"/>
        <v>京都府　京丹波町</v>
      </c>
      <c r="I6" s="33" t="str">
        <f t="shared" si="1"/>
        <v>法非適用</v>
      </c>
      <c r="J6" s="33" t="str">
        <f t="shared" si="1"/>
        <v>下水道事業</v>
      </c>
      <c r="K6" s="33" t="str">
        <f t="shared" si="1"/>
        <v>林業集落排水</v>
      </c>
      <c r="L6" s="33" t="str">
        <f t="shared" si="1"/>
        <v>G2</v>
      </c>
      <c r="M6" s="33" t="str">
        <f t="shared" si="1"/>
        <v>非設置</v>
      </c>
      <c r="N6" s="38" t="str">
        <f t="shared" si="1"/>
        <v>-</v>
      </c>
      <c r="O6" s="38" t="str">
        <f t="shared" si="1"/>
        <v>該当数値なし</v>
      </c>
      <c r="P6" s="38">
        <f t="shared" si="1"/>
        <v>0.24</v>
      </c>
      <c r="Q6" s="38">
        <f t="shared" si="1"/>
        <v>100</v>
      </c>
      <c r="R6" s="38">
        <f t="shared" si="1"/>
        <v>4180</v>
      </c>
      <c r="S6" s="38">
        <f t="shared" si="1"/>
        <v>13616</v>
      </c>
      <c r="T6" s="38">
        <f t="shared" si="1"/>
        <v>303.08999999999997</v>
      </c>
      <c r="U6" s="38">
        <f t="shared" si="1"/>
        <v>44.92</v>
      </c>
      <c r="V6" s="38">
        <f t="shared" si="1"/>
        <v>33</v>
      </c>
      <c r="W6" s="38">
        <f t="shared" si="1"/>
        <v>0.18</v>
      </c>
      <c r="X6" s="38">
        <f t="shared" si="1"/>
        <v>183.33</v>
      </c>
      <c r="Y6" s="42">
        <f t="shared" ref="Y6:AH6" si="2">IF(Y7="",NA(),Y7)</f>
        <v>60.18</v>
      </c>
      <c r="Z6" s="42">
        <f t="shared" si="2"/>
        <v>78.510000000000005</v>
      </c>
      <c r="AA6" s="42">
        <f t="shared" si="2"/>
        <v>79.98</v>
      </c>
      <c r="AB6" s="42">
        <f t="shared" si="2"/>
        <v>78.209999999999994</v>
      </c>
      <c r="AC6" s="42">
        <f t="shared" si="2"/>
        <v>78.75</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38">
        <f t="shared" si="5"/>
        <v>0</v>
      </c>
      <c r="BK6" s="42">
        <f t="shared" si="5"/>
        <v>776.75</v>
      </c>
      <c r="BL6" s="42">
        <f t="shared" si="5"/>
        <v>438.26</v>
      </c>
      <c r="BM6" s="42">
        <f t="shared" si="5"/>
        <v>506.14</v>
      </c>
      <c r="BN6" s="42">
        <f t="shared" si="5"/>
        <v>544.96</v>
      </c>
      <c r="BO6" s="42">
        <f t="shared" si="5"/>
        <v>406.44</v>
      </c>
      <c r="BP6" s="38" t="str">
        <f>IF(BP7="","",IF(BP7="-","【-】","【"&amp;SUBSTITUTE(TEXT(BP7,"#,##0.00"),"-","△")&amp;"】"))</f>
        <v>【430.60】</v>
      </c>
      <c r="BQ6" s="42">
        <f t="shared" ref="BQ6:BZ6" si="6">IF(BQ7="",NA(),BQ7)</f>
        <v>31.44</v>
      </c>
      <c r="BR6" s="42">
        <f t="shared" si="6"/>
        <v>38.33</v>
      </c>
      <c r="BS6" s="42">
        <f t="shared" si="6"/>
        <v>36.26</v>
      </c>
      <c r="BT6" s="42">
        <f t="shared" si="6"/>
        <v>38.619999999999997</v>
      </c>
      <c r="BU6" s="42">
        <f t="shared" si="6"/>
        <v>32.5</v>
      </c>
      <c r="BV6" s="42">
        <f t="shared" si="6"/>
        <v>38.49</v>
      </c>
      <c r="BW6" s="42">
        <f t="shared" si="6"/>
        <v>39.86</v>
      </c>
      <c r="BX6" s="42">
        <f t="shared" si="6"/>
        <v>35.86</v>
      </c>
      <c r="BY6" s="42">
        <f t="shared" si="6"/>
        <v>42.51</v>
      </c>
      <c r="BZ6" s="42">
        <f t="shared" si="6"/>
        <v>35.93</v>
      </c>
      <c r="CA6" s="38" t="str">
        <f>IF(CA7="","",IF(CA7="-","【-】","【"&amp;SUBSTITUTE(TEXT(CA7,"#,##0.00"),"-","△")&amp;"】"))</f>
        <v>【36.30】</v>
      </c>
      <c r="CB6" s="42">
        <f t="shared" ref="CB6:CK6" si="7">IF(CB7="",NA(),CB7)</f>
        <v>963.99</v>
      </c>
      <c r="CC6" s="42">
        <f t="shared" si="7"/>
        <v>776.98</v>
      </c>
      <c r="CD6" s="42">
        <f t="shared" si="7"/>
        <v>871.06</v>
      </c>
      <c r="CE6" s="42">
        <f t="shared" si="7"/>
        <v>889.66</v>
      </c>
      <c r="CF6" s="42">
        <f t="shared" si="7"/>
        <v>1041.71</v>
      </c>
      <c r="CG6" s="42">
        <f t="shared" si="7"/>
        <v>479.21</v>
      </c>
      <c r="CH6" s="42">
        <f t="shared" si="7"/>
        <v>451.49</v>
      </c>
      <c r="CI6" s="42">
        <f t="shared" si="7"/>
        <v>448.63</v>
      </c>
      <c r="CJ6" s="42">
        <f t="shared" si="7"/>
        <v>447.34</v>
      </c>
      <c r="CK6" s="42">
        <f t="shared" si="7"/>
        <v>499.55</v>
      </c>
      <c r="CL6" s="38" t="str">
        <f>IF(CL7="","",IF(CL7="-","【-】","【"&amp;SUBSTITUTE(TEXT(CL7,"#,##0.00"),"-","△")&amp;"】"))</f>
        <v>【490.99】</v>
      </c>
      <c r="CM6" s="42">
        <f t="shared" ref="CM6:CV6" si="8">IF(CM7="",NA(),CM7)</f>
        <v>26.09</v>
      </c>
      <c r="CN6" s="42">
        <f t="shared" si="8"/>
        <v>28.26</v>
      </c>
      <c r="CO6" s="42">
        <f t="shared" si="8"/>
        <v>26.09</v>
      </c>
      <c r="CP6" s="42">
        <f t="shared" si="8"/>
        <v>26.09</v>
      </c>
      <c r="CQ6" s="42">
        <f t="shared" si="8"/>
        <v>26.09</v>
      </c>
      <c r="CR6" s="42">
        <f t="shared" si="8"/>
        <v>40.53</v>
      </c>
      <c r="CS6" s="42">
        <f t="shared" si="8"/>
        <v>40.67</v>
      </c>
      <c r="CT6" s="42">
        <f t="shared" si="8"/>
        <v>48.01</v>
      </c>
      <c r="CU6" s="42">
        <f t="shared" si="8"/>
        <v>40.28</v>
      </c>
      <c r="CV6" s="42">
        <f t="shared" si="8"/>
        <v>42.48</v>
      </c>
      <c r="CW6" s="38" t="str">
        <f>IF(CW7="","",IF(CW7="-","【-】","【"&amp;SUBSTITUTE(TEXT(CW7,"#,##0.00"),"-","△")&amp;"】"))</f>
        <v>【42.82】</v>
      </c>
      <c r="CX6" s="42">
        <f t="shared" ref="CX6:DG6" si="9">IF(CX7="",NA(),CX7)</f>
        <v>97.37</v>
      </c>
      <c r="CY6" s="42">
        <f t="shared" si="9"/>
        <v>97.37</v>
      </c>
      <c r="CZ6" s="42">
        <f t="shared" si="9"/>
        <v>97.22</v>
      </c>
      <c r="DA6" s="42">
        <f t="shared" si="9"/>
        <v>96.88</v>
      </c>
      <c r="DB6" s="42">
        <f t="shared" si="9"/>
        <v>96.97</v>
      </c>
      <c r="DC6" s="42">
        <f t="shared" si="9"/>
        <v>90.28</v>
      </c>
      <c r="DD6" s="42">
        <f t="shared" si="9"/>
        <v>89.47</v>
      </c>
      <c r="DE6" s="42">
        <f t="shared" si="9"/>
        <v>91.18</v>
      </c>
      <c r="DF6" s="42">
        <f t="shared" si="9"/>
        <v>90.78</v>
      </c>
      <c r="DG6" s="42">
        <f t="shared" si="9"/>
        <v>90.73</v>
      </c>
      <c r="DH6" s="38" t="str">
        <f>IF(DH7="","",IF(DH7="-","【-】","【"&amp;SUBSTITUTE(TEXT(DH7,"#,##0.00"),"-","△")&amp;"】"))</f>
        <v>【90.04】</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0.02</v>
      </c>
      <c r="EK6" s="38">
        <f t="shared" si="12"/>
        <v>0</v>
      </c>
      <c r="EL6" s="38">
        <f t="shared" si="12"/>
        <v>0</v>
      </c>
      <c r="EM6" s="38">
        <f t="shared" si="12"/>
        <v>0</v>
      </c>
      <c r="EN6" s="38">
        <f t="shared" si="12"/>
        <v>0</v>
      </c>
      <c r="EO6" s="38" t="str">
        <f>IF(EO7="","",IF(EO7="-","【-】","【"&amp;SUBSTITUTE(TEXT(EO7,"#,##0.00"),"-","△")&amp;"】"))</f>
        <v>【0.00】</v>
      </c>
    </row>
    <row r="7" spans="1:145" s="27" customFormat="1" x14ac:dyDescent="0.2">
      <c r="A7" s="28"/>
      <c r="B7" s="34">
        <v>2020</v>
      </c>
      <c r="C7" s="34">
        <v>264075</v>
      </c>
      <c r="D7" s="34">
        <v>47</v>
      </c>
      <c r="E7" s="34">
        <v>17</v>
      </c>
      <c r="F7" s="34">
        <v>7</v>
      </c>
      <c r="G7" s="34">
        <v>0</v>
      </c>
      <c r="H7" s="34" t="s">
        <v>96</v>
      </c>
      <c r="I7" s="34" t="s">
        <v>97</v>
      </c>
      <c r="J7" s="34" t="s">
        <v>98</v>
      </c>
      <c r="K7" s="34" t="s">
        <v>99</v>
      </c>
      <c r="L7" s="34" t="s">
        <v>100</v>
      </c>
      <c r="M7" s="34" t="s">
        <v>101</v>
      </c>
      <c r="N7" s="39" t="s">
        <v>41</v>
      </c>
      <c r="O7" s="39" t="s">
        <v>102</v>
      </c>
      <c r="P7" s="39">
        <v>0.24</v>
      </c>
      <c r="Q7" s="39">
        <v>100</v>
      </c>
      <c r="R7" s="39">
        <v>4180</v>
      </c>
      <c r="S7" s="39">
        <v>13616</v>
      </c>
      <c r="T7" s="39">
        <v>303.08999999999997</v>
      </c>
      <c r="U7" s="39">
        <v>44.92</v>
      </c>
      <c r="V7" s="39">
        <v>33</v>
      </c>
      <c r="W7" s="39">
        <v>0.18</v>
      </c>
      <c r="X7" s="39">
        <v>183.33</v>
      </c>
      <c r="Y7" s="39">
        <v>60.18</v>
      </c>
      <c r="Z7" s="39">
        <v>78.510000000000005</v>
      </c>
      <c r="AA7" s="39">
        <v>79.98</v>
      </c>
      <c r="AB7" s="39">
        <v>78.209999999999994</v>
      </c>
      <c r="AC7" s="39">
        <v>78.75</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0</v>
      </c>
      <c r="BK7" s="39">
        <v>776.75</v>
      </c>
      <c r="BL7" s="39">
        <v>438.26</v>
      </c>
      <c r="BM7" s="39">
        <v>506.14</v>
      </c>
      <c r="BN7" s="39">
        <v>544.96</v>
      </c>
      <c r="BO7" s="39">
        <v>406.44</v>
      </c>
      <c r="BP7" s="39">
        <v>430.6</v>
      </c>
      <c r="BQ7" s="39">
        <v>31.44</v>
      </c>
      <c r="BR7" s="39">
        <v>38.33</v>
      </c>
      <c r="BS7" s="39">
        <v>36.26</v>
      </c>
      <c r="BT7" s="39">
        <v>38.619999999999997</v>
      </c>
      <c r="BU7" s="39">
        <v>32.5</v>
      </c>
      <c r="BV7" s="39">
        <v>38.49</v>
      </c>
      <c r="BW7" s="39">
        <v>39.86</v>
      </c>
      <c r="BX7" s="39">
        <v>35.86</v>
      </c>
      <c r="BY7" s="39">
        <v>42.51</v>
      </c>
      <c r="BZ7" s="39">
        <v>35.93</v>
      </c>
      <c r="CA7" s="39">
        <v>36.299999999999997</v>
      </c>
      <c r="CB7" s="39">
        <v>963.99</v>
      </c>
      <c r="CC7" s="39">
        <v>776.98</v>
      </c>
      <c r="CD7" s="39">
        <v>871.06</v>
      </c>
      <c r="CE7" s="39">
        <v>889.66</v>
      </c>
      <c r="CF7" s="39">
        <v>1041.71</v>
      </c>
      <c r="CG7" s="39">
        <v>479.21</v>
      </c>
      <c r="CH7" s="39">
        <v>451.49</v>
      </c>
      <c r="CI7" s="39">
        <v>448.63</v>
      </c>
      <c r="CJ7" s="39">
        <v>447.34</v>
      </c>
      <c r="CK7" s="39">
        <v>499.55</v>
      </c>
      <c r="CL7" s="39">
        <v>490.99</v>
      </c>
      <c r="CM7" s="39">
        <v>26.09</v>
      </c>
      <c r="CN7" s="39">
        <v>28.26</v>
      </c>
      <c r="CO7" s="39">
        <v>26.09</v>
      </c>
      <c r="CP7" s="39">
        <v>26.09</v>
      </c>
      <c r="CQ7" s="39">
        <v>26.09</v>
      </c>
      <c r="CR7" s="39">
        <v>40.53</v>
      </c>
      <c r="CS7" s="39">
        <v>40.67</v>
      </c>
      <c r="CT7" s="39">
        <v>48.01</v>
      </c>
      <c r="CU7" s="39">
        <v>40.28</v>
      </c>
      <c r="CV7" s="39">
        <v>42.48</v>
      </c>
      <c r="CW7" s="39">
        <v>42.82</v>
      </c>
      <c r="CX7" s="39">
        <v>97.37</v>
      </c>
      <c r="CY7" s="39">
        <v>97.37</v>
      </c>
      <c r="CZ7" s="39">
        <v>97.22</v>
      </c>
      <c r="DA7" s="39">
        <v>96.88</v>
      </c>
      <c r="DB7" s="39">
        <v>96.97</v>
      </c>
      <c r="DC7" s="39">
        <v>90.28</v>
      </c>
      <c r="DD7" s="39">
        <v>89.47</v>
      </c>
      <c r="DE7" s="39">
        <v>91.18</v>
      </c>
      <c r="DF7" s="39">
        <v>90.78</v>
      </c>
      <c r="DG7" s="39">
        <v>90.73</v>
      </c>
      <c r="DH7" s="39">
        <v>90.04</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0.02</v>
      </c>
      <c r="EK7" s="39">
        <v>0</v>
      </c>
      <c r="EL7" s="39">
        <v>0</v>
      </c>
      <c r="EM7" s="39">
        <v>0</v>
      </c>
      <c r="EN7" s="39">
        <v>0</v>
      </c>
      <c r="EO7" s="39">
        <v>0</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108</v>
      </c>
    </row>
    <row r="12" spans="1:145" x14ac:dyDescent="0.2">
      <c r="B12">
        <v>1</v>
      </c>
      <c r="C12">
        <v>1</v>
      </c>
      <c r="D12">
        <v>1</v>
      </c>
      <c r="E12">
        <v>1</v>
      </c>
      <c r="F12">
        <v>2</v>
      </c>
      <c r="G12" t="s">
        <v>109</v>
      </c>
    </row>
    <row r="13" spans="1:145" x14ac:dyDescent="0.2">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2021-12-03T08:07:01Z</dcterms:created>
  <dcterms:modified xsi:type="dcterms:W3CDTF">2022-02-09T08:13:50Z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2022-02-08T23:41:15Z</vt:filetime>
  </property>
</Properties>
</file>