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D:\各課専用\自治振興課\07税財政担当（地方公営企業）\経営比較分析表\令和２年度\01表の分析\04 HPアップ版\19 宇治田原町\"/>
    </mc:Choice>
  </mc:AlternateContent>
  <xr:revisionPtr revIDLastSave="0" documentId="13_ncr:1_{2D86AB33-AEBD-4844-A6FF-EC7297B0881B}" xr6:coauthVersionLast="36" xr6:coauthVersionMax="36" xr10:uidLastSave="{00000000-0000-0000-0000-000000000000}"/>
  <workbookProtection workbookAlgorithmName="SHA-512" workbookHashValue="fbsxHsBLYJc8v/O4fGH+F4K3nq/+6/MCs4o+61kBgcIVGJGugG3o9BKULAgi5n77Z1f+RzVZ+tD1ybMEmNeohw==" workbookSaltValue="o14Yu6ak8gOYdv1kXJSkew==" workbookSpinCount="100000" lockStructure="1"/>
  <bookViews>
    <workbookView xWindow="0" yWindow="0" windowWidth="19200" windowHeight="61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I85" i="4"/>
  <c r="F85" i="4"/>
  <c r="AT10" i="4"/>
  <c r="AL10" i="4"/>
  <c r="P10" i="4"/>
  <c r="I10" i="4"/>
  <c r="B10" i="4"/>
  <c r="BB8" i="4"/>
  <c r="AD8" i="4"/>
</calcChain>
</file>

<file path=xl/sharedStrings.xml><?xml version="1.0" encoding="utf-8"?>
<sst xmlns="http://schemas.openxmlformats.org/spreadsheetml/2006/main" count="326" uniqueCount="116">
  <si>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</si>
  <si>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</si>
  <si>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</si>
  <si>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</si>
  <si>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</si>
  <si>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</si>
  <si>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</si>
  <si>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</si>
  <si>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</si>
  <si>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</si>
  <si>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</si>
  <si>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</si>
  <si>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</si>
  <si>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</si>
  <si>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</si>
  <si>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</si>
  <si>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</si>
  <si>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</si>
  <si>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</si>
  <si>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</si>
  <si>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</si>
  <si>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</si>
  <si>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</si>
  <si>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</si>
  <si>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</si>
  <si>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</si>
  <si>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</si>
  <si>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</si>
  <si>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</si>
  <si>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</si>
  <si>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</si>
  <si>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</si>
  <si>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</si>
  <si>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</si>
  <si>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</si>
  <si>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</si>
  <si>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</si>
  <si>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</si>
  <si>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</si>
  <si>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</si>
  <si>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</si>
  <si>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</si>
  <si>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</si>
  <si>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</si>
  <si>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</si>
  <si>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</si>
  <si>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</si>
  <si>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</si>
  <si>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</si>
  <si>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</si>
  <si>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</si>
  <si>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</si>
  <si>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</si>
  <si>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</si>
  <si>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</si>
  <si>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</si>
  <si>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</si>
  <si>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</si>
  <si>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</si>
  <si>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</si>
  <si>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</si>
  <si>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</si>
  <si>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</si>
  <si>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</si>
  <si>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</si>
  <si>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</si>
  <si>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</si>
  <si>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</si>
  <si>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</si>
  <si>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</si>
  <si>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</si>
  <si>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</si>
  <si>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</si>
  <si>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</si>
  <si>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</si>
  <si>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</si>
  <si>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</si>
  <si>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</si>
  <si>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</si>
  <si>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</si>
  <si>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</si>
  <si>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</si>
  <si>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</si>
  <si>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</si>
  <si>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</si>
  <si>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</si>
  <si>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</si>
  <si>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</si>
  <si>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</si>
  <si>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</si>
  <si>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</si>
  <si>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</si>
  <si>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</si>
  <si>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</si>
  <si>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</si>
  <si>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</si>
  <si>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</si>
  <si>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</si>
  <si>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</si>
  <si>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</si>
  <si>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</si>
  <si>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</si>
  <si>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</si>
  <si>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</si>
  <si>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</si>
  <si>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</si>
  <si>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</si>
  <si>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</si>
  <si>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</si>
  <si>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</si>
  <si>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</si>
  <si>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</si>
  <si>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</si>
  <si>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最も古い浄化槽（平成7年設置）でも、約25年が経過したところであり、法定耐用年数32年を経過した浄化槽は現在ない状況です。</t>
    <rPh sb="1" eb="2">
      <t>モット</t>
    </rPh>
    <rPh sb="3" eb="4">
      <t>フル</t>
    </rPh>
    <rPh sb="5" eb="8">
      <t>ジョウカソウ</t>
    </rPh>
    <rPh sb="9" eb="11">
      <t>ヘイセイ</t>
    </rPh>
    <rPh sb="12" eb="13">
      <t>ネン</t>
    </rPh>
    <rPh sb="13" eb="15">
      <t>セッチ</t>
    </rPh>
    <rPh sb="19" eb="20">
      <t>ヤク</t>
    </rPh>
    <rPh sb="22" eb="23">
      <t>ネン</t>
    </rPh>
    <rPh sb="24" eb="26">
      <t>ケイカ</t>
    </rPh>
    <rPh sb="35" eb="37">
      <t>ホウテイ</t>
    </rPh>
    <rPh sb="37" eb="39">
      <t>タイヨウ</t>
    </rPh>
    <rPh sb="39" eb="41">
      <t>ネンスウ</t>
    </rPh>
    <rPh sb="43" eb="44">
      <t>ネン</t>
    </rPh>
    <rPh sb="45" eb="47">
      <t>ケイカ</t>
    </rPh>
    <rPh sb="49" eb="52">
      <t>ジョウカソウ</t>
    </rPh>
    <rPh sb="53" eb="55">
      <t>ゲンザイ</t>
    </rPh>
    <rPh sb="57" eb="59">
      <t>ジョウキョウ</t>
    </rPh>
    <phoneticPr fontId="4"/>
  </si>
  <si>
    <t>　本町の個別排水事業においては、令和元年度より法適用事業へ移行しております。
　個別排水処理事業は、これまで行ってきた特定地域生活排水処理事業に代わり、平成26年度から始められた事業です。
　浄化槽を設置する集落は、本町の山間部に位置し、人口減少が特に著しい地域でもあることから、使用料の減少により経費回収率が低い状況が続いており、そのため汚水処理原価が高くなっています。
　しかしながら、水洗化率は90％を超えております。集落内では汲み取りの家屋が若干残っているものの、本町で適切に浄化槽管理ができていると考えております。</t>
    <rPh sb="4" eb="6">
      <t>コベツ</t>
    </rPh>
    <rPh sb="6" eb="8">
      <t>ハイスイ</t>
    </rPh>
    <rPh sb="40" eb="42">
      <t>コベツ</t>
    </rPh>
    <rPh sb="42" eb="44">
      <t>ハイスイ</t>
    </rPh>
    <rPh sb="44" eb="46">
      <t>ショリ</t>
    </rPh>
    <rPh sb="46" eb="48">
      <t>ジギョウ</t>
    </rPh>
    <rPh sb="54" eb="55">
      <t>オコナ</t>
    </rPh>
    <rPh sb="59" eb="61">
      <t>トクテイ</t>
    </rPh>
    <rPh sb="61" eb="63">
      <t>チイキ</t>
    </rPh>
    <rPh sb="63" eb="65">
      <t>セイカツ</t>
    </rPh>
    <rPh sb="65" eb="67">
      <t>ハイスイ</t>
    </rPh>
    <rPh sb="67" eb="69">
      <t>ショリ</t>
    </rPh>
    <rPh sb="69" eb="71">
      <t>ジギョウ</t>
    </rPh>
    <rPh sb="72" eb="73">
      <t>カ</t>
    </rPh>
    <rPh sb="76" eb="78">
      <t>ヘイセイ</t>
    </rPh>
    <rPh sb="80" eb="82">
      <t>ネンド</t>
    </rPh>
    <rPh sb="84" eb="85">
      <t>ハジ</t>
    </rPh>
    <rPh sb="89" eb="91">
      <t>ジギョウ</t>
    </rPh>
    <rPh sb="115" eb="117">
      <t>イチ</t>
    </rPh>
    <rPh sb="124" eb="125">
      <t>トク</t>
    </rPh>
    <rPh sb="126" eb="127">
      <t>イチジル</t>
    </rPh>
    <rPh sb="129" eb="131">
      <t>チイキ</t>
    </rPh>
    <rPh sb="142" eb="143">
      <t>リョウ</t>
    </rPh>
    <rPh sb="149" eb="151">
      <t>ケイヒ</t>
    </rPh>
    <rPh sb="151" eb="153">
      <t>カイシュウ</t>
    </rPh>
    <rPh sb="153" eb="154">
      <t>リツ</t>
    </rPh>
    <rPh sb="155" eb="156">
      <t>ヒク</t>
    </rPh>
    <rPh sb="157" eb="159">
      <t>ジョウキョウ</t>
    </rPh>
    <rPh sb="160" eb="161">
      <t>ツヅ</t>
    </rPh>
    <rPh sb="170" eb="172">
      <t>オスイ</t>
    </rPh>
    <rPh sb="172" eb="174">
      <t>ショリ</t>
    </rPh>
    <rPh sb="174" eb="176">
      <t>ゲンカ</t>
    </rPh>
    <rPh sb="177" eb="178">
      <t>タカ</t>
    </rPh>
    <rPh sb="195" eb="197">
      <t>スイセン</t>
    </rPh>
    <rPh sb="197" eb="198">
      <t>バ</t>
    </rPh>
    <rPh sb="212" eb="214">
      <t>シュウラク</t>
    </rPh>
    <rPh sb="214" eb="215">
      <t>ナイ</t>
    </rPh>
    <rPh sb="225" eb="227">
      <t>ジャッカン</t>
    </rPh>
    <rPh sb="254" eb="255">
      <t>カンガ</t>
    </rPh>
    <phoneticPr fontId="4"/>
  </si>
  <si>
    <t>　個別排水処理事業は、これまで行ってきた特定地域生活排水処理事業に代わり、平成26年度から始められた事業です。
　当該事業は6年目ですが、使用料の減少により、類似団体の指数と比較して、経費回収率・汚水処理原価ともに悪い状況となっていることから、今後の動向を注視していきます。</t>
    <rPh sb="79" eb="81">
      <t>ルイジ</t>
    </rPh>
    <rPh sb="81" eb="83">
      <t>ダンタイ</t>
    </rPh>
    <rPh sb="84" eb="86">
      <t>シスウ</t>
    </rPh>
    <rPh sb="87" eb="89">
      <t>ヒカク</t>
    </rPh>
    <rPh sb="98" eb="100">
      <t>オスイ</t>
    </rPh>
    <rPh sb="100" eb="102">
      <t>ショリ</t>
    </rPh>
    <rPh sb="102" eb="104">
      <t>ゲンカ</t>
    </rPh>
    <rPh sb="107" eb="108">
      <t>ワル</t>
    </rPh>
    <rPh sb="109" eb="111">
      <t>ジョウキョウ</t>
    </rPh>
    <rPh sb="122" eb="124">
      <t>コンゴ</t>
    </rPh>
    <rPh sb="125" eb="127">
      <t>ドウコウ</t>
    </rPh>
    <rPh sb="128" eb="130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</si>
</sst>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A-48BB-989B-212F4AAEB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A-48BB-989B-212F4AAEB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5-4077-A808-3ECFFD4D2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5-4077-A808-3ECFFD4D2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6-4F14-AF7C-A5778C396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81.209999999999994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6-4F14-AF7C-A5778C396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E-47F4-838C-6B9767910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E-47F4-838C-6B9767910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A-4511-9830-7200E08D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EA-4511-9830-7200E08D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8-4C9D-9884-6D51CBBE6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8-4C9D-9884-6D51CBBE6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A-496B-8FC5-167AECA34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4A-496B-8FC5-167AECA34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53-4651-9DCB-23D33711B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53-4651-9DCB-23D33711B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E-4994-8232-E96B1CFEF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FE-4994-8232-E96B1CFEF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F-4060-A8F4-A85D25B3B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FF-4060-A8F4-A85D25B3B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8-47E2-810E-F8BAAAC40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309.22000000000003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38-47E2-810E-F8BAAAC40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【254.85】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R52" zoomScaleNormal="100" workbookViewId="0">
      <selection activeCell="BL47" sqref="BL47:BZ63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京都府　宇治田原町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個別排水処理</v>
      </c>
      <c r="Q8" s="72"/>
      <c r="R8" s="72"/>
      <c r="S8" s="72"/>
      <c r="T8" s="72"/>
      <c r="U8" s="72"/>
      <c r="V8" s="72"/>
      <c r="W8" s="72" t="str">
        <f>データ!L6</f>
        <v>L2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9250</v>
      </c>
      <c r="AM8" s="69"/>
      <c r="AN8" s="69"/>
      <c r="AO8" s="69"/>
      <c r="AP8" s="69"/>
      <c r="AQ8" s="69"/>
      <c r="AR8" s="69"/>
      <c r="AS8" s="69"/>
      <c r="AT8" s="68">
        <f>データ!T6</f>
        <v>58.16</v>
      </c>
      <c r="AU8" s="68"/>
      <c r="AV8" s="68"/>
      <c r="AW8" s="68"/>
      <c r="AX8" s="68"/>
      <c r="AY8" s="68"/>
      <c r="AZ8" s="68"/>
      <c r="BA8" s="68"/>
      <c r="BB8" s="68">
        <f>データ!U6</f>
        <v>159.04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73.8</v>
      </c>
      <c r="J10" s="68"/>
      <c r="K10" s="68"/>
      <c r="L10" s="68"/>
      <c r="M10" s="68"/>
      <c r="N10" s="68"/>
      <c r="O10" s="68"/>
      <c r="P10" s="68">
        <f>データ!P6</f>
        <v>1.67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2566</v>
      </c>
      <c r="AE10" s="69"/>
      <c r="AF10" s="69"/>
      <c r="AG10" s="69"/>
      <c r="AH10" s="69"/>
      <c r="AI10" s="69"/>
      <c r="AJ10" s="69"/>
      <c r="AK10" s="2"/>
      <c r="AL10" s="69">
        <f>データ!V6</f>
        <v>154</v>
      </c>
      <c r="AM10" s="69"/>
      <c r="AN10" s="69"/>
      <c r="AO10" s="69"/>
      <c r="AP10" s="69"/>
      <c r="AQ10" s="69"/>
      <c r="AR10" s="69"/>
      <c r="AS10" s="69"/>
      <c r="AT10" s="68">
        <f>データ!W6</f>
        <v>0.06</v>
      </c>
      <c r="AU10" s="68"/>
      <c r="AV10" s="68"/>
      <c r="AW10" s="68"/>
      <c r="AX10" s="68"/>
      <c r="AY10" s="68"/>
      <c r="AZ10" s="68"/>
      <c r="BA10" s="68"/>
      <c r="BB10" s="68">
        <f>データ!X6</f>
        <v>2566.67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113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115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【92.82】</v>
      </c>
      <c r="F85" s="26" t="str">
        <f>データ!AT6</f>
        <v>【200.28】</v>
      </c>
      <c r="G85" s="26" t="str">
        <f>データ!BE6</f>
        <v>【254.85】</v>
      </c>
      <c r="H85" s="26" t="str">
        <f>データ!BP6</f>
        <v>【862.82】</v>
      </c>
      <c r="I85" s="26" t="str">
        <f>データ!CA6</f>
        <v>【49.71】</v>
      </c>
      <c r="J85" s="26" t="str">
        <f>データ!CL6</f>
        <v>【317.18】</v>
      </c>
      <c r="K85" s="26" t="str">
        <f>データ!CW6</f>
        <v>【47.67】</v>
      </c>
      <c r="L85" s="26" t="str">
        <f>データ!DH6</f>
        <v>【79.30】</v>
      </c>
      <c r="M85" s="26" t="str">
        <f>データ!DS6</f>
        <v>【37.31】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Mm9gy0i5LhnfBqvUuEwsCHwsq5CBca9UfEVzqF9I84mOX1Pl60hjFRqb8v5UnhklfhMaOHs/fp/fyTTOz3e2vg==" saltValue="74egTaLOOiIGwIpUyXE9x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2019</v>
      </c>
      <c r="C6" s="33">
        <f t="shared" ref="C6:X6" si="3">C7</f>
        <v>263443</v>
      </c>
      <c r="D6" s="33">
        <f t="shared" si="3"/>
        <v>46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京都府　宇治田原町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>
        <f t="shared" si="3"/>
        <v>73.8</v>
      </c>
      <c r="P6" s="34">
        <f t="shared" si="3"/>
        <v>1.67</v>
      </c>
      <c r="Q6" s="34">
        <f t="shared" si="3"/>
        <v>100</v>
      </c>
      <c r="R6" s="34">
        <f t="shared" si="3"/>
        <v>2566</v>
      </c>
      <c r="S6" s="34">
        <f t="shared" si="3"/>
        <v>9250</v>
      </c>
      <c r="T6" s="34">
        <f t="shared" si="3"/>
        <v>58.16</v>
      </c>
      <c r="U6" s="34">
        <f t="shared" si="3"/>
        <v>159.04</v>
      </c>
      <c r="V6" s="34">
        <f t="shared" si="3"/>
        <v>154</v>
      </c>
      <c r="W6" s="34">
        <f t="shared" si="3"/>
        <v>0.06</v>
      </c>
      <c r="X6" s="34">
        <f t="shared" si="3"/>
        <v>2566.67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92.4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89.75</v>
      </c>
      <c r="AI6" s="34" t="str">
        <f>IF(AI7="","",IF(AI7="-","【-】","【"&amp;SUBSTITUTE(TEXT(AI7,"#,##0.00"),"-","△")&amp;"】"))</f>
        <v>【92.82】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5">
        <f t="shared" si="5"/>
        <v>32.15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249.76</v>
      </c>
      <c r="AT6" s="34" t="str">
        <f>IF(AT7="","",IF(AT7="-","【-】","【"&amp;SUBSTITUTE(TEXT(AT7,"#,##0.00"),"-","△")&amp;"】"))</f>
        <v>【200.28】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58.31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256.37</v>
      </c>
      <c r="BE6" s="34" t="str">
        <f>IF(BE7="","",IF(BE7="-","【-】","【"&amp;SUBSTITUTE(TEXT(BE7,"#,##0.00"),"-","△")&amp;"】"))</f>
        <v>【254.85】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853.55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35.86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381.15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98.7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5.4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39.64</v>
      </c>
      <c r="DS6" s="34" t="str">
        <f>IF(DS7="","",IF(DS7="-","【-】","【"&amp;SUBSTITUTE(TEXT(DS7,"#,##0.00"),"-","△")&amp;"】"))</f>
        <v>【37.31】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2">
      <c r="A7" s="28"/>
      <c r="B7" s="37">
        <v>2019</v>
      </c>
      <c r="C7" s="37">
        <v>263443</v>
      </c>
      <c r="D7" s="37">
        <v>46</v>
      </c>
      <c r="E7" s="37">
        <v>18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73.8</v>
      </c>
      <c r="P7" s="38">
        <v>1.67</v>
      </c>
      <c r="Q7" s="38">
        <v>100</v>
      </c>
      <c r="R7" s="38">
        <v>2566</v>
      </c>
      <c r="S7" s="38">
        <v>9250</v>
      </c>
      <c r="T7" s="38">
        <v>58.16</v>
      </c>
      <c r="U7" s="38">
        <v>159.04</v>
      </c>
      <c r="V7" s="38">
        <v>154</v>
      </c>
      <c r="W7" s="38">
        <v>0.06</v>
      </c>
      <c r="X7" s="38">
        <v>2566.67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92.4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89.75</v>
      </c>
      <c r="AI7" s="38">
        <v>92.82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32.15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249.76</v>
      </c>
      <c r="AT7" s="38">
        <v>200.28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58.31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256.37</v>
      </c>
      <c r="BE7" s="38">
        <v>254.85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853.55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862.99</v>
      </c>
      <c r="BP7" s="38">
        <v>862.82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35.86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50.06</v>
      </c>
      <c r="CA7" s="38">
        <v>49.71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381.15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309.22000000000003</v>
      </c>
      <c r="CL7" s="38">
        <v>317.18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47.35</v>
      </c>
      <c r="CW7" s="38">
        <v>47.67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98.7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81.209999999999994</v>
      </c>
      <c r="DH7" s="38">
        <v>79.3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5.4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39.64</v>
      </c>
      <c r="DS7" s="38">
        <v>37.31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植田　皓太</cp:lastModifiedBy>
  <cp:lastPrinted>2021-02-23T23:31:45Z</cp:lastPrinted>
  <dcterms:modified xsi:type="dcterms:W3CDTF">2021-02-23T23:34:10Z</dcterms:modified>
</cp:coreProperties>
</file>