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業務・府営水道係\10京都府などからの照会\502京都府照会（及び通知）\5030118：[Zaisei 4483] 【依頼】公営企業に係る「経営比較分析表」（令和元年度決算）の分析等について\水道（法適用）\"/>
    </mc:Choice>
  </mc:AlternateContent>
  <workbookProtection workbookAlgorithmName="SHA-512" workbookHashValue="9grOUNoVPGafT7ru/vTE4IJ8Qrc6jwZ+nrPBjI6H5mB2W2CjlGsBP3jYbvXaY3z31xX1v5pIyrpTabGpQl4kPA==" workbookSaltValue="6XRNwmo3qboXn1JDB8Q6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<sst xmlns="http://schemas.openxmlformats.org/spreadsheetml/2006/main" count="228" uniqueCount="114">
  <si>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</si>
  <si>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</si>
  <si>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</si>
  <si>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</si>
  <si>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</si>
  <si>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</si>
  <si>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</si>
  <si>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</si>
  <si>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</si>
  <si>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</si>
  <si>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</si>
  <si>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</si>
  <si>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</si>
  <si>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</si>
  <si>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</si>
  <si>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</si>
  <si>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</si>
  <si>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</si>
  <si>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</si>
  <si>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</si>
  <si>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</si>
  <si>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</si>
  <si>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</si>
  <si>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</si>
  <si>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</si>
  <si>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</si>
  <si>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</si>
  <si>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</si>
  <si>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</si>
  <si>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</si>
  <si>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</si>
  <si>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</si>
  <si>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</si>
  <si>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</si>
  <si>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</si>
  <si>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</si>
  <si>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</si>
  <si>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</si>
  <si>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</si>
  <si>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</si>
  <si>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</si>
  <si>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</si>
  <si>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</si>
  <si>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</si>
  <si>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</si>
  <si>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</si>
  <si>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</si>
  <si>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</si>
  <si>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</si>
  <si>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</si>
  <si>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</si>
  <si>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</si>
  <si>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</si>
  <si>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</si>
  <si>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</si>
  <si>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</si>
  <si>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</si>
  <si>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</si>
  <si>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</si>
  <si>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</si>
  <si>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</si>
  <si>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</si>
  <si>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</si>
  <si>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</si>
  <si>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</si>
  <si>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</si>
  <si>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</si>
  <si>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</si>
  <si>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</si>
  <si>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</si>
  <si>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</si>
  <si>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</si>
  <si>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</si>
  <si>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</si>
  <si>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</si>
  <si>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</si>
  <si>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</si>
  <si>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</si>
  <si>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</si>
  <si>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</si>
  <si>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</si>
  <si>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</si>
  <si>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</si>
  <si>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</si>
  <si>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</si>
  <si>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</si>
  <si>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</si>
  <si>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</si>
  <si>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</si>
  <si>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</si>
  <si>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</si>
  <si>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</si>
  <si>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</si>
  <si>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</si>
  <si>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</si>
  <si>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</si>
  <si>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</si>
  <si>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</si>
  <si>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</si>
  <si>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</si>
  <si>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</si>
  <si>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</si>
  <si>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</si>
  <si>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</si>
  <si>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</si>
  <si>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</si>
  <si>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</si>
  <si>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</si>
  <si>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</si>
  <si>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</si>
  <si>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</si>
  <si>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に係る部分については、事業を取り巻く環境として、水需要の減少に伴い水道料金収入が減少していること、水道事業は、過去の設備投資などの固定費が大半を占めており、単年度での大幅な費用削減が難しいことから、収支及び累積欠損金比率などの経営の状況は引続き厳しい状態である。
　また、老朽化の対策についても厳しい経営状況であることから十分な更新投資を行えていない状態である。
　以上から、今後策定予定の「大山崎町水道事業基本計画」並びにそれに付随する「アセットマネジメント」及び「経営戦略」等の策定・実施により、更新投資のダウンサイジング・平準化及び収益の見直しを図る。</t>
    <phoneticPr fontId="4"/>
  </si>
  <si>
    <t>　令和元年度においては、経常収支比率は100%を下回っており、費用を収益でまかなえていない。また、料金回収率は100%を下回っており、給水に係る費用が給水収益でまかなえていないことを示しており、類似団体と比べても突出して高い累積欠損金比率を含めて、経営の改善に努める必要がある。
　流動比率については、近年減少傾向にあり他団体に比べても低いが、支払能力としては現状十分に余裕がある。
　企業債残高対給水収益比率については、類似団体と比べて安全性は高いといえるが、企業債残高は増加傾向にある。
　経営の効率性を示す、給水原価・施設利用率・有収率については、有収率は類似団体と比べても効率性が高いといえるが、給水原価・施設利用率は類似団体と比べて効率性が低いため、将来的に施設の更新投資等を見直すことにより、施設利用率の向上、並びに給水原価の低減を図る必要がある。</t>
    <rPh sb="1" eb="3">
      <t>レイワ</t>
    </rPh>
    <rPh sb="3" eb="4">
      <t>ガン</t>
    </rPh>
    <rPh sb="141" eb="143">
      <t>リュウドウ</t>
    </rPh>
    <rPh sb="143" eb="145">
      <t>ヒリツ</t>
    </rPh>
    <rPh sb="151" eb="153">
      <t>キンネン</t>
    </rPh>
    <rPh sb="153" eb="155">
      <t>ゲンショウ</t>
    </rPh>
    <rPh sb="155" eb="157">
      <t>ケイコウ</t>
    </rPh>
    <rPh sb="160" eb="163">
      <t>タダンタイ</t>
    </rPh>
    <rPh sb="164" eb="165">
      <t>クラ</t>
    </rPh>
    <rPh sb="168" eb="169">
      <t>ヒク</t>
    </rPh>
    <rPh sb="172" eb="174">
      <t>シハラ</t>
    </rPh>
    <rPh sb="174" eb="176">
      <t>ノウリョク</t>
    </rPh>
    <rPh sb="180" eb="182">
      <t>ゲンジョウ</t>
    </rPh>
    <rPh sb="182" eb="184">
      <t>ジュウブン</t>
    </rPh>
    <rPh sb="185" eb="187">
      <t>ヨユウ</t>
    </rPh>
    <phoneticPr fontId="4"/>
  </si>
  <si>
    <t>　昭和４０年代から昭和５０年代にかけて住宅開発等により布設した多くの管路が順次更新時期を迎えている。そのため、管路経年化率は全国的に上昇傾向であるものの、類似団体平均値を上回っており、他団体と比べて老朽化が進んでいることから、引き続き経年管の更新を進めていく必要がある。
　令和元年度においては、配水管布設替工事等を実施したことから、管路の更新率は増加した。
　令和２年度以降は引き続き、経年化率の低下に向けて、管路更新事業を実施する予定である。
　また、施設においても、水道施設整備計画に基づき、計画的に更新・統合を行い、老朽化の改善を進めている。</t>
    <rPh sb="137" eb="139">
      <t>レイワ</t>
    </rPh>
    <rPh sb="139" eb="140">
      <t>ガン</t>
    </rPh>
    <rPh sb="174" eb="176">
      <t>ゾウカ</t>
    </rPh>
    <rPh sb="181" eb="183">
      <t>レイワ</t>
    </rPh>
    <rPh sb="184" eb="18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</si>
</sst>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0.16</c:v>
                </c:pt>
                <c:pt idx="1">
                  <c:v>1.22</c:v>
                </c:pt>
                <c:pt idx="2">
                  <c:v>1.79</c:v>
                </c:pt>
                <c:pt idx="3">
                  <c:v>0.44</c:v>
                </c:pt>
                <c:pt idx="4">
                  <c:v>1.72</c:v>
                </c:pt>
              </c:numCache>
            </c:numRef>
          </c:val>
          <c:extLst>
            <c:ext xmlns:c16="http://schemas.microsoft.com/office/drawing/2014/chart" uri="{C3380CC4-5D6E-409C-BE32-E72D297353CC}">
              <c16:uniqueId val="{00000000-A580-41E1-9761-CCF4662B403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580-41E1-9761-CCF4662B403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50.93</c:v>
                </c:pt>
                <c:pt idx="1">
                  <c:v>49.32</c:v>
                </c:pt>
                <c:pt idx="2">
                  <c:v>49.98</c:v>
                </c:pt>
                <c:pt idx="3">
                  <c:v>49.81</c:v>
                </c:pt>
                <c:pt idx="4">
                  <c:v>42.72</c:v>
                </c:pt>
              </c:numCache>
            </c:numRef>
          </c:val>
          <c:extLst>
            <c:ext xmlns:c16="http://schemas.microsoft.com/office/drawing/2014/chart" uri="{C3380CC4-5D6E-409C-BE32-E72D297353CC}">
              <c16:uniqueId val="{00000000-5772-4856-8D67-0A76E1B619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772-4856-8D67-0A76E1B619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90.36</c:v>
                </c:pt>
                <c:pt idx="1">
                  <c:v>92.42</c:v>
                </c:pt>
                <c:pt idx="2">
                  <c:v>91.32</c:v>
                </c:pt>
                <c:pt idx="3">
                  <c:v>92.49</c:v>
                </c:pt>
                <c:pt idx="4">
                  <c:v>91.31</c:v>
                </c:pt>
              </c:numCache>
            </c:numRef>
          </c:val>
          <c:extLst>
            <c:ext xmlns:c16="http://schemas.microsoft.com/office/drawing/2014/chart" uri="{C3380CC4-5D6E-409C-BE32-E72D297353CC}">
              <c16:uniqueId val="{00000000-B55C-423D-AA71-5D041D02CD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B55C-423D-AA71-5D041D02CD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101.69</c:v>
                </c:pt>
                <c:pt idx="1">
                  <c:v>98.86</c:v>
                </c:pt>
                <c:pt idx="2">
                  <c:v>99.83</c:v>
                </c:pt>
                <c:pt idx="3">
                  <c:v>96.4</c:v>
                </c:pt>
                <c:pt idx="4">
                  <c:v>96.08</c:v>
                </c:pt>
              </c:numCache>
            </c:numRef>
          </c:val>
          <c:extLst>
            <c:ext xmlns:c16="http://schemas.microsoft.com/office/drawing/2014/chart" uri="{C3380CC4-5D6E-409C-BE32-E72D297353CC}">
              <c16:uniqueId val="{00000000-B0A3-4F69-8327-3FCDBBA068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B0A3-4F69-8327-3FCDBBA068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56.13</c:v>
                </c:pt>
                <c:pt idx="1">
                  <c:v>55.8</c:v>
                </c:pt>
                <c:pt idx="2">
                  <c:v>53.05</c:v>
                </c:pt>
                <c:pt idx="3">
                  <c:v>54.47</c:v>
                </c:pt>
                <c:pt idx="4">
                  <c:v>52.84</c:v>
                </c:pt>
              </c:numCache>
            </c:numRef>
          </c:val>
          <c:extLst>
            <c:ext xmlns:c16="http://schemas.microsoft.com/office/drawing/2014/chart" uri="{C3380CC4-5D6E-409C-BE32-E72D297353CC}">
              <c16:uniqueId val="{00000000-D7B3-4D36-BFFB-8A77209266C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D7B3-4D36-BFFB-8A77209266C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30.57</c:v>
                </c:pt>
                <c:pt idx="1">
                  <c:v>29.38</c:v>
                </c:pt>
                <c:pt idx="2">
                  <c:v>32.47</c:v>
                </c:pt>
                <c:pt idx="3">
                  <c:v>32.08</c:v>
                </c:pt>
                <c:pt idx="4">
                  <c:v>31.12</c:v>
                </c:pt>
              </c:numCache>
            </c:numRef>
          </c:val>
          <c:extLst>
            <c:ext xmlns:c16="http://schemas.microsoft.com/office/drawing/2014/chart" uri="{C3380CC4-5D6E-409C-BE32-E72D297353CC}">
              <c16:uniqueId val="{00000000-2337-49FF-999E-A5B65B8ADE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2337-49FF-999E-A5B65B8ADE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88.21</c:v>
                </c:pt>
                <c:pt idx="1">
                  <c:v>92.91</c:v>
                </c:pt>
                <c:pt idx="2">
                  <c:v>94.72</c:v>
                </c:pt>
                <c:pt idx="3">
                  <c:v>97.78</c:v>
                </c:pt>
                <c:pt idx="4">
                  <c:v>103.1</c:v>
                </c:pt>
              </c:numCache>
            </c:numRef>
          </c:val>
          <c:extLst>
            <c:ext xmlns:c16="http://schemas.microsoft.com/office/drawing/2014/chart" uri="{C3380CC4-5D6E-409C-BE32-E72D297353CC}">
              <c16:uniqueId val="{00000000-D64B-475A-964D-1BB47F1A7A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D64B-475A-964D-1BB47F1A7A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648.89</c:v>
                </c:pt>
                <c:pt idx="1">
                  <c:v>643.70000000000005</c:v>
                </c:pt>
                <c:pt idx="2">
                  <c:v>535.89</c:v>
                </c:pt>
                <c:pt idx="3">
                  <c:v>472.49</c:v>
                </c:pt>
                <c:pt idx="4">
                  <c:v>339.6</c:v>
                </c:pt>
              </c:numCache>
            </c:numRef>
          </c:val>
          <c:extLst>
            <c:ext xmlns:c16="http://schemas.microsoft.com/office/drawing/2014/chart" uri="{C3380CC4-5D6E-409C-BE32-E72D297353CC}">
              <c16:uniqueId val="{00000000-92EB-4066-A691-567FB736AD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2EB-4066-A691-567FB736AD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235.12</c:v>
                </c:pt>
                <c:pt idx="1">
                  <c:v>254.61</c:v>
                </c:pt>
                <c:pt idx="2">
                  <c:v>266.5</c:v>
                </c:pt>
                <c:pt idx="3">
                  <c:v>266.85000000000002</c:v>
                </c:pt>
                <c:pt idx="4">
                  <c:v>285.68</c:v>
                </c:pt>
              </c:numCache>
            </c:numRef>
          </c:val>
          <c:extLst>
            <c:ext xmlns:c16="http://schemas.microsoft.com/office/drawing/2014/chart" uri="{C3380CC4-5D6E-409C-BE32-E72D297353CC}">
              <c16:uniqueId val="{00000000-045E-4082-AA28-19C31D01A8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045E-4082-AA28-19C31D01A8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87.28</c:v>
                </c:pt>
                <c:pt idx="1">
                  <c:v>88.82</c:v>
                </c:pt>
                <c:pt idx="2">
                  <c:v>94.92</c:v>
                </c:pt>
                <c:pt idx="3">
                  <c:v>91.33</c:v>
                </c:pt>
                <c:pt idx="4">
                  <c:v>91.02</c:v>
                </c:pt>
              </c:numCache>
            </c:numRef>
          </c:val>
          <c:extLst>
            <c:ext xmlns:c16="http://schemas.microsoft.com/office/drawing/2014/chart" uri="{C3380CC4-5D6E-409C-BE32-E72D297353CC}">
              <c16:uniqueId val="{00000000-84B4-42FD-B4A1-C063DBEDEF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84B4-42FD-B4A1-C063DBEDEF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264.42</c:v>
                </c:pt>
                <c:pt idx="1">
                  <c:v>256.97000000000003</c:v>
                </c:pt>
                <c:pt idx="2">
                  <c:v>239.68</c:v>
                </c:pt>
                <c:pt idx="3">
                  <c:v>249.08</c:v>
                </c:pt>
                <c:pt idx="4">
                  <c:v>249.34</c:v>
                </c:pt>
              </c:numCache>
            </c:numRef>
          </c:val>
          <c:extLst>
            <c:ext xmlns:c16="http://schemas.microsoft.com/office/drawing/2014/chart" uri="{C3380CC4-5D6E-409C-BE32-E72D297353CC}">
              <c16:uniqueId val="{00000000-9623-4E03-9510-9926340F26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9623-4E03-9510-9926340F26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Normal="100" workbookViewId="0">
      <selection activeCell="BK58" sqref="BK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大山崎町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16089</v>
      </c>
      <c r="AM8" s="71"/>
      <c r="AN8" s="71"/>
      <c r="AO8" s="71"/>
      <c r="AP8" s="71"/>
      <c r="AQ8" s="71"/>
      <c r="AR8" s="71"/>
      <c r="AS8" s="71"/>
      <c r="AT8" s="67">
        <f>データ!$S$6</f>
        <v>5.97</v>
      </c>
      <c r="AU8" s="68"/>
      <c r="AV8" s="68"/>
      <c r="AW8" s="68"/>
      <c r="AX8" s="68"/>
      <c r="AY8" s="68"/>
      <c r="AZ8" s="68"/>
      <c r="BA8" s="68"/>
      <c r="BB8" s="70">
        <f>データ!$T$6</f>
        <v>2694.97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52.25</v>
      </c>
      <c r="J10" s="68"/>
      <c r="K10" s="68"/>
      <c r="L10" s="68"/>
      <c r="M10" s="68"/>
      <c r="N10" s="68"/>
      <c r="O10" s="69"/>
      <c r="P10" s="70">
        <f>データ!$P$6</f>
        <v>100</v>
      </c>
      <c r="Q10" s="70"/>
      <c r="R10" s="70"/>
      <c r="S10" s="70"/>
      <c r="T10" s="70"/>
      <c r="U10" s="70"/>
      <c r="V10" s="70"/>
      <c r="W10" s="71">
        <f>データ!$Q$6</f>
        <v>4235</v>
      </c>
      <c r="X10" s="71"/>
      <c r="Y10" s="71"/>
      <c r="Z10" s="71"/>
      <c r="AA10" s="71"/>
      <c r="AB10" s="71"/>
      <c r="AC10" s="71"/>
      <c r="AD10" s="2"/>
      <c r="AE10" s="2"/>
      <c r="AF10" s="2"/>
      <c r="AG10" s="2"/>
      <c r="AH10" s="4"/>
      <c r="AI10" s="4"/>
      <c r="AJ10" s="4"/>
      <c r="AK10" s="4"/>
      <c r="AL10" s="71">
        <f>データ!$U$6</f>
        <v>16137</v>
      </c>
      <c r="AM10" s="71"/>
      <c r="AN10" s="71"/>
      <c r="AO10" s="71"/>
      <c r="AP10" s="71"/>
      <c r="AQ10" s="71"/>
      <c r="AR10" s="71"/>
      <c r="AS10" s="71"/>
      <c r="AT10" s="67">
        <f>データ!$V$6</f>
        <v>4</v>
      </c>
      <c r="AU10" s="68"/>
      <c r="AV10" s="68"/>
      <c r="AW10" s="68"/>
      <c r="AX10" s="68"/>
      <c r="AY10" s="68"/>
      <c r="AZ10" s="68"/>
      <c r="BA10" s="68"/>
      <c r="BB10" s="70">
        <f>データ!$W$6</f>
        <v>4034.25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Yewm+KKhshn4dLHrhokLiNVa79cG6nqExsD5r4mB1Yn6cPsSCOvRjcPFwdHdVzxOB7mocXdmFIz8RBzh0VoGg==" saltValue="FEri4nyzOVyu8s3VdAcp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263036</v>
      </c>
      <c r="D6" s="34">
        <f t="shared" si="3"/>
        <v>46</v>
      </c>
      <c r="E6" s="34">
        <f t="shared" si="3"/>
        <v>1</v>
      </c>
      <c r="F6" s="34">
        <f t="shared" si="3"/>
        <v>0</v>
      </c>
      <c r="G6" s="34">
        <f t="shared" si="3"/>
        <v>1</v>
      </c>
      <c r="H6" s="34" t="str">
        <f t="shared" si="3"/>
        <v>京都府　大山崎町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52.25</v>
      </c>
      <c r="P6" s="35">
        <f t="shared" si="3"/>
        <v>100</v>
      </c>
      <c r="Q6" s="35">
        <f t="shared" si="3"/>
        <v>4235</v>
      </c>
      <c r="R6" s="35">
        <f t="shared" si="3"/>
        <v>16089</v>
      </c>
      <c r="S6" s="35">
        <f t="shared" si="3"/>
        <v>5.97</v>
      </c>
      <c r="T6" s="35">
        <f t="shared" si="3"/>
        <v>2694.97</v>
      </c>
      <c r="U6" s="35">
        <f t="shared" si="3"/>
        <v>16137</v>
      </c>
      <c r="V6" s="35">
        <f t="shared" si="3"/>
        <v>4</v>
      </c>
      <c r="W6" s="35">
        <f t="shared" si="3"/>
        <v>4034.25</v>
      </c>
      <c r="X6" s="36">
        <f>IF(X7="",NA(),X7)</f>
        <v>101.69</v>
      </c>
      <c r="Y6" s="36">
        <f t="shared" ref="Y6:AG6" si="4">IF(Y7="",NA(),Y7)</f>
        <v>98.86</v>
      </c>
      <c r="Z6" s="36">
        <f t="shared" si="4"/>
        <v>99.83</v>
      </c>
      <c r="AA6" s="36">
        <f t="shared" si="4"/>
        <v>96.4</v>
      </c>
      <c r="AB6" s="36">
        <f t="shared" si="4"/>
        <v>96.08</v>
      </c>
      <c r="AC6" s="36">
        <f t="shared" si="4"/>
        <v>111.21</v>
      </c>
      <c r="AD6" s="36">
        <f t="shared" si="4"/>
        <v>111.71</v>
      </c>
      <c r="AE6" s="36">
        <f t="shared" si="4"/>
        <v>110.05</v>
      </c>
      <c r="AF6" s="36">
        <f t="shared" si="4"/>
        <v>108.87</v>
      </c>
      <c r="AG6" s="36">
        <f t="shared" si="4"/>
        <v>108.61</v>
      </c>
      <c r="AH6" s="35" t="str">
        <f>IF(AH7="","",IF(AH7="-","【-】","【"&amp;SUBSTITUTE(TEXT(AH7,"#,##0.00"),"-","△")&amp;"】"))</f>
        <v>【112.01】</v>
      </c>
      <c r="AI6" s="36">
        <f>IF(AI7="",NA(),AI7)</f>
        <v>88.21</v>
      </c>
      <c r="AJ6" s="36">
        <f t="shared" ref="AJ6:AR6" si="5">IF(AJ7="",NA(),AJ7)</f>
        <v>92.91</v>
      </c>
      <c r="AK6" s="36">
        <f t="shared" si="5"/>
        <v>94.72</v>
      </c>
      <c r="AL6" s="36">
        <f t="shared" si="5"/>
        <v>97.78</v>
      </c>
      <c r="AM6" s="36">
        <f t="shared" si="5"/>
        <v>103.1</v>
      </c>
      <c r="AN6" s="36">
        <f t="shared" si="5"/>
        <v>1.93</v>
      </c>
      <c r="AO6" s="36">
        <f t="shared" si="5"/>
        <v>1.72</v>
      </c>
      <c r="AP6" s="36">
        <f t="shared" si="5"/>
        <v>2.64</v>
      </c>
      <c r="AQ6" s="36">
        <f t="shared" si="5"/>
        <v>3.16</v>
      </c>
      <c r="AR6" s="36">
        <f t="shared" si="5"/>
        <v>3.59</v>
      </c>
      <c r="AS6" s="35" t="str">
        <f>IF(AS7="","",IF(AS7="-","【-】","【"&amp;SUBSTITUTE(TEXT(AS7,"#,##0.00"),"-","△")&amp;"】"))</f>
        <v>【1.08】</v>
      </c>
      <c r="AT6" s="36">
        <f>IF(AT7="",NA(),AT7)</f>
        <v>648.89</v>
      </c>
      <c r="AU6" s="36">
        <f t="shared" ref="AU6:BC6" si="6">IF(AU7="",NA(),AU7)</f>
        <v>643.70000000000005</v>
      </c>
      <c r="AV6" s="36">
        <f t="shared" si="6"/>
        <v>535.89</v>
      </c>
      <c r="AW6" s="36">
        <f t="shared" si="6"/>
        <v>472.49</v>
      </c>
      <c r="AX6" s="36">
        <f t="shared" si="6"/>
        <v>339.6</v>
      </c>
      <c r="AY6" s="36">
        <f t="shared" si="6"/>
        <v>391.54</v>
      </c>
      <c r="AZ6" s="36">
        <f t="shared" si="6"/>
        <v>384.34</v>
      </c>
      <c r="BA6" s="36">
        <f t="shared" si="6"/>
        <v>359.47</v>
      </c>
      <c r="BB6" s="36">
        <f t="shared" si="6"/>
        <v>369.69</v>
      </c>
      <c r="BC6" s="36">
        <f t="shared" si="6"/>
        <v>379.08</v>
      </c>
      <c r="BD6" s="35" t="str">
        <f>IF(BD7="","",IF(BD7="-","【-】","【"&amp;SUBSTITUTE(TEXT(BD7,"#,##0.00"),"-","△")&amp;"】"))</f>
        <v>【264.97】</v>
      </c>
      <c r="BE6" s="36">
        <f>IF(BE7="",NA(),BE7)</f>
        <v>235.12</v>
      </c>
      <c r="BF6" s="36">
        <f t="shared" ref="BF6:BN6" si="7">IF(BF7="",NA(),BF7)</f>
        <v>254.61</v>
      </c>
      <c r="BG6" s="36">
        <f t="shared" si="7"/>
        <v>266.5</v>
      </c>
      <c r="BH6" s="36">
        <f t="shared" si="7"/>
        <v>266.85000000000002</v>
      </c>
      <c r="BI6" s="36">
        <f t="shared" si="7"/>
        <v>285.68</v>
      </c>
      <c r="BJ6" s="36">
        <f t="shared" si="7"/>
        <v>386.97</v>
      </c>
      <c r="BK6" s="36">
        <f t="shared" si="7"/>
        <v>380.58</v>
      </c>
      <c r="BL6" s="36">
        <f t="shared" si="7"/>
        <v>401.79</v>
      </c>
      <c r="BM6" s="36">
        <f t="shared" si="7"/>
        <v>402.99</v>
      </c>
      <c r="BN6" s="36">
        <f t="shared" si="7"/>
        <v>398.98</v>
      </c>
      <c r="BO6" s="35" t="str">
        <f>IF(BO7="","",IF(BO7="-","【-】","【"&amp;SUBSTITUTE(TEXT(BO7,"#,##0.00"),"-","△")&amp;"】"))</f>
        <v>【266.61】</v>
      </c>
      <c r="BP6" s="36">
        <f>IF(BP7="",NA(),BP7)</f>
        <v>87.28</v>
      </c>
      <c r="BQ6" s="36">
        <f t="shared" ref="BQ6:BY6" si="8">IF(BQ7="",NA(),BQ7)</f>
        <v>88.82</v>
      </c>
      <c r="BR6" s="36">
        <f t="shared" si="8"/>
        <v>94.92</v>
      </c>
      <c r="BS6" s="36">
        <f t="shared" si="8"/>
        <v>91.33</v>
      </c>
      <c r="BT6" s="36">
        <f t="shared" si="8"/>
        <v>91.02</v>
      </c>
      <c r="BU6" s="36">
        <f t="shared" si="8"/>
        <v>101.72</v>
      </c>
      <c r="BV6" s="36">
        <f t="shared" si="8"/>
        <v>102.38</v>
      </c>
      <c r="BW6" s="36">
        <f t="shared" si="8"/>
        <v>100.12</v>
      </c>
      <c r="BX6" s="36">
        <f t="shared" si="8"/>
        <v>98.66</v>
      </c>
      <c r="BY6" s="36">
        <f t="shared" si="8"/>
        <v>98.64</v>
      </c>
      <c r="BZ6" s="35" t="str">
        <f>IF(BZ7="","",IF(BZ7="-","【-】","【"&amp;SUBSTITUTE(TEXT(BZ7,"#,##0.00"),"-","△")&amp;"】"))</f>
        <v>【103.24】</v>
      </c>
      <c r="CA6" s="36">
        <f>IF(CA7="",NA(),CA7)</f>
        <v>264.42</v>
      </c>
      <c r="CB6" s="36">
        <f t="shared" ref="CB6:CJ6" si="9">IF(CB7="",NA(),CB7)</f>
        <v>256.97000000000003</v>
      </c>
      <c r="CC6" s="36">
        <f t="shared" si="9"/>
        <v>239.68</v>
      </c>
      <c r="CD6" s="36">
        <f t="shared" si="9"/>
        <v>249.08</v>
      </c>
      <c r="CE6" s="36">
        <f t="shared" si="9"/>
        <v>249.34</v>
      </c>
      <c r="CF6" s="36">
        <f t="shared" si="9"/>
        <v>168.2</v>
      </c>
      <c r="CG6" s="36">
        <f t="shared" si="9"/>
        <v>168.67</v>
      </c>
      <c r="CH6" s="36">
        <f t="shared" si="9"/>
        <v>174.97</v>
      </c>
      <c r="CI6" s="36">
        <f t="shared" si="9"/>
        <v>178.59</v>
      </c>
      <c r="CJ6" s="36">
        <f t="shared" si="9"/>
        <v>178.92</v>
      </c>
      <c r="CK6" s="35" t="str">
        <f>IF(CK7="","",IF(CK7="-","【-】","【"&amp;SUBSTITUTE(TEXT(CK7,"#,##0.00"),"-","△")&amp;"】"))</f>
        <v>【168.38】</v>
      </c>
      <c r="CL6" s="36">
        <f>IF(CL7="",NA(),CL7)</f>
        <v>50.93</v>
      </c>
      <c r="CM6" s="36">
        <f t="shared" ref="CM6:CU6" si="10">IF(CM7="",NA(),CM7)</f>
        <v>49.32</v>
      </c>
      <c r="CN6" s="36">
        <f t="shared" si="10"/>
        <v>49.98</v>
      </c>
      <c r="CO6" s="36">
        <f t="shared" si="10"/>
        <v>49.81</v>
      </c>
      <c r="CP6" s="36">
        <f t="shared" si="10"/>
        <v>42.72</v>
      </c>
      <c r="CQ6" s="36">
        <f t="shared" si="10"/>
        <v>54.77</v>
      </c>
      <c r="CR6" s="36">
        <f t="shared" si="10"/>
        <v>54.92</v>
      </c>
      <c r="CS6" s="36">
        <f t="shared" si="10"/>
        <v>55.63</v>
      </c>
      <c r="CT6" s="36">
        <f t="shared" si="10"/>
        <v>55.03</v>
      </c>
      <c r="CU6" s="36">
        <f t="shared" si="10"/>
        <v>55.14</v>
      </c>
      <c r="CV6" s="35" t="str">
        <f>IF(CV7="","",IF(CV7="-","【-】","【"&amp;SUBSTITUTE(TEXT(CV7,"#,##0.00"),"-","△")&amp;"】"))</f>
        <v>【60.00】</v>
      </c>
      <c r="CW6" s="36">
        <f>IF(CW7="",NA(),CW7)</f>
        <v>90.36</v>
      </c>
      <c r="CX6" s="36">
        <f t="shared" ref="CX6:DF6" si="11">IF(CX7="",NA(),CX7)</f>
        <v>92.42</v>
      </c>
      <c r="CY6" s="36">
        <f t="shared" si="11"/>
        <v>91.32</v>
      </c>
      <c r="CZ6" s="36">
        <f t="shared" si="11"/>
        <v>92.49</v>
      </c>
      <c r="DA6" s="36">
        <f t="shared" si="11"/>
        <v>91.31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56.13</v>
      </c>
      <c r="DI6" s="36">
        <f t="shared" ref="DI6:DQ6" si="12">IF(DI7="",NA(),DI7)</f>
        <v>55.8</v>
      </c>
      <c r="DJ6" s="36">
        <f t="shared" si="12"/>
        <v>53.05</v>
      </c>
      <c r="DK6" s="36">
        <f t="shared" si="12"/>
        <v>54.47</v>
      </c>
      <c r="DL6" s="36">
        <f t="shared" si="12"/>
        <v>52.84</v>
      </c>
      <c r="DM6" s="36">
        <f t="shared" si="12"/>
        <v>47.46</v>
      </c>
      <c r="DN6" s="36">
        <f t="shared" si="12"/>
        <v>48.49</v>
      </c>
      <c r="DO6" s="36">
        <f t="shared" si="12"/>
        <v>48.05</v>
      </c>
      <c r="DP6" s="36">
        <f t="shared" si="12"/>
        <v>48.87</v>
      </c>
      <c r="DQ6" s="36">
        <f t="shared" si="12"/>
        <v>49.92</v>
      </c>
      <c r="DR6" s="35" t="str">
        <f>IF(DR7="","",IF(DR7="-","【-】","【"&amp;SUBSTITUTE(TEXT(DR7,"#,##0.00"),"-","△")&amp;"】"))</f>
        <v>【49.59】</v>
      </c>
      <c r="DS6" s="36">
        <f>IF(DS7="",NA(),DS7)</f>
        <v>30.57</v>
      </c>
      <c r="DT6" s="36">
        <f t="shared" ref="DT6:EB6" si="13">IF(DT7="",NA(),DT7)</f>
        <v>29.38</v>
      </c>
      <c r="DU6" s="36">
        <f t="shared" si="13"/>
        <v>32.47</v>
      </c>
      <c r="DV6" s="36">
        <f t="shared" si="13"/>
        <v>32.08</v>
      </c>
      <c r="DW6" s="36">
        <f t="shared" si="13"/>
        <v>31.12</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0.16</v>
      </c>
      <c r="EE6" s="36">
        <f t="shared" ref="EE6:EM6" si="14">IF(EE7="",NA(),EE7)</f>
        <v>1.22</v>
      </c>
      <c r="EF6" s="36">
        <f t="shared" si="14"/>
        <v>1.79</v>
      </c>
      <c r="EG6" s="36">
        <f t="shared" si="14"/>
        <v>0.44</v>
      </c>
      <c r="EH6" s="36">
        <f t="shared" si="14"/>
        <v>1.72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263036</v>
      </c>
      <c r="D7" s="38">
        <v>46</v>
      </c>
      <c r="E7" s="38">
        <v>1</v>
      </c>
      <c r="F7" s="38">
        <v>0</v>
      </c>
      <c r="G7" s="38">
        <v>1</v>
      </c>
      <c r="H7" s="38" t="s">
        <v>93</v>
      </c>
      <c r="I7" s="38" t="s">
        <v>94</v>
      </c>
      <c r="J7" s="38" t="s">
        <v>95</v>
      </c>
      <c r="K7" s="38" t="s">
        <v>96</v>
      </c>
      <c r="L7" s="38" t="s">
        <v>97</v>
      </c>
      <c r="M7" s="38" t="s">
        <v>98</v>
      </c>
      <c r="N7" s="39" t="s">
        <v>99</v>
      </c>
      <c r="O7" s="39">
        <v>52.25</v>
      </c>
      <c r="P7" s="39">
        <v>100</v>
      </c>
      <c r="Q7" s="39">
        <v>4235</v>
      </c>
      <c r="R7" s="39">
        <v>16089</v>
      </c>
      <c r="S7" s="39">
        <v>5.97</v>
      </c>
      <c r="T7" s="39">
        <v>2694.97</v>
      </c>
      <c r="U7" s="39">
        <v>16137</v>
      </c>
      <c r="V7" s="39">
        <v>4</v>
      </c>
      <c r="W7" s="39">
        <v>4034.25</v>
      </c>
      <c r="X7" s="39">
        <v>101.69</v>
      </c>
      <c r="Y7" s="39">
        <v>98.86</v>
      </c>
      <c r="Z7" s="39">
        <v>99.83</v>
      </c>
      <c r="AA7" s="39">
        <v>96.4</v>
      </c>
      <c r="AB7" s="39">
        <v>96.08</v>
      </c>
      <c r="AC7" s="39">
        <v>111.21</v>
      </c>
      <c r="AD7" s="39">
        <v>111.71</v>
      </c>
      <c r="AE7" s="39">
        <v>110.05</v>
      </c>
      <c r="AF7" s="39">
        <v>108.87</v>
      </c>
      <c r="AG7" s="39">
        <v>108.61</v>
      </c>
      <c r="AH7" s="39">
        <v>112.01</v>
      </c>
      <c r="AI7" s="39">
        <v>88.21</v>
      </c>
      <c r="AJ7" s="39">
        <v>92.91</v>
      </c>
      <c r="AK7" s="39">
        <v>94.72</v>
      </c>
      <c r="AL7" s="39">
        <v>97.78</v>
      </c>
      <c r="AM7" s="39">
        <v>103.1</v>
      </c>
      <c r="AN7" s="39">
        <v>1.93</v>
      </c>
      <c r="AO7" s="39">
        <v>1.72</v>
      </c>
      <c r="AP7" s="39">
        <v>2.64</v>
      </c>
      <c r="AQ7" s="39">
        <v>3.16</v>
      </c>
      <c r="AR7" s="39">
        <v>3.59</v>
      </c>
      <c r="AS7" s="39">
        <v>1.08</v>
      </c>
      <c r="AT7" s="39">
        <v>648.89</v>
      </c>
      <c r="AU7" s="39">
        <v>643.70000000000005</v>
      </c>
      <c r="AV7" s="39">
        <v>535.89</v>
      </c>
      <c r="AW7" s="39">
        <v>472.49</v>
      </c>
      <c r="AX7" s="39">
        <v>339.6</v>
      </c>
      <c r="AY7" s="39">
        <v>391.54</v>
      </c>
      <c r="AZ7" s="39">
        <v>384.34</v>
      </c>
      <c r="BA7" s="39">
        <v>359.47</v>
      </c>
      <c r="BB7" s="39">
        <v>369.69</v>
      </c>
      <c r="BC7" s="39">
        <v>379.08</v>
      </c>
      <c r="BD7" s="39">
        <v>264.97000000000003</v>
      </c>
      <c r="BE7" s="39">
        <v>235.12</v>
      </c>
      <c r="BF7" s="39">
        <v>254.61</v>
      </c>
      <c r="BG7" s="39">
        <v>266.5</v>
      </c>
      <c r="BH7" s="39">
        <v>266.85000000000002</v>
      </c>
      <c r="BI7" s="39">
        <v>285.68</v>
      </c>
      <c r="BJ7" s="39">
        <v>386.97</v>
      </c>
      <c r="BK7" s="39">
        <v>380.58</v>
      </c>
      <c r="BL7" s="39">
        <v>401.79</v>
      </c>
      <c r="BM7" s="39">
        <v>402.99</v>
      </c>
      <c r="BN7" s="39">
        <v>398.98</v>
      </c>
      <c r="BO7" s="39">
        <v>266.61</v>
      </c>
      <c r="BP7" s="39">
        <v>87.28</v>
      </c>
      <c r="BQ7" s="39">
        <v>88.82</v>
      </c>
      <c r="BR7" s="39">
        <v>94.92</v>
      </c>
      <c r="BS7" s="39">
        <v>91.33</v>
      </c>
      <c r="BT7" s="39">
        <v>91.02</v>
      </c>
      <c r="BU7" s="39">
        <v>101.72</v>
      </c>
      <c r="BV7" s="39">
        <v>102.38</v>
      </c>
      <c r="BW7" s="39">
        <v>100.12</v>
      </c>
      <c r="BX7" s="39">
        <v>98.66</v>
      </c>
      <c r="BY7" s="39">
        <v>98.64</v>
      </c>
      <c r="BZ7" s="39">
        <v>103.24</v>
      </c>
      <c r="CA7" s="39">
        <v>264.42</v>
      </c>
      <c r="CB7" s="39">
        <v>256.97000000000003</v>
      </c>
      <c r="CC7" s="39">
        <v>239.68</v>
      </c>
      <c r="CD7" s="39">
        <v>249.08</v>
      </c>
      <c r="CE7" s="39">
        <v>249.34</v>
      </c>
      <c r="CF7" s="39">
        <v>168.2</v>
      </c>
      <c r="CG7" s="39">
        <v>168.67</v>
      </c>
      <c r="CH7" s="39">
        <v>174.97</v>
      </c>
      <c r="CI7" s="39">
        <v>178.59</v>
      </c>
      <c r="CJ7" s="39">
        <v>178.92</v>
      </c>
      <c r="CK7" s="39">
        <v>168.38</v>
      </c>
      <c r="CL7" s="39">
        <v>50.93</v>
      </c>
      <c r="CM7" s="39">
        <v>49.32</v>
      </c>
      <c r="CN7" s="39">
        <v>49.98</v>
      </c>
      <c r="CO7" s="39">
        <v>49.81</v>
      </c>
      <c r="CP7" s="39">
        <v>42.72</v>
      </c>
      <c r="CQ7" s="39">
        <v>54.77</v>
      </c>
      <c r="CR7" s="39">
        <v>54.92</v>
      </c>
      <c r="CS7" s="39">
        <v>55.63</v>
      </c>
      <c r="CT7" s="39">
        <v>55.03</v>
      </c>
      <c r="CU7" s="39">
        <v>55.14</v>
      </c>
      <c r="CV7" s="39">
        <v>60</v>
      </c>
      <c r="CW7" s="39">
        <v>90.36</v>
      </c>
      <c r="CX7" s="39">
        <v>92.42</v>
      </c>
      <c r="CY7" s="39">
        <v>91.32</v>
      </c>
      <c r="CZ7" s="39">
        <v>92.49</v>
      </c>
      <c r="DA7" s="39">
        <v>91.31</v>
      </c>
      <c r="DB7" s="39">
        <v>82.89</v>
      </c>
      <c r="DC7" s="39">
        <v>82.66</v>
      </c>
      <c r="DD7" s="39">
        <v>82.04</v>
      </c>
      <c r="DE7" s="39">
        <v>81.900000000000006</v>
      </c>
      <c r="DF7" s="39">
        <v>81.39</v>
      </c>
      <c r="DG7" s="39">
        <v>89.8</v>
      </c>
      <c r="DH7" s="39">
        <v>56.13</v>
      </c>
      <c r="DI7" s="39">
        <v>55.8</v>
      </c>
      <c r="DJ7" s="39">
        <v>53.05</v>
      </c>
      <c r="DK7" s="39">
        <v>54.47</v>
      </c>
      <c r="DL7" s="39">
        <v>52.84</v>
      </c>
      <c r="DM7" s="39">
        <v>47.46</v>
      </c>
      <c r="DN7" s="39">
        <v>48.49</v>
      </c>
      <c r="DO7" s="39">
        <v>48.05</v>
      </c>
      <c r="DP7" s="39">
        <v>48.87</v>
      </c>
      <c r="DQ7" s="39">
        <v>49.92</v>
      </c>
      <c r="DR7" s="39">
        <v>49.59</v>
      </c>
      <c r="DS7" s="39">
        <v>30.57</v>
      </c>
      <c r="DT7" s="39">
        <v>29.38</v>
      </c>
      <c r="DU7" s="39">
        <v>32.47</v>
      </c>
      <c r="DV7" s="39">
        <v>32.08</v>
      </c>
      <c r="DW7" s="39">
        <v>31.12</v>
      </c>
      <c r="DX7" s="39">
        <v>9.7100000000000009</v>
      </c>
      <c r="DY7" s="39">
        <v>12.79</v>
      </c>
      <c r="DZ7" s="39">
        <v>13.39</v>
      </c>
      <c r="EA7" s="39">
        <v>14.85</v>
      </c>
      <c r="EB7" s="39">
        <v>16.88</v>
      </c>
      <c r="EC7" s="39">
        <v>19.440000000000001</v>
      </c>
      <c r="ED7" s="39">
        <v>0.16</v>
      </c>
      <c r="EE7" s="39">
        <v>1.22</v>
      </c>
      <c r="EF7" s="39">
        <v>1.79</v>
      </c>
      <c r="EG7" s="39">
        <v>0.44</v>
      </c>
      <c r="EH7" s="39">
        <v>1.72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大塚 拓矢</cp:lastModifiedBy>
  <cp:lastPrinted>2021-01-28T04:57:58Z</cp:lastPrinted>
  <dcterms:modified xsi:type="dcterms:W3CDTF">2021-01-28T05:00:37Z</dcterms:modified>
</cp:coreProperties>
</file>