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業務・府営水道係\10京都府などからの照会\431京都府照会（及び通知）\5020115公営企業に係る「経営比較分析表」（平成３０年度）の分析等について（依頼）\再提出\"/>
    </mc:Choice>
  </mc:AlternateContent>
  <workbookProtection workbookAlgorithmName="SHA-512" workbookHashValue="GKoMG3Fqu5mReORIka4xgcFTiYtj2XRKUHajswDngz10n9KES2URB1vRn55hr/cB/JCOLRZfHEXnkdmEFVa5uA==" workbookSaltValue="yt8Zb1PNV/uGOXAcwRYFM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<sst xmlns="http://schemas.openxmlformats.org/spreadsheetml/2006/main" count="220" uniqueCount="108">
  <si>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</si>
  <si>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</si>
  <si>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</si>
  <si>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</si>
  <si>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</si>
  <si>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</si>
  <si>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</si>
  <si>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</si>
  <si>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</si>
  <si>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</si>
  <si>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</si>
  <si>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</si>
  <si>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</si>
  <si>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</si>
  <si>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</si>
  <si>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</si>
  <si>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</si>
  <si>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</si>
  <si>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</si>
  <si>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</si>
  <si>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</si>
  <si>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</si>
  <si>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</si>
  <si>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</si>
  <si>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</si>
  <si>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</si>
  <si>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</si>
  <si>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</si>
  <si>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</si>
  <si>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</si>
  <si>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</si>
  <si>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</si>
  <si>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</si>
  <si>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</si>
  <si>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</si>
  <si>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</si>
  <si>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</si>
  <si>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</si>
  <si>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</si>
  <si>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</si>
  <si>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</si>
  <si>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</si>
  <si>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</si>
  <si>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</si>
  <si>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</si>
  <si>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</si>
  <si>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</si>
  <si>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</si>
  <si>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</si>
  <si>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</si>
  <si>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</si>
  <si>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</si>
  <si>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</si>
  <si>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</si>
  <si>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</si>
  <si>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</si>
  <si>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</si>
  <si>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</si>
  <si>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</si>
  <si>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</si>
  <si>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</si>
  <si>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</si>
  <si>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</si>
  <si>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</si>
  <si>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</si>
  <si>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</si>
  <si>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</si>
  <si>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</si>
  <si>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</si>
  <si>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</si>
  <si>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</si>
  <si>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</si>
  <si>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</si>
  <si>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</si>
  <si>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</si>
  <si>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</si>
  <si>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</si>
  <si>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</si>
  <si>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</si>
  <si>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</si>
  <si>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</si>
  <si>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</si>
  <si>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</si>
  <si>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</si>
  <si>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</si>
  <si>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</si>
  <si>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</si>
  <si>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</si>
  <si>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</si>
  <si>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</si>
  <si>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</si>
  <si>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</si>
  <si>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</si>
  <si>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大山崎町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</si>
  <si>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</si>
  <si>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</si>
  <si>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</si>
  <si>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</si>
  <si>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</si>
  <si>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</si>
  <si>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</si>
  <si>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</si>
  <si>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</si>
  <si>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</si>
  <si>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</si>
  <si>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係る部分については、事業を取り巻く環境として、水需要の減少に伴い水道料金収入が減少していること、水道事業は、過去の設備投資などの固定費が大半を占めており、単年度での大幅な費用削減が難しいことから、収支及び累積欠損金比率などの経営の状況は引続き厳しい状態である。
　また、老朽化の対策についても厳しい経営状況であることから十分な更新投資を行えていない状態である。
　以上から、今後策定予定の「大山崎町水道事業基本計画」並びにそれに付随する「アセットマネジメント」及び「経営戦略」等の策定・実施により、更新投資のダウンサイジング・平準化及び収益の見直しを図る。</t>
    <phoneticPr fontId="4"/>
  </si>
  <si>
    <t>　昭和４０年代から昭和５０年代にかけて住宅開発等により布設した多くの管路が順次更新時期を迎えている。そのため、管路経年化率は全国的に上昇傾向であるものの、類似団体平均値を上回っており、他団体と比べて老朽化が進んでいることから、引き続き経年管の更新を進めていく必要がある。
　平成３０年度においては、電気設備工事を実施したことから、管路の更新率は減少したものの、平成３１年度以降は引き続き、経年化率の低下に向けて、管路更新事業を実施する予定である。
　また、施設においても、水道施設整備計画に基づき、計画的に更新・統合を行い、老朽化の改善を進めている。</t>
    <rPh sb="117" eb="119">
      <t>ケイネン</t>
    </rPh>
    <rPh sb="137" eb="139">
      <t>ヘイセイ</t>
    </rPh>
    <rPh sb="141" eb="143">
      <t>ネンド</t>
    </rPh>
    <rPh sb="149" eb="151">
      <t>デンキ</t>
    </rPh>
    <rPh sb="151" eb="153">
      <t>セツビ</t>
    </rPh>
    <rPh sb="153" eb="155">
      <t>コウジ</t>
    </rPh>
    <rPh sb="156" eb="158">
      <t>ジッシ</t>
    </rPh>
    <rPh sb="165" eb="167">
      <t>カンロ</t>
    </rPh>
    <rPh sb="168" eb="170">
      <t>コウシン</t>
    </rPh>
    <rPh sb="170" eb="171">
      <t>リツ</t>
    </rPh>
    <rPh sb="172" eb="174">
      <t>ゲンショウ</t>
    </rPh>
    <rPh sb="180" eb="182">
      <t>ヘイセイ</t>
    </rPh>
    <rPh sb="184" eb="186">
      <t>ネンド</t>
    </rPh>
    <rPh sb="186" eb="188">
      <t>イコウ</t>
    </rPh>
    <rPh sb="189" eb="190">
      <t>ヒ</t>
    </rPh>
    <rPh sb="191" eb="192">
      <t>ツヅ</t>
    </rPh>
    <rPh sb="194" eb="197">
      <t>ケイネンカ</t>
    </rPh>
    <rPh sb="197" eb="198">
      <t>リツ</t>
    </rPh>
    <rPh sb="199" eb="201">
      <t>テイカ</t>
    </rPh>
    <rPh sb="202" eb="203">
      <t>ム</t>
    </rPh>
    <rPh sb="206" eb="208">
      <t>カンロ</t>
    </rPh>
    <rPh sb="208" eb="210">
      <t>コウシン</t>
    </rPh>
    <rPh sb="210" eb="212">
      <t>ジギョウ</t>
    </rPh>
    <rPh sb="213" eb="215">
      <t>ジッシ</t>
    </rPh>
    <rPh sb="217" eb="219">
      <t>ヨテイ</t>
    </rPh>
    <phoneticPr fontId="4"/>
  </si>
  <si>
    <t>　平成３０年度においては、経常収支比率は100%を下回っており、費用を収益でまかなえていない。また、料金回収率は100%を下回っており、給水に係る費用が給水収益でまかなえていないことを示しており、類似団体と比べても突出して高い累積欠損金比率を含めて、経営の改善に努める必要がある。
　流動比率・企業債残高対給水収益比率については、類似団体と比べて安全性は高いといえるが、企業債残高は増加傾向にある。
　経営の効率性を示す、給水原価・施設利用率・有収率については、有収率は類似団体及び前年度数値と比べても効率性が高いといえるが、給水原価・施設利用率は類似団体と比べて効率性が低いため、将来的に施設の更新投資等を見直すことにより、施設利用率の向上、並びに給水原価の低減を図る必要がある。</t>
    <rPh sb="319" eb="321">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</si>
</sst>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0.41</c:v>
                </c:pt>
                <c:pt idx="1">
                  <c:v>0.16</c:v>
                </c:pt>
                <c:pt idx="2">
                  <c:v>1.22</c:v>
                </c:pt>
                <c:pt idx="3">
                  <c:v>1.79</c:v>
                </c:pt>
                <c:pt idx="4">
                  <c:v>0.44</c:v>
                </c:pt>
              </c:numCache>
            </c:numRef>
          </c:val>
          <c:extLst>
            <c:ext xmlns:c16="http://schemas.microsoft.com/office/drawing/2014/chart" uri="{C3380CC4-5D6E-409C-BE32-E72D297353CC}">
              <c16:uniqueId val="{00000000-EC7C-4FAD-BA8F-35273C034DE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EC7C-4FAD-BA8F-35273C034DE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55.64</c:v>
                </c:pt>
                <c:pt idx="1">
                  <c:v>50.93</c:v>
                </c:pt>
                <c:pt idx="2">
                  <c:v>49.32</c:v>
                </c:pt>
                <c:pt idx="3">
                  <c:v>49.98</c:v>
                </c:pt>
                <c:pt idx="4">
                  <c:v>49.81</c:v>
                </c:pt>
              </c:numCache>
            </c:numRef>
          </c:val>
          <c:extLst>
            <c:ext xmlns:c16="http://schemas.microsoft.com/office/drawing/2014/chart" uri="{C3380CC4-5D6E-409C-BE32-E72D297353CC}">
              <c16:uniqueId val="{00000000-33AE-4ED0-88BF-962790DD2D8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33AE-4ED0-88BF-962790DD2D8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83.05</c:v>
                </c:pt>
                <c:pt idx="1">
                  <c:v>90.36</c:v>
                </c:pt>
                <c:pt idx="2">
                  <c:v>92.42</c:v>
                </c:pt>
                <c:pt idx="3">
                  <c:v>91.32</c:v>
                </c:pt>
                <c:pt idx="4">
                  <c:v>92.49</c:v>
                </c:pt>
              </c:numCache>
            </c:numRef>
          </c:val>
          <c:extLst>
            <c:ext xmlns:c16="http://schemas.microsoft.com/office/drawing/2014/chart" uri="{C3380CC4-5D6E-409C-BE32-E72D297353CC}">
              <c16:uniqueId val="{00000000-DCEF-4B96-9C43-5E84DF00D33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DCEF-4B96-9C43-5E84DF00D33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95.02</c:v>
                </c:pt>
                <c:pt idx="1">
                  <c:v>101.69</c:v>
                </c:pt>
                <c:pt idx="2">
                  <c:v>98.86</c:v>
                </c:pt>
                <c:pt idx="3">
                  <c:v>99.83</c:v>
                </c:pt>
                <c:pt idx="4">
                  <c:v>96.4</c:v>
                </c:pt>
              </c:numCache>
            </c:numRef>
          </c:val>
          <c:extLst>
            <c:ext xmlns:c16="http://schemas.microsoft.com/office/drawing/2014/chart" uri="{C3380CC4-5D6E-409C-BE32-E72D297353CC}">
              <c16:uniqueId val="{00000000-3EA2-4BE6-B816-10858D74D20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3EA2-4BE6-B816-10858D74D20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62.42</c:v>
                </c:pt>
                <c:pt idx="1">
                  <c:v>56.13</c:v>
                </c:pt>
                <c:pt idx="2">
                  <c:v>55.8</c:v>
                </c:pt>
                <c:pt idx="3">
                  <c:v>53.05</c:v>
                </c:pt>
                <c:pt idx="4">
                  <c:v>54.47</c:v>
                </c:pt>
              </c:numCache>
            </c:numRef>
          </c:val>
          <c:extLst>
            <c:ext xmlns:c16="http://schemas.microsoft.com/office/drawing/2014/chart" uri="{C3380CC4-5D6E-409C-BE32-E72D297353CC}">
              <c16:uniqueId val="{00000000-40A3-4C4A-B708-9C524E2839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40A3-4C4A-B708-9C524E2839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29.22</c:v>
                </c:pt>
                <c:pt idx="1">
                  <c:v>30.57</c:v>
                </c:pt>
                <c:pt idx="2">
                  <c:v>29.38</c:v>
                </c:pt>
                <c:pt idx="3">
                  <c:v>32.47</c:v>
                </c:pt>
                <c:pt idx="4">
                  <c:v>32.08</c:v>
                </c:pt>
              </c:numCache>
            </c:numRef>
          </c:val>
          <c:extLst>
            <c:ext xmlns:c16="http://schemas.microsoft.com/office/drawing/2014/chart" uri="{C3380CC4-5D6E-409C-BE32-E72D297353CC}">
              <c16:uniqueId val="{00000000-991C-4F8F-81BC-BD9E63D7E7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991C-4F8F-81BC-BD9E63D7E7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92.29</c:v>
                </c:pt>
                <c:pt idx="1">
                  <c:v>88.21</c:v>
                </c:pt>
                <c:pt idx="2">
                  <c:v>92.91</c:v>
                </c:pt>
                <c:pt idx="3">
                  <c:v>94.72</c:v>
                </c:pt>
                <c:pt idx="4">
                  <c:v>97.78</c:v>
                </c:pt>
              </c:numCache>
            </c:numRef>
          </c:val>
          <c:extLst>
            <c:ext xmlns:c16="http://schemas.microsoft.com/office/drawing/2014/chart" uri="{C3380CC4-5D6E-409C-BE32-E72D297353CC}">
              <c16:uniqueId val="{00000000-F810-44DE-A91D-11332AB1CA7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F810-44DE-A91D-11332AB1CA7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417.98</c:v>
                </c:pt>
                <c:pt idx="1">
                  <c:v>648.89</c:v>
                </c:pt>
                <c:pt idx="2">
                  <c:v>643.70000000000005</c:v>
                </c:pt>
                <c:pt idx="3">
                  <c:v>535.89</c:v>
                </c:pt>
                <c:pt idx="4">
                  <c:v>472.49</c:v>
                </c:pt>
              </c:numCache>
            </c:numRef>
          </c:val>
          <c:extLst>
            <c:ext xmlns:c16="http://schemas.microsoft.com/office/drawing/2014/chart" uri="{C3380CC4-5D6E-409C-BE32-E72D297353CC}">
              <c16:uniqueId val="{00000000-051E-4F83-A1BC-EE6B3CFBC0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051E-4F83-A1BC-EE6B3CFBC0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154.88</c:v>
                </c:pt>
                <c:pt idx="1">
                  <c:v>235.12</c:v>
                </c:pt>
                <c:pt idx="2">
                  <c:v>254.61</c:v>
                </c:pt>
                <c:pt idx="3">
                  <c:v>266.5</c:v>
                </c:pt>
                <c:pt idx="4">
                  <c:v>266.85000000000002</c:v>
                </c:pt>
              </c:numCache>
            </c:numRef>
          </c:val>
          <c:extLst>
            <c:ext xmlns:c16="http://schemas.microsoft.com/office/drawing/2014/chart" uri="{C3380CC4-5D6E-409C-BE32-E72D297353CC}">
              <c16:uniqueId val="{00000000-35BE-4133-923D-8E8349BA39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35BE-4133-923D-8E8349BA39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89.34</c:v>
                </c:pt>
                <c:pt idx="1">
                  <c:v>87.28</c:v>
                </c:pt>
                <c:pt idx="2">
                  <c:v>88.82</c:v>
                </c:pt>
                <c:pt idx="3">
                  <c:v>94.92</c:v>
                </c:pt>
                <c:pt idx="4">
                  <c:v>91.33</c:v>
                </c:pt>
              </c:numCache>
            </c:numRef>
          </c:val>
          <c:extLst>
            <c:ext xmlns:c16="http://schemas.microsoft.com/office/drawing/2014/chart" uri="{C3380CC4-5D6E-409C-BE32-E72D297353CC}">
              <c16:uniqueId val="{00000000-7ACB-46D7-822E-1F7BEFFBB86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7ACB-46D7-822E-1F7BEFFBB86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266.82</c:v>
                </c:pt>
                <c:pt idx="1">
                  <c:v>264.42</c:v>
                </c:pt>
                <c:pt idx="2">
                  <c:v>256.97000000000003</c:v>
                </c:pt>
                <c:pt idx="3">
                  <c:v>239.68</c:v>
                </c:pt>
                <c:pt idx="4">
                  <c:v>249.08</c:v>
                </c:pt>
              </c:numCache>
            </c:numRef>
          </c:val>
          <c:extLst>
            <c:ext xmlns:c16="http://schemas.microsoft.com/office/drawing/2014/chart" uri="{C3380CC4-5D6E-409C-BE32-E72D297353CC}">
              <c16:uniqueId val="{00000000-3C13-4DC7-B9F7-ABA9FB1ACA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3C13-4DC7-B9F7-ABA9FB1ACA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京都府　大山崎町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15998</v>
      </c>
      <c r="AM8" s="60"/>
      <c r="AN8" s="60"/>
      <c r="AO8" s="60"/>
      <c r="AP8" s="60"/>
      <c r="AQ8" s="60"/>
      <c r="AR8" s="60"/>
      <c r="AS8" s="60"/>
      <c r="AT8" s="51">
        <f>データ!$S$6</f>
        <v>5.97</v>
      </c>
      <c r="AU8" s="52"/>
      <c r="AV8" s="52"/>
      <c r="AW8" s="52"/>
      <c r="AX8" s="52"/>
      <c r="AY8" s="52"/>
      <c r="AZ8" s="52"/>
      <c r="BA8" s="52"/>
      <c r="BB8" s="53">
        <f>データ!$T$6</f>
        <v>2679.73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54.54</v>
      </c>
      <c r="J10" s="52"/>
      <c r="K10" s="52"/>
      <c r="L10" s="52"/>
      <c r="M10" s="52"/>
      <c r="N10" s="52"/>
      <c r="O10" s="63"/>
      <c r="P10" s="53">
        <f>データ!$P$6</f>
        <v>100</v>
      </c>
      <c r="Q10" s="53"/>
      <c r="R10" s="53"/>
      <c r="S10" s="53"/>
      <c r="T10" s="53"/>
      <c r="U10" s="53"/>
      <c r="V10" s="53"/>
      <c r="W10" s="60">
        <f>データ!$Q$6</f>
        <v>4158</v>
      </c>
      <c r="X10" s="60"/>
      <c r="Y10" s="60"/>
      <c r="Z10" s="60"/>
      <c r="AA10" s="60"/>
      <c r="AB10" s="60"/>
      <c r="AC10" s="60"/>
      <c r="AD10" s="2"/>
      <c r="AE10" s="2"/>
      <c r="AF10" s="2"/>
      <c r="AG10" s="2"/>
      <c r="AH10" s="4"/>
      <c r="AI10" s="4"/>
      <c r="AJ10" s="4"/>
      <c r="AK10" s="4"/>
      <c r="AL10" s="60">
        <f>データ!$U$6</f>
        <v>16005</v>
      </c>
      <c r="AM10" s="60"/>
      <c r="AN10" s="60"/>
      <c r="AO10" s="60"/>
      <c r="AP10" s="60"/>
      <c r="AQ10" s="60"/>
      <c r="AR10" s="60"/>
      <c r="AS10" s="60"/>
      <c r="AT10" s="51">
        <f>データ!$V$6</f>
        <v>4</v>
      </c>
      <c r="AU10" s="52"/>
      <c r="AV10" s="52"/>
      <c r="AW10" s="52"/>
      <c r="AX10" s="52"/>
      <c r="AY10" s="52"/>
      <c r="AZ10" s="52"/>
      <c r="BA10" s="52"/>
      <c r="BB10" s="53">
        <f>データ!$W$6</f>
        <v>4001.25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piYAeL/jc740ihK+KRipxuA8fyzc70map1VDFjOE1vNXZ60/jMjS9vZqq3e5Fl4fPlJJBBoMfjMb5NB9YPSQA==" saltValue="N764P194ODsoiqAQcg+YN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263036</v>
      </c>
      <c r="D6" s="34">
        <f t="shared" si="3"/>
        <v>46</v>
      </c>
      <c r="E6" s="34">
        <f t="shared" si="3"/>
        <v>1</v>
      </c>
      <c r="F6" s="34">
        <f t="shared" si="3"/>
        <v>0</v>
      </c>
      <c r="G6" s="34">
        <f t="shared" si="3"/>
        <v>1</v>
      </c>
      <c r="H6" s="34" t="str">
        <f t="shared" si="3"/>
        <v>京都府　大山崎町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54.54</v>
      </c>
      <c r="P6" s="35">
        <f t="shared" si="3"/>
        <v>100</v>
      </c>
      <c r="Q6" s="35">
        <f t="shared" si="3"/>
        <v>4158</v>
      </c>
      <c r="R6" s="35">
        <f t="shared" si="3"/>
        <v>15998</v>
      </c>
      <c r="S6" s="35">
        <f t="shared" si="3"/>
        <v>5.97</v>
      </c>
      <c r="T6" s="35">
        <f t="shared" si="3"/>
        <v>2679.73</v>
      </c>
      <c r="U6" s="35">
        <f t="shared" si="3"/>
        <v>16005</v>
      </c>
      <c r="V6" s="35">
        <f t="shared" si="3"/>
        <v>4</v>
      </c>
      <c r="W6" s="35">
        <f t="shared" si="3"/>
        <v>4001.25</v>
      </c>
      <c r="X6" s="36">
        <f>IF(X7="",NA(),X7)</f>
        <v>95.02</v>
      </c>
      <c r="Y6" s="36">
        <f t="shared" ref="Y6:AG6" si="4">IF(Y7="",NA(),Y7)</f>
        <v>101.69</v>
      </c>
      <c r="Z6" s="36">
        <f t="shared" si="4"/>
        <v>98.86</v>
      </c>
      <c r="AA6" s="36">
        <f t="shared" si="4"/>
        <v>99.83</v>
      </c>
      <c r="AB6" s="36">
        <f t="shared" si="4"/>
        <v>96.4</v>
      </c>
      <c r="AC6" s="36">
        <f t="shared" si="4"/>
        <v>110.01</v>
      </c>
      <c r="AD6" s="36">
        <f t="shared" si="4"/>
        <v>111.21</v>
      </c>
      <c r="AE6" s="36">
        <f t="shared" si="4"/>
        <v>111.71</v>
      </c>
      <c r="AF6" s="36">
        <f t="shared" si="4"/>
        <v>110.05</v>
      </c>
      <c r="AG6" s="36">
        <f t="shared" si="4"/>
        <v>108.87</v>
      </c>
      <c r="AH6" s="35" t="str">
        <f>IF(AH7="","",IF(AH7="-","【-】","【"&amp;SUBSTITUTE(TEXT(AH7,"#,##0.00"),"-","△")&amp;"】"))</f>
        <v>【112.83】</v>
      </c>
      <c r="AI6" s="36">
        <f>IF(AI7="",NA(),AI7)</f>
        <v>92.29</v>
      </c>
      <c r="AJ6" s="36">
        <f t="shared" ref="AJ6:AR6" si="5">IF(AJ7="",NA(),AJ7)</f>
        <v>88.21</v>
      </c>
      <c r="AK6" s="36">
        <f t="shared" si="5"/>
        <v>92.91</v>
      </c>
      <c r="AL6" s="36">
        <f t="shared" si="5"/>
        <v>94.72</v>
      </c>
      <c r="AM6" s="36">
        <f t="shared" si="5"/>
        <v>97.78</v>
      </c>
      <c r="AN6" s="36">
        <f t="shared" si="5"/>
        <v>2.8</v>
      </c>
      <c r="AO6" s="36">
        <f t="shared" si="5"/>
        <v>1.93</v>
      </c>
      <c r="AP6" s="36">
        <f t="shared" si="5"/>
        <v>1.72</v>
      </c>
      <c r="AQ6" s="36">
        <f t="shared" si="5"/>
        <v>2.64</v>
      </c>
      <c r="AR6" s="36">
        <f t="shared" si="5"/>
        <v>3.16</v>
      </c>
      <c r="AS6" s="35" t="str">
        <f>IF(AS7="","",IF(AS7="-","【-】","【"&amp;SUBSTITUTE(TEXT(AS7,"#,##0.00"),"-","△")&amp;"】"))</f>
        <v>【1.05】</v>
      </c>
      <c r="AT6" s="36">
        <f>IF(AT7="",NA(),AT7)</f>
        <v>417.98</v>
      </c>
      <c r="AU6" s="36">
        <f t="shared" ref="AU6:BC6" si="6">IF(AU7="",NA(),AU7)</f>
        <v>648.89</v>
      </c>
      <c r="AV6" s="36">
        <f t="shared" si="6"/>
        <v>643.70000000000005</v>
      </c>
      <c r="AW6" s="36">
        <f t="shared" si="6"/>
        <v>535.89</v>
      </c>
      <c r="AX6" s="36">
        <f t="shared" si="6"/>
        <v>472.49</v>
      </c>
      <c r="AY6" s="36">
        <f t="shared" si="6"/>
        <v>381.53</v>
      </c>
      <c r="AZ6" s="36">
        <f t="shared" si="6"/>
        <v>391.54</v>
      </c>
      <c r="BA6" s="36">
        <f t="shared" si="6"/>
        <v>384.34</v>
      </c>
      <c r="BB6" s="36">
        <f t="shared" si="6"/>
        <v>359.47</v>
      </c>
      <c r="BC6" s="36">
        <f t="shared" si="6"/>
        <v>369.69</v>
      </c>
      <c r="BD6" s="35" t="str">
        <f>IF(BD7="","",IF(BD7="-","【-】","【"&amp;SUBSTITUTE(TEXT(BD7,"#,##0.00"),"-","△")&amp;"】"))</f>
        <v>【261.93】</v>
      </c>
      <c r="BE6" s="36">
        <f>IF(BE7="",NA(),BE7)</f>
        <v>154.88</v>
      </c>
      <c r="BF6" s="36">
        <f t="shared" ref="BF6:BN6" si="7">IF(BF7="",NA(),BF7)</f>
        <v>235.12</v>
      </c>
      <c r="BG6" s="36">
        <f t="shared" si="7"/>
        <v>254.61</v>
      </c>
      <c r="BH6" s="36">
        <f t="shared" si="7"/>
        <v>266.5</v>
      </c>
      <c r="BI6" s="36">
        <f t="shared" si="7"/>
        <v>266.85000000000002</v>
      </c>
      <c r="BJ6" s="36">
        <f t="shared" si="7"/>
        <v>393.27</v>
      </c>
      <c r="BK6" s="36">
        <f t="shared" si="7"/>
        <v>386.97</v>
      </c>
      <c r="BL6" s="36">
        <f t="shared" si="7"/>
        <v>380.58</v>
      </c>
      <c r="BM6" s="36">
        <f t="shared" si="7"/>
        <v>401.79</v>
      </c>
      <c r="BN6" s="36">
        <f t="shared" si="7"/>
        <v>402.99</v>
      </c>
      <c r="BO6" s="35" t="str">
        <f>IF(BO7="","",IF(BO7="-","【-】","【"&amp;SUBSTITUTE(TEXT(BO7,"#,##0.00"),"-","△")&amp;"】"))</f>
        <v>【270.46】</v>
      </c>
      <c r="BP6" s="36">
        <f>IF(BP7="",NA(),BP7)</f>
        <v>89.34</v>
      </c>
      <c r="BQ6" s="36">
        <f t="shared" ref="BQ6:BY6" si="8">IF(BQ7="",NA(),BQ7)</f>
        <v>87.28</v>
      </c>
      <c r="BR6" s="36">
        <f t="shared" si="8"/>
        <v>88.82</v>
      </c>
      <c r="BS6" s="36">
        <f t="shared" si="8"/>
        <v>94.92</v>
      </c>
      <c r="BT6" s="36">
        <f t="shared" si="8"/>
        <v>91.33</v>
      </c>
      <c r="BU6" s="36">
        <f t="shared" si="8"/>
        <v>100.47</v>
      </c>
      <c r="BV6" s="36">
        <f t="shared" si="8"/>
        <v>101.72</v>
      </c>
      <c r="BW6" s="36">
        <f t="shared" si="8"/>
        <v>102.38</v>
      </c>
      <c r="BX6" s="36">
        <f t="shared" si="8"/>
        <v>100.12</v>
      </c>
      <c r="BY6" s="36">
        <f t="shared" si="8"/>
        <v>98.66</v>
      </c>
      <c r="BZ6" s="35" t="str">
        <f>IF(BZ7="","",IF(BZ7="-","【-】","【"&amp;SUBSTITUTE(TEXT(BZ7,"#,##0.00"),"-","△")&amp;"】"))</f>
        <v>【103.91】</v>
      </c>
      <c r="CA6" s="36">
        <f>IF(CA7="",NA(),CA7)</f>
        <v>266.82</v>
      </c>
      <c r="CB6" s="36">
        <f t="shared" ref="CB6:CJ6" si="9">IF(CB7="",NA(),CB7)</f>
        <v>264.42</v>
      </c>
      <c r="CC6" s="36">
        <f t="shared" si="9"/>
        <v>256.97000000000003</v>
      </c>
      <c r="CD6" s="36">
        <f t="shared" si="9"/>
        <v>239.68</v>
      </c>
      <c r="CE6" s="36">
        <f t="shared" si="9"/>
        <v>249.08</v>
      </c>
      <c r="CF6" s="36">
        <f t="shared" si="9"/>
        <v>169.82</v>
      </c>
      <c r="CG6" s="36">
        <f t="shared" si="9"/>
        <v>168.2</v>
      </c>
      <c r="CH6" s="36">
        <f t="shared" si="9"/>
        <v>168.67</v>
      </c>
      <c r="CI6" s="36">
        <f t="shared" si="9"/>
        <v>174.97</v>
      </c>
      <c r="CJ6" s="36">
        <f t="shared" si="9"/>
        <v>178.59</v>
      </c>
      <c r="CK6" s="35" t="str">
        <f>IF(CK7="","",IF(CK7="-","【-】","【"&amp;SUBSTITUTE(TEXT(CK7,"#,##0.00"),"-","△")&amp;"】"))</f>
        <v>【167.11】</v>
      </c>
      <c r="CL6" s="36">
        <f>IF(CL7="",NA(),CL7)</f>
        <v>55.64</v>
      </c>
      <c r="CM6" s="36">
        <f t="shared" ref="CM6:CU6" si="10">IF(CM7="",NA(),CM7)</f>
        <v>50.93</v>
      </c>
      <c r="CN6" s="36">
        <f t="shared" si="10"/>
        <v>49.32</v>
      </c>
      <c r="CO6" s="36">
        <f t="shared" si="10"/>
        <v>49.98</v>
      </c>
      <c r="CP6" s="36">
        <f t="shared" si="10"/>
        <v>49.81</v>
      </c>
      <c r="CQ6" s="36">
        <f t="shared" si="10"/>
        <v>55.13</v>
      </c>
      <c r="CR6" s="36">
        <f t="shared" si="10"/>
        <v>54.77</v>
      </c>
      <c r="CS6" s="36">
        <f t="shared" si="10"/>
        <v>54.92</v>
      </c>
      <c r="CT6" s="36">
        <f t="shared" si="10"/>
        <v>55.63</v>
      </c>
      <c r="CU6" s="36">
        <f t="shared" si="10"/>
        <v>55.03</v>
      </c>
      <c r="CV6" s="35" t="str">
        <f>IF(CV7="","",IF(CV7="-","【-】","【"&amp;SUBSTITUTE(TEXT(CV7,"#,##0.00"),"-","△")&amp;"】"))</f>
        <v>【60.27】</v>
      </c>
      <c r="CW6" s="36">
        <f>IF(CW7="",NA(),CW7)</f>
        <v>83.05</v>
      </c>
      <c r="CX6" s="36">
        <f t="shared" ref="CX6:DF6" si="11">IF(CX7="",NA(),CX7)</f>
        <v>90.36</v>
      </c>
      <c r="CY6" s="36">
        <f t="shared" si="11"/>
        <v>92.42</v>
      </c>
      <c r="CZ6" s="36">
        <f t="shared" si="11"/>
        <v>91.32</v>
      </c>
      <c r="DA6" s="36">
        <f t="shared" si="11"/>
        <v>92.49</v>
      </c>
      <c r="DB6" s="36">
        <f t="shared" si="11"/>
        <v>83</v>
      </c>
      <c r="DC6" s="36">
        <f t="shared" si="11"/>
        <v>82.89</v>
      </c>
      <c r="DD6" s="36">
        <f t="shared" si="11"/>
        <v>82.66</v>
      </c>
      <c r="DE6" s="36">
        <f t="shared" si="11"/>
        <v>82.04</v>
      </c>
      <c r="DF6" s="36">
        <f t="shared" si="11"/>
        <v>81.900000000000006</v>
      </c>
      <c r="DG6" s="35" t="str">
        <f>IF(DG7="","",IF(DG7="-","【-】","【"&amp;SUBSTITUTE(TEXT(DG7,"#,##0.00"),"-","△")&amp;"】"))</f>
        <v>【89.92】</v>
      </c>
      <c r="DH6" s="36">
        <f>IF(DH7="",NA(),DH7)</f>
        <v>62.42</v>
      </c>
      <c r="DI6" s="36">
        <f t="shared" ref="DI6:DQ6" si="12">IF(DI7="",NA(),DI7)</f>
        <v>56.13</v>
      </c>
      <c r="DJ6" s="36">
        <f t="shared" si="12"/>
        <v>55.8</v>
      </c>
      <c r="DK6" s="36">
        <f t="shared" si="12"/>
        <v>53.05</v>
      </c>
      <c r="DL6" s="36">
        <f t="shared" si="12"/>
        <v>54.47</v>
      </c>
      <c r="DM6" s="36">
        <f t="shared" si="12"/>
        <v>46.66</v>
      </c>
      <c r="DN6" s="36">
        <f t="shared" si="12"/>
        <v>47.46</v>
      </c>
      <c r="DO6" s="36">
        <f t="shared" si="12"/>
        <v>48.49</v>
      </c>
      <c r="DP6" s="36">
        <f t="shared" si="12"/>
        <v>48.05</v>
      </c>
      <c r="DQ6" s="36">
        <f t="shared" si="12"/>
        <v>48.87</v>
      </c>
      <c r="DR6" s="35" t="str">
        <f>IF(DR7="","",IF(DR7="-","【-】","【"&amp;SUBSTITUTE(TEXT(DR7,"#,##0.00"),"-","△")&amp;"】"))</f>
        <v>【48.85】</v>
      </c>
      <c r="DS6" s="36">
        <f>IF(DS7="",NA(),DS7)</f>
        <v>29.22</v>
      </c>
      <c r="DT6" s="36">
        <f t="shared" ref="DT6:EB6" si="13">IF(DT7="",NA(),DT7)</f>
        <v>30.57</v>
      </c>
      <c r="DU6" s="36">
        <f t="shared" si="13"/>
        <v>29.38</v>
      </c>
      <c r="DV6" s="36">
        <f t="shared" si="13"/>
        <v>32.47</v>
      </c>
      <c r="DW6" s="36">
        <f t="shared" si="13"/>
        <v>32.08</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0.41</v>
      </c>
      <c r="EE6" s="36">
        <f t="shared" ref="EE6:EM6" si="14">IF(EE7="",NA(),EE7)</f>
        <v>0.16</v>
      </c>
      <c r="EF6" s="36">
        <f t="shared" si="14"/>
        <v>1.22</v>
      </c>
      <c r="EG6" s="36">
        <f t="shared" si="14"/>
        <v>1.79</v>
      </c>
      <c r="EH6" s="36">
        <f t="shared" si="14"/>
        <v>0.44</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263036</v>
      </c>
      <c r="D7" s="38">
        <v>46</v>
      </c>
      <c r="E7" s="38">
        <v>1</v>
      </c>
      <c r="F7" s="38">
        <v>0</v>
      </c>
      <c r="G7" s="38">
        <v>1</v>
      </c>
      <c r="H7" s="38" t="s">
        <v>93</v>
      </c>
      <c r="I7" s="38" t="s">
        <v>94</v>
      </c>
      <c r="J7" s="38" t="s">
        <v>95</v>
      </c>
      <c r="K7" s="38" t="s">
        <v>96</v>
      </c>
      <c r="L7" s="38" t="s">
        <v>97</v>
      </c>
      <c r="M7" s="38" t="s">
        <v>98</v>
      </c>
      <c r="N7" s="39" t="s">
        <v>99</v>
      </c>
      <c r="O7" s="39">
        <v>54.54</v>
      </c>
      <c r="P7" s="39">
        <v>100</v>
      </c>
      <c r="Q7" s="39">
        <v>4158</v>
      </c>
      <c r="R7" s="39">
        <v>15998</v>
      </c>
      <c r="S7" s="39">
        <v>5.97</v>
      </c>
      <c r="T7" s="39">
        <v>2679.73</v>
      </c>
      <c r="U7" s="39">
        <v>16005</v>
      </c>
      <c r="V7" s="39">
        <v>4</v>
      </c>
      <c r="W7" s="39">
        <v>4001.25</v>
      </c>
      <c r="X7" s="39">
        <v>95.02</v>
      </c>
      <c r="Y7" s="39">
        <v>101.69</v>
      </c>
      <c r="Z7" s="39">
        <v>98.86</v>
      </c>
      <c r="AA7" s="39">
        <v>99.83</v>
      </c>
      <c r="AB7" s="39">
        <v>96.4</v>
      </c>
      <c r="AC7" s="39">
        <v>110.01</v>
      </c>
      <c r="AD7" s="39">
        <v>111.21</v>
      </c>
      <c r="AE7" s="39">
        <v>111.71</v>
      </c>
      <c r="AF7" s="39">
        <v>110.05</v>
      </c>
      <c r="AG7" s="39">
        <v>108.87</v>
      </c>
      <c r="AH7" s="39">
        <v>112.83</v>
      </c>
      <c r="AI7" s="39">
        <v>92.29</v>
      </c>
      <c r="AJ7" s="39">
        <v>88.21</v>
      </c>
      <c r="AK7" s="39">
        <v>92.91</v>
      </c>
      <c r="AL7" s="39">
        <v>94.72</v>
      </c>
      <c r="AM7" s="39">
        <v>97.78</v>
      </c>
      <c r="AN7" s="39">
        <v>2.8</v>
      </c>
      <c r="AO7" s="39">
        <v>1.93</v>
      </c>
      <c r="AP7" s="39">
        <v>1.72</v>
      </c>
      <c r="AQ7" s="39">
        <v>2.64</v>
      </c>
      <c r="AR7" s="39">
        <v>3.16</v>
      </c>
      <c r="AS7" s="39">
        <v>1.05</v>
      </c>
      <c r="AT7" s="39">
        <v>417.98</v>
      </c>
      <c r="AU7" s="39">
        <v>648.89</v>
      </c>
      <c r="AV7" s="39">
        <v>643.70000000000005</v>
      </c>
      <c r="AW7" s="39">
        <v>535.89</v>
      </c>
      <c r="AX7" s="39">
        <v>472.49</v>
      </c>
      <c r="AY7" s="39">
        <v>381.53</v>
      </c>
      <c r="AZ7" s="39">
        <v>391.54</v>
      </c>
      <c r="BA7" s="39">
        <v>384.34</v>
      </c>
      <c r="BB7" s="39">
        <v>359.47</v>
      </c>
      <c r="BC7" s="39">
        <v>369.69</v>
      </c>
      <c r="BD7" s="39">
        <v>261.93</v>
      </c>
      <c r="BE7" s="39">
        <v>154.88</v>
      </c>
      <c r="BF7" s="39">
        <v>235.12</v>
      </c>
      <c r="BG7" s="39">
        <v>254.61</v>
      </c>
      <c r="BH7" s="39">
        <v>266.5</v>
      </c>
      <c r="BI7" s="39">
        <v>266.85000000000002</v>
      </c>
      <c r="BJ7" s="39">
        <v>393.27</v>
      </c>
      <c r="BK7" s="39">
        <v>386.97</v>
      </c>
      <c r="BL7" s="39">
        <v>380.58</v>
      </c>
      <c r="BM7" s="39">
        <v>401.79</v>
      </c>
      <c r="BN7" s="39">
        <v>402.99</v>
      </c>
      <c r="BO7" s="39">
        <v>270.45999999999998</v>
      </c>
      <c r="BP7" s="39">
        <v>89.34</v>
      </c>
      <c r="BQ7" s="39">
        <v>87.28</v>
      </c>
      <c r="BR7" s="39">
        <v>88.82</v>
      </c>
      <c r="BS7" s="39">
        <v>94.92</v>
      </c>
      <c r="BT7" s="39">
        <v>91.33</v>
      </c>
      <c r="BU7" s="39">
        <v>100.47</v>
      </c>
      <c r="BV7" s="39">
        <v>101.72</v>
      </c>
      <c r="BW7" s="39">
        <v>102.38</v>
      </c>
      <c r="BX7" s="39">
        <v>100.12</v>
      </c>
      <c r="BY7" s="39">
        <v>98.66</v>
      </c>
      <c r="BZ7" s="39">
        <v>103.91</v>
      </c>
      <c r="CA7" s="39">
        <v>266.82</v>
      </c>
      <c r="CB7" s="39">
        <v>264.42</v>
      </c>
      <c r="CC7" s="39">
        <v>256.97000000000003</v>
      </c>
      <c r="CD7" s="39">
        <v>239.68</v>
      </c>
      <c r="CE7" s="39">
        <v>249.08</v>
      </c>
      <c r="CF7" s="39">
        <v>169.82</v>
      </c>
      <c r="CG7" s="39">
        <v>168.2</v>
      </c>
      <c r="CH7" s="39">
        <v>168.67</v>
      </c>
      <c r="CI7" s="39">
        <v>174.97</v>
      </c>
      <c r="CJ7" s="39">
        <v>178.59</v>
      </c>
      <c r="CK7" s="39">
        <v>167.11</v>
      </c>
      <c r="CL7" s="39">
        <v>55.64</v>
      </c>
      <c r="CM7" s="39">
        <v>50.93</v>
      </c>
      <c r="CN7" s="39">
        <v>49.32</v>
      </c>
      <c r="CO7" s="39">
        <v>49.98</v>
      </c>
      <c r="CP7" s="39">
        <v>49.81</v>
      </c>
      <c r="CQ7" s="39">
        <v>55.13</v>
      </c>
      <c r="CR7" s="39">
        <v>54.77</v>
      </c>
      <c r="CS7" s="39">
        <v>54.92</v>
      </c>
      <c r="CT7" s="39">
        <v>55.63</v>
      </c>
      <c r="CU7" s="39">
        <v>55.03</v>
      </c>
      <c r="CV7" s="39">
        <v>60.27</v>
      </c>
      <c r="CW7" s="39">
        <v>83.05</v>
      </c>
      <c r="CX7" s="39">
        <v>90.36</v>
      </c>
      <c r="CY7" s="39">
        <v>92.42</v>
      </c>
      <c r="CZ7" s="39">
        <v>91.32</v>
      </c>
      <c r="DA7" s="39">
        <v>92.49</v>
      </c>
      <c r="DB7" s="39">
        <v>83</v>
      </c>
      <c r="DC7" s="39">
        <v>82.89</v>
      </c>
      <c r="DD7" s="39">
        <v>82.66</v>
      </c>
      <c r="DE7" s="39">
        <v>82.04</v>
      </c>
      <c r="DF7" s="39">
        <v>81.900000000000006</v>
      </c>
      <c r="DG7" s="39">
        <v>89.92</v>
      </c>
      <c r="DH7" s="39">
        <v>62.42</v>
      </c>
      <c r="DI7" s="39">
        <v>56.13</v>
      </c>
      <c r="DJ7" s="39">
        <v>55.8</v>
      </c>
      <c r="DK7" s="39">
        <v>53.05</v>
      </c>
      <c r="DL7" s="39">
        <v>54.47</v>
      </c>
      <c r="DM7" s="39">
        <v>46.66</v>
      </c>
      <c r="DN7" s="39">
        <v>47.46</v>
      </c>
      <c r="DO7" s="39">
        <v>48.49</v>
      </c>
      <c r="DP7" s="39">
        <v>48.05</v>
      </c>
      <c r="DQ7" s="39">
        <v>48.87</v>
      </c>
      <c r="DR7" s="39">
        <v>48.85</v>
      </c>
      <c r="DS7" s="39">
        <v>29.22</v>
      </c>
      <c r="DT7" s="39">
        <v>30.57</v>
      </c>
      <c r="DU7" s="39">
        <v>29.38</v>
      </c>
      <c r="DV7" s="39">
        <v>32.47</v>
      </c>
      <c r="DW7" s="39">
        <v>32.08</v>
      </c>
      <c r="DX7" s="39">
        <v>9.85</v>
      </c>
      <c r="DY7" s="39">
        <v>9.7100000000000009</v>
      </c>
      <c r="DZ7" s="39">
        <v>12.79</v>
      </c>
      <c r="EA7" s="39">
        <v>13.39</v>
      </c>
      <c r="EB7" s="39">
        <v>14.85</v>
      </c>
      <c r="EC7" s="39">
        <v>17.8</v>
      </c>
      <c r="ED7" s="39">
        <v>0.41</v>
      </c>
      <c r="EE7" s="39">
        <v>0.16</v>
      </c>
      <c r="EF7" s="39">
        <v>1.22</v>
      </c>
      <c r="EG7" s="39">
        <v>1.79</v>
      </c>
      <c r="EH7" s="39">
        <v>0.44</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清太郎</cp:lastModifiedBy>
  <cp:lastPrinted>2020-01-28T07:34:51Z</cp:lastPrinted>
  <dcterms:modified xsi:type="dcterms:W3CDTF">2020-02-13T07:16:14Z</dcterms:modified>
</cp:coreProperties>
</file>