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h051\n\水道業務課\水道業務\水道総務係　新　移行中\決算統計\経営比較分析\H30　経営比較分析\"/>
    </mc:Choice>
  </mc:AlternateContent>
  <workbookProtection workbookAlgorithmName="SHA-512" workbookHashValue="6StiXzqX396gWsSWOTx6IS/6jf0m+EmKyMtbIDqLTsz0ULpWwTCY+FH2RQk0ACYjitHYqCGTZXrnG5cMAPs6qg==" workbookSaltValue="C0W32KfVXdmd0F2Diw+Z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<sst xmlns="http://schemas.openxmlformats.org/spreadsheetml/2006/main" count="220" uniqueCount="108">
  <si>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</si>
  <si>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</si>
  <si>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</si>
  <si>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</si>
  <si>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</si>
  <si>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</si>
  <si>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</si>
  <si>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</si>
  <si>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</si>
  <si>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</si>
  <si>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</si>
  <si>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</si>
  <si>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</si>
  <si>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</si>
  <si>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</si>
  <si>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</si>
  <si>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</si>
  <si>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</si>
  <si>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</si>
  <si>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</si>
  <si>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</si>
  <si>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</si>
  <si>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</si>
  <si>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</si>
  <si>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</si>
  <si>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</si>
  <si>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</si>
  <si>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</si>
  <si>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</si>
  <si>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</si>
  <si>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</si>
  <si>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</si>
  <si>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</si>
  <si>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</si>
  <si>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</si>
  <si>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</si>
  <si>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</si>
  <si>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</si>
  <si>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</si>
  <si>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</si>
  <si>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</si>
  <si>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</si>
  <si>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</si>
  <si>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</si>
  <si>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</si>
  <si>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</si>
  <si>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</si>
  <si>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</si>
  <si>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</si>
  <si>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</si>
  <si>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</si>
  <si>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</si>
  <si>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</si>
  <si>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</si>
  <si>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</si>
  <si>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</si>
  <si>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</si>
  <si>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</si>
  <si>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</si>
  <si>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</si>
  <si>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</si>
  <si>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</si>
  <si>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</si>
  <si>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</si>
  <si>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</si>
  <si>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</si>
  <si>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</si>
  <si>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</si>
  <si>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</si>
  <si>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</si>
  <si>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</si>
  <si>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</si>
  <si>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</si>
  <si>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</si>
  <si>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</si>
  <si>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</si>
  <si>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</si>
  <si>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</si>
  <si>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</si>
  <si>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</si>
  <si>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</si>
  <si>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</si>
  <si>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</si>
  <si>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</si>
  <si>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</si>
  <si>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</si>
  <si>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</si>
  <si>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</si>
  <si>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</si>
  <si>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</si>
  <si>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</si>
  <si>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</si>
  <si>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</si>
  <si>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</si>
  <si>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</si>
  <si>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</si>
  <si>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</si>
  <si>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</si>
  <si>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</si>
  <si>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</si>
  <si>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</si>
  <si>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</si>
  <si>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</si>
  <si>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</si>
  <si>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</si>
  <si>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③管路更新率は1％を下回っているが、老朽化した資産が比較的少ないことなどに起因している。
　また、平成26年度から一般会計からの出資金を活用して、水道管路の耐震化事業に着手している。アセットマネジメントにより、今後も財政状況を勘案しながら、水道施設の耐震化という課題への対処と併せて、効果的な施設更新に取り組む方針である。令和2年度からは山城浄水場更新事業に取り組む計画である。
</t>
    <phoneticPr fontId="4"/>
  </si>
  <si>
    <t xml:space="preserve">　人口増加が続く木津川市の発展に伴って、水道事業の経営は、当面の間は安定した経営となると考えられる。現在のところ、水道事業の財政状況は、債務残高が少なく柔軟性があり、類似団体と比較しても直ちに悪いというような状況ではないが、楽観視できるような状況でもない。
　増加が続いている人口も、将来的には減少に転じることが見込まれ、節水器具の普及や節水意識の高まりにより、給水人口1人当たりの有収水量も減少する傾向にある。また、水道施設や設備の老朽化への対応や大規模地震に備えた耐震化などに多大な費用が必要となってくる。
　このように経営環境が厳しさを増す中で、計画的かつ合理的な経営戦略により、収支の改善に取り組み、経営基盤の強化と財政マネジメントの向上に努める方針である。
</t>
    <phoneticPr fontId="4"/>
  </si>
  <si>
    <t xml:space="preserve">　①平成30年度の経常収支比率は100％を下回っているが、隔月検針導入初年度の影響として給水収益が11.5ヶ月分に減ったことによるもので、一過性のものである。②累積欠損金比率は0％となっているが、財政調整基金の繰入により、隔月検針導入の影響のあった平成30年度を除けば、黒字経営を維持している状態である。③流動比率は類似団体平均値を上回り、短期的な支払能力を十分に備えていることを示している。④企業債残高対給水収益比率は、平成29年度に簡易水道を統合し、簡易水道の起債を引き継いだことにより、上昇してはいるが、類似団体平均値を大きく下回り、安易に企業債に依存せず施設整備を行ってきた成果が顕著となっている。
　⑥給水原価が類似団体平均値より高いが、これは府営水道からの受水費負担が大きいことや山間部地域において配水池や配水管等の施設が給水量と比較して多いことなどによるものであり、その影響もあって⑤料金回収率は100％を下回り、類似団体平均値よりも下回っているが、今後の人口増加、企業立地などにより、当面の間は改善していく見込みである。平成30年度は給水原価が上がり、料金回収率が下がっているが、これは隔月検針導入初年度の影響によるものであり、一過性のものである。
　⑦施設利用率は類似団体平均値を上回り、適正な施設規模で効率的な施設利用が図れていると考えられる。⑧有収率は概ね90％となっていて、配水量に対する有収水量の割合が高く収益に繋がっている。平成30年度有収率は悪化しているが、隔月検針導入初年度の影響によるもので、一過性のものである。
ことによるものであり、一過性のものである。
　⑦施設利用率は類似団体平均値を上回り、適正な施設規模で効率的な施設利用が図れていると考えられる。⑧有収率は概ね90％となっていて、配水量に対する有収水量の割合が高く収益に繋がっている。隔月検針導入初年度の影響により給水収益が減ったことにより、平成30年度有鬚率は悪化しているが、一過性のものである。
２．老朽化の状況について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</si>
</sst>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0.79</c:v>
                </c:pt>
                <c:pt idx="1">
                  <c:v>0.34</c:v>
                </c:pt>
                <c:pt idx="2">
                  <c:v>0.57999999999999996</c:v>
                </c:pt>
                <c:pt idx="3">
                  <c:v>0.76</c:v>
                </c:pt>
                <c:pt idx="4">
                  <c:v>0.64</c:v>
                </c:pt>
              </c:numCache>
            </c:numRef>
          </c:val>
          <c:extLst>
            <c:ext xmlns:c16="http://schemas.microsoft.com/office/drawing/2014/chart" uri="{C3380CC4-5D6E-409C-BE32-E72D297353CC}">
              <c16:uniqueId val="{00000000-0489-4405-8A9D-E6722F5923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0489-4405-8A9D-E6722F5923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74.7</c:v>
                </c:pt>
                <c:pt idx="1">
                  <c:v>73.650000000000006</c:v>
                </c:pt>
                <c:pt idx="2">
                  <c:v>73.87</c:v>
                </c:pt>
                <c:pt idx="3">
                  <c:v>73.64</c:v>
                </c:pt>
                <c:pt idx="4">
                  <c:v>73.819999999999993</c:v>
                </c:pt>
              </c:numCache>
            </c:numRef>
          </c:val>
          <c:extLst>
            <c:ext xmlns:c16="http://schemas.microsoft.com/office/drawing/2014/chart" uri="{C3380CC4-5D6E-409C-BE32-E72D297353CC}">
              <c16:uniqueId val="{00000000-9F4C-4AAC-963D-5FE4D18A29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9F4C-4AAC-963D-5FE4D18A29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86.97</c:v>
                </c:pt>
                <c:pt idx="1">
                  <c:v>89.3</c:v>
                </c:pt>
                <c:pt idx="2">
                  <c:v>90.84</c:v>
                </c:pt>
                <c:pt idx="3">
                  <c:v>90.71</c:v>
                </c:pt>
                <c:pt idx="4">
                  <c:v>86.98</c:v>
                </c:pt>
              </c:numCache>
            </c:numRef>
          </c:val>
          <c:extLst>
            <c:ext xmlns:c16="http://schemas.microsoft.com/office/drawing/2014/chart" uri="{C3380CC4-5D6E-409C-BE32-E72D297353CC}">
              <c16:uniqueId val="{00000000-BFD9-463D-B518-B722B960A0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BFD9-463D-B518-B722B960A0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100.18</c:v>
                </c:pt>
                <c:pt idx="1">
                  <c:v>101.7</c:v>
                </c:pt>
                <c:pt idx="2">
                  <c:v>102.52</c:v>
                </c:pt>
                <c:pt idx="3">
                  <c:v>100.17</c:v>
                </c:pt>
                <c:pt idx="4">
                  <c:v>95.99</c:v>
                </c:pt>
              </c:numCache>
            </c:numRef>
          </c:val>
          <c:extLst>
            <c:ext xmlns:c16="http://schemas.microsoft.com/office/drawing/2014/chart" uri="{C3380CC4-5D6E-409C-BE32-E72D297353CC}">
              <c16:uniqueId val="{00000000-F5C4-4730-A5D4-973F0D663C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5C4-4730-A5D4-973F0D663C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32.130000000000003</c:v>
                </c:pt>
                <c:pt idx="1">
                  <c:v>33.78</c:v>
                </c:pt>
                <c:pt idx="2">
                  <c:v>35.42</c:v>
                </c:pt>
                <c:pt idx="3">
                  <c:v>35.35</c:v>
                </c:pt>
                <c:pt idx="4">
                  <c:v>36.89</c:v>
                </c:pt>
              </c:numCache>
            </c:numRef>
          </c:val>
          <c:extLst>
            <c:ext xmlns:c16="http://schemas.microsoft.com/office/drawing/2014/chart" uri="{C3380CC4-5D6E-409C-BE32-E72D297353CC}">
              <c16:uniqueId val="{00000000-EC27-4FC4-A18C-E0AD66F732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EC27-4FC4-A18C-E0AD66F732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c:v>
                </c:pt>
                <c:pt idx="1">
                  <c:v>2.4</c:v>
                </c:pt>
                <c:pt idx="2">
                  <c:v>2.39</c:v>
                </c:pt>
                <c:pt idx="3">
                  <c:v>2.27</c:v>
                </c:pt>
                <c:pt idx="4">
                  <c:v>3.1</c:v>
                </c:pt>
              </c:numCache>
            </c:numRef>
          </c:val>
          <c:extLst>
            <c:ext xmlns:c16="http://schemas.microsoft.com/office/drawing/2014/chart" uri="{C3380CC4-5D6E-409C-BE32-E72D297353CC}">
              <c16:uniqueId val="{00000000-8B45-48A0-AF61-EC9F35A2A5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8B45-48A0-AF61-EC9F35A2A5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A3-42F9-A5D2-B9489B8838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AA3-42F9-A5D2-B9489B8838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644.51</c:v>
                </c:pt>
                <c:pt idx="1">
                  <c:v>820.91</c:v>
                </c:pt>
                <c:pt idx="2">
                  <c:v>1050.2</c:v>
                </c:pt>
                <c:pt idx="3">
                  <c:v>583.52</c:v>
                </c:pt>
                <c:pt idx="4">
                  <c:v>866.32</c:v>
                </c:pt>
              </c:numCache>
            </c:numRef>
          </c:val>
          <c:extLst>
            <c:ext xmlns:c16="http://schemas.microsoft.com/office/drawing/2014/chart" uri="{C3380CC4-5D6E-409C-BE32-E72D297353CC}">
              <c16:uniqueId val="{00000000-8CAC-4FD1-BBBC-22E2D9E84D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CAC-4FD1-BBBC-22E2D9E84D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94.03</c:v>
                </c:pt>
                <c:pt idx="1">
                  <c:v>88.83</c:v>
                </c:pt>
                <c:pt idx="2">
                  <c:v>83.64</c:v>
                </c:pt>
                <c:pt idx="3">
                  <c:v>173.81</c:v>
                </c:pt>
                <c:pt idx="4">
                  <c:v>172.46</c:v>
                </c:pt>
              </c:numCache>
            </c:numRef>
          </c:val>
          <c:extLst>
            <c:ext xmlns:c16="http://schemas.microsoft.com/office/drawing/2014/chart" uri="{C3380CC4-5D6E-409C-BE32-E72D297353CC}">
              <c16:uniqueId val="{00000000-EBE0-43D9-B90E-9262B39297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BE0-43D9-B90E-9262B39297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77.569999999999993</c:v>
                </c:pt>
                <c:pt idx="1">
                  <c:v>85.17</c:v>
                </c:pt>
                <c:pt idx="2">
                  <c:v>86.85</c:v>
                </c:pt>
                <c:pt idx="3">
                  <c:v>86.43</c:v>
                </c:pt>
                <c:pt idx="4">
                  <c:v>82.46</c:v>
                </c:pt>
              </c:numCache>
            </c:numRef>
          </c:val>
          <c:extLst>
            <c:ext xmlns:c16="http://schemas.microsoft.com/office/drawing/2014/chart" uri="{C3380CC4-5D6E-409C-BE32-E72D297353CC}">
              <c16:uniqueId val="{00000000-F9D9-445A-8B17-56CF5B37C7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9D9-445A-8B17-56CF5B37C7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195.46</c:v>
                </c:pt>
                <c:pt idx="1">
                  <c:v>178.68</c:v>
                </c:pt>
                <c:pt idx="2">
                  <c:v>175.54</c:v>
                </c:pt>
                <c:pt idx="3">
                  <c:v>176.11</c:v>
                </c:pt>
                <c:pt idx="4">
                  <c:v>184.72</c:v>
                </c:pt>
              </c:numCache>
            </c:numRef>
          </c:val>
          <c:extLst>
            <c:ext xmlns:c16="http://schemas.microsoft.com/office/drawing/2014/chart" uri="{C3380CC4-5D6E-409C-BE32-E72D297353CC}">
              <c16:uniqueId val="{00000000-B18D-4990-9A36-034B3B80E2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B18D-4990-9A36-034B3B80E2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木津川市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77188</v>
      </c>
      <c r="AM8" s="60"/>
      <c r="AN8" s="60"/>
      <c r="AO8" s="60"/>
      <c r="AP8" s="60"/>
      <c r="AQ8" s="60"/>
      <c r="AR8" s="60"/>
      <c r="AS8" s="60"/>
      <c r="AT8" s="51">
        <f>データ!$S$6</f>
        <v>85.13</v>
      </c>
      <c r="AU8" s="52"/>
      <c r="AV8" s="52"/>
      <c r="AW8" s="52"/>
      <c r="AX8" s="52"/>
      <c r="AY8" s="52"/>
      <c r="AZ8" s="52"/>
      <c r="BA8" s="52"/>
      <c r="BB8" s="53">
        <f>データ!$T$6</f>
        <v>906.71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93.09</v>
      </c>
      <c r="J10" s="52"/>
      <c r="K10" s="52"/>
      <c r="L10" s="52"/>
      <c r="M10" s="52"/>
      <c r="N10" s="52"/>
      <c r="O10" s="63"/>
      <c r="P10" s="53">
        <f>データ!$P$6</f>
        <v>99.91</v>
      </c>
      <c r="Q10" s="53"/>
      <c r="R10" s="53"/>
      <c r="S10" s="53"/>
      <c r="T10" s="53"/>
      <c r="U10" s="53"/>
      <c r="V10" s="53"/>
      <c r="W10" s="60">
        <f>データ!$Q$6</f>
        <v>2592</v>
      </c>
      <c r="X10" s="60"/>
      <c r="Y10" s="60"/>
      <c r="Z10" s="60"/>
      <c r="AA10" s="60"/>
      <c r="AB10" s="60"/>
      <c r="AC10" s="60"/>
      <c r="AD10" s="2"/>
      <c r="AE10" s="2"/>
      <c r="AF10" s="2"/>
      <c r="AG10" s="2"/>
      <c r="AH10" s="4"/>
      <c r="AI10" s="4"/>
      <c r="AJ10" s="4"/>
      <c r="AK10" s="4"/>
      <c r="AL10" s="60">
        <f>データ!$U$6</f>
        <v>77463</v>
      </c>
      <c r="AM10" s="60"/>
      <c r="AN10" s="60"/>
      <c r="AO10" s="60"/>
      <c r="AP10" s="60"/>
      <c r="AQ10" s="60"/>
      <c r="AR10" s="60"/>
      <c r="AS10" s="60"/>
      <c r="AT10" s="51">
        <f>データ!$V$6</f>
        <v>37.869999999999997</v>
      </c>
      <c r="AU10" s="52"/>
      <c r="AV10" s="52"/>
      <c r="AW10" s="52"/>
      <c r="AX10" s="52"/>
      <c r="AY10" s="52"/>
      <c r="AZ10" s="52"/>
      <c r="BA10" s="52"/>
      <c r="BB10" s="53">
        <f>データ!$W$6</f>
        <v>2045.5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5Ebq1NKruZLNmRIci/roDZLHDR9OCDmvMslocxoykVOA0dFlAkfbV8bScCsylaizjsO9vwEl+Qjqmnn/a+pag==" saltValue="OixFPxKo2YaMEF06deNX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262145</v>
      </c>
      <c r="D6" s="34">
        <f t="shared" si="3"/>
        <v>46</v>
      </c>
      <c r="E6" s="34">
        <f t="shared" si="3"/>
        <v>1</v>
      </c>
      <c r="F6" s="34">
        <f t="shared" si="3"/>
        <v>0</v>
      </c>
      <c r="G6" s="34">
        <f t="shared" si="3"/>
        <v>1</v>
      </c>
      <c r="H6" s="34" t="str">
        <f t="shared" si="3"/>
        <v>京都府　木津川市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93.09</v>
      </c>
      <c r="P6" s="35">
        <f t="shared" si="3"/>
        <v>99.91</v>
      </c>
      <c r="Q6" s="35">
        <f t="shared" si="3"/>
        <v>2592</v>
      </c>
      <c r="R6" s="35">
        <f t="shared" si="3"/>
        <v>77188</v>
      </c>
      <c r="S6" s="35">
        <f t="shared" si="3"/>
        <v>85.13</v>
      </c>
      <c r="T6" s="35">
        <f t="shared" si="3"/>
        <v>906.71</v>
      </c>
      <c r="U6" s="35">
        <f t="shared" si="3"/>
        <v>77463</v>
      </c>
      <c r="V6" s="35">
        <f t="shared" si="3"/>
        <v>37.869999999999997</v>
      </c>
      <c r="W6" s="35">
        <f t="shared" si="3"/>
        <v>2045.5</v>
      </c>
      <c r="X6" s="36">
        <f>IF(X7="",NA(),X7)</f>
        <v>100.18</v>
      </c>
      <c r="Y6" s="36">
        <f t="shared" ref="Y6:AG6" si="4">IF(Y7="",NA(),Y7)</f>
        <v>101.7</v>
      </c>
      <c r="Z6" s="36">
        <f t="shared" si="4"/>
        <v>102.52</v>
      </c>
      <c r="AA6" s="36">
        <f t="shared" si="4"/>
        <v>100.17</v>
      </c>
      <c r="AB6" s="36">
        <f t="shared" si="4"/>
        <v>95.99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644.51</v>
      </c>
      <c r="AU6" s="36">
        <f t="shared" ref="AU6:BC6" si="6">IF(AU7="",NA(),AU7)</f>
        <v>820.91</v>
      </c>
      <c r="AV6" s="36">
        <f t="shared" si="6"/>
        <v>1050.2</v>
      </c>
      <c r="AW6" s="36">
        <f t="shared" si="6"/>
        <v>583.52</v>
      </c>
      <c r="AX6" s="36">
        <f t="shared" si="6"/>
        <v>866.32</v>
      </c>
      <c r="AY6" s="36">
        <f t="shared" si="6"/>
        <v>335.95</v>
      </c>
      <c r="AZ6" s="36">
        <f t="shared" si="6"/>
        <v>346.59</v>
      </c>
      <c r="BA6" s="36">
        <f t="shared" si="6"/>
        <v>357.82</v>
      </c>
      <c r="BB6" s="36">
        <f t="shared" si="6"/>
        <v>355.5</v>
      </c>
      <c r="BC6" s="36">
        <f t="shared" si="6"/>
        <v>349.83</v>
      </c>
      <c r="BD6" s="35" t="str">
        <f>IF(BD7="","",IF(BD7="-","【-】","【"&amp;SUBSTITUTE(TEXT(BD7,"#,##0.00"),"-","△")&amp;"】"))</f>
        <v>【261.93】</v>
      </c>
      <c r="BE6" s="36">
        <f>IF(BE7="",NA(),BE7)</f>
        <v>94.03</v>
      </c>
      <c r="BF6" s="36">
        <f t="shared" ref="BF6:BN6" si="7">IF(BF7="",NA(),BF7)</f>
        <v>88.83</v>
      </c>
      <c r="BG6" s="36">
        <f t="shared" si="7"/>
        <v>83.64</v>
      </c>
      <c r="BH6" s="36">
        <f t="shared" si="7"/>
        <v>173.81</v>
      </c>
      <c r="BI6" s="36">
        <f t="shared" si="7"/>
        <v>172.46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77.569999999999993</v>
      </c>
      <c r="BQ6" s="36">
        <f t="shared" ref="BQ6:BY6" si="8">IF(BQ7="",NA(),BQ7)</f>
        <v>85.17</v>
      </c>
      <c r="BR6" s="36">
        <f t="shared" si="8"/>
        <v>86.85</v>
      </c>
      <c r="BS6" s="36">
        <f t="shared" si="8"/>
        <v>86.43</v>
      </c>
      <c r="BT6" s="36">
        <f t="shared" si="8"/>
        <v>82.46</v>
      </c>
      <c r="BU6" s="36">
        <f t="shared" si="8"/>
        <v>105.21</v>
      </c>
      <c r="BV6" s="36">
        <f t="shared" si="8"/>
        <v>105.71</v>
      </c>
      <c r="BW6" s="36">
        <f t="shared" si="8"/>
        <v>106.01</v>
      </c>
      <c r="BX6" s="36">
        <f t="shared" si="8"/>
        <v>104.57</v>
      </c>
      <c r="BY6" s="36">
        <f t="shared" si="8"/>
        <v>103.54</v>
      </c>
      <c r="BZ6" s="35" t="str">
        <f>IF(BZ7="","",IF(BZ7="-","【-】","【"&amp;SUBSTITUTE(TEXT(BZ7,"#,##0.00"),"-","△")&amp;"】"))</f>
        <v>【103.91】</v>
      </c>
      <c r="CA6" s="36">
        <f>IF(CA7="",NA(),CA7)</f>
        <v>195.46</v>
      </c>
      <c r="CB6" s="36">
        <f t="shared" ref="CB6:CJ6" si="9">IF(CB7="",NA(),CB7)</f>
        <v>178.68</v>
      </c>
      <c r="CC6" s="36">
        <f t="shared" si="9"/>
        <v>175.54</v>
      </c>
      <c r="CD6" s="36">
        <f t="shared" si="9"/>
        <v>176.11</v>
      </c>
      <c r="CE6" s="36">
        <f t="shared" si="9"/>
        <v>184.72</v>
      </c>
      <c r="CF6" s="36">
        <f t="shared" si="9"/>
        <v>162.59</v>
      </c>
      <c r="CG6" s="36">
        <f t="shared" si="9"/>
        <v>162.15</v>
      </c>
      <c r="CH6" s="36">
        <f t="shared" si="9"/>
        <v>162.24</v>
      </c>
      <c r="CI6" s="36">
        <f t="shared" si="9"/>
        <v>165.47</v>
      </c>
      <c r="CJ6" s="36">
        <f t="shared" si="9"/>
        <v>167.46</v>
      </c>
      <c r="CK6" s="35" t="str">
        <f>IF(CK7="","",IF(CK7="-","【-】","【"&amp;SUBSTITUTE(TEXT(CK7,"#,##0.00"),"-","△")&amp;"】"))</f>
        <v>【167.11】</v>
      </c>
      <c r="CL6" s="36">
        <f>IF(CL7="",NA(),CL7)</f>
        <v>74.7</v>
      </c>
      <c r="CM6" s="36">
        <f t="shared" ref="CM6:CU6" si="10">IF(CM7="",NA(),CM7)</f>
        <v>73.650000000000006</v>
      </c>
      <c r="CN6" s="36">
        <f t="shared" si="10"/>
        <v>73.87</v>
      </c>
      <c r="CO6" s="36">
        <f t="shared" si="10"/>
        <v>73.64</v>
      </c>
      <c r="CP6" s="36">
        <f t="shared" si="10"/>
        <v>73.819999999999993</v>
      </c>
      <c r="CQ6" s="36">
        <f t="shared" si="10"/>
        <v>59.17</v>
      </c>
      <c r="CR6" s="36">
        <f t="shared" si="10"/>
        <v>59.34</v>
      </c>
      <c r="CS6" s="36">
        <f t="shared" si="10"/>
        <v>59.11</v>
      </c>
      <c r="CT6" s="36">
        <f t="shared" si="10"/>
        <v>59.74</v>
      </c>
      <c r="CU6" s="36">
        <f t="shared" si="10"/>
        <v>59.46</v>
      </c>
      <c r="CV6" s="35" t="str">
        <f>IF(CV7="","",IF(CV7="-","【-】","【"&amp;SUBSTITUTE(TEXT(CV7,"#,##0.00"),"-","△")&amp;"】"))</f>
        <v>【60.27】</v>
      </c>
      <c r="CW6" s="36">
        <f>IF(CW7="",NA(),CW7)</f>
        <v>86.97</v>
      </c>
      <c r="CX6" s="36">
        <f t="shared" ref="CX6:DF6" si="11">IF(CX7="",NA(),CX7)</f>
        <v>89.3</v>
      </c>
      <c r="CY6" s="36">
        <f t="shared" si="11"/>
        <v>90.84</v>
      </c>
      <c r="CZ6" s="36">
        <f t="shared" si="11"/>
        <v>90.71</v>
      </c>
      <c r="DA6" s="36">
        <f t="shared" si="11"/>
        <v>86.98</v>
      </c>
      <c r="DB6" s="36">
        <f t="shared" si="11"/>
        <v>87.6</v>
      </c>
      <c r="DC6" s="36">
        <f t="shared" si="11"/>
        <v>87.74</v>
      </c>
      <c r="DD6" s="36">
        <f t="shared" si="11"/>
        <v>87.91</v>
      </c>
      <c r="DE6" s="36">
        <f t="shared" si="11"/>
        <v>87.28</v>
      </c>
      <c r="DF6" s="36">
        <f t="shared" si="11"/>
        <v>87.41</v>
      </c>
      <c r="DG6" s="35" t="str">
        <f>IF(DG7="","",IF(DG7="-","【-】","【"&amp;SUBSTITUTE(TEXT(DG7,"#,##0.00"),"-","△")&amp;"】"))</f>
        <v>【89.92】</v>
      </c>
      <c r="DH6" s="36">
        <f>IF(DH7="",NA(),DH7)</f>
        <v>32.130000000000003</v>
      </c>
      <c r="DI6" s="36">
        <f t="shared" ref="DI6:DQ6" si="12">IF(DI7="",NA(),DI7)</f>
        <v>33.78</v>
      </c>
      <c r="DJ6" s="36">
        <f t="shared" si="12"/>
        <v>35.42</v>
      </c>
      <c r="DK6" s="36">
        <f t="shared" si="12"/>
        <v>35.35</v>
      </c>
      <c r="DL6" s="36">
        <f t="shared" si="12"/>
        <v>36.89</v>
      </c>
      <c r="DM6" s="36">
        <f t="shared" si="12"/>
        <v>45.25</v>
      </c>
      <c r="DN6" s="36">
        <f t="shared" si="12"/>
        <v>46.27</v>
      </c>
      <c r="DO6" s="36">
        <f t="shared" si="12"/>
        <v>46.88</v>
      </c>
      <c r="DP6" s="36">
        <f t="shared" si="12"/>
        <v>46.94</v>
      </c>
      <c r="DQ6" s="36">
        <f t="shared" si="12"/>
        <v>47.62</v>
      </c>
      <c r="DR6" s="35" t="str">
        <f>IF(DR7="","",IF(DR7="-","【-】","【"&amp;SUBSTITUTE(TEXT(DR7,"#,##0.00"),"-","△")&amp;"】"))</f>
        <v>【48.85】</v>
      </c>
      <c r="DS6" s="36">
        <f>IF(DS7="",NA(),DS7)</f>
        <v>2.4</v>
      </c>
      <c r="DT6" s="36">
        <f t="shared" ref="DT6:EB6" si="13">IF(DT7="",NA(),DT7)</f>
        <v>2.4</v>
      </c>
      <c r="DU6" s="36">
        <f t="shared" si="13"/>
        <v>2.39</v>
      </c>
      <c r="DV6" s="36">
        <f t="shared" si="13"/>
        <v>2.27</v>
      </c>
      <c r="DW6" s="36">
        <f t="shared" si="13"/>
        <v>3.1</v>
      </c>
      <c r="DX6" s="36">
        <f t="shared" si="13"/>
        <v>10.71</v>
      </c>
      <c r="DY6" s="36">
        <f t="shared" si="13"/>
        <v>10.93</v>
      </c>
      <c r="DZ6" s="36">
        <f t="shared" si="13"/>
        <v>13.39</v>
      </c>
      <c r="EA6" s="36">
        <f t="shared" si="13"/>
        <v>14.48</v>
      </c>
      <c r="EB6" s="36">
        <f t="shared" si="13"/>
        <v>16.27</v>
      </c>
      <c r="EC6" s="35" t="str">
        <f>IF(EC7="","",IF(EC7="-","【-】","【"&amp;SUBSTITUTE(TEXT(EC7,"#,##0.00"),"-","△")&amp;"】"))</f>
        <v>【17.80】</v>
      </c>
      <c r="ED6" s="36">
        <f>IF(ED7="",NA(),ED7)</f>
        <v>0.79</v>
      </c>
      <c r="EE6" s="36">
        <f t="shared" ref="EE6:EM6" si="14">IF(EE7="",NA(),EE7)</f>
        <v>0.34</v>
      </c>
      <c r="EF6" s="36">
        <f t="shared" si="14"/>
        <v>0.57999999999999996</v>
      </c>
      <c r="EG6" s="36">
        <f t="shared" si="14"/>
        <v>0.76</v>
      </c>
      <c r="EH6" s="36">
        <f t="shared" si="14"/>
        <v>0.64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262145</v>
      </c>
      <c r="D7" s="38">
        <v>46</v>
      </c>
      <c r="E7" s="38">
        <v>1</v>
      </c>
      <c r="F7" s="38">
        <v>0</v>
      </c>
      <c r="G7" s="38">
        <v>1</v>
      </c>
      <c r="H7" s="38" t="s">
        <v>93</v>
      </c>
      <c r="I7" s="38" t="s">
        <v>94</v>
      </c>
      <c r="J7" s="38" t="s">
        <v>95</v>
      </c>
      <c r="K7" s="38" t="s">
        <v>96</v>
      </c>
      <c r="L7" s="38" t="s">
        <v>97</v>
      </c>
      <c r="M7" s="38" t="s">
        <v>98</v>
      </c>
      <c r="N7" s="39" t="s">
        <v>99</v>
      </c>
      <c r="O7" s="39">
        <v>93.09</v>
      </c>
      <c r="P7" s="39">
        <v>99.91</v>
      </c>
      <c r="Q7" s="39">
        <v>2592</v>
      </c>
      <c r="R7" s="39">
        <v>77188</v>
      </c>
      <c r="S7" s="39">
        <v>85.13</v>
      </c>
      <c r="T7" s="39">
        <v>906.71</v>
      </c>
      <c r="U7" s="39">
        <v>77463</v>
      </c>
      <c r="V7" s="39">
        <v>37.869999999999997</v>
      </c>
      <c r="W7" s="39">
        <v>2045.5</v>
      </c>
      <c r="X7" s="39">
        <v>100.18</v>
      </c>
      <c r="Y7" s="39">
        <v>101.7</v>
      </c>
      <c r="Z7" s="39">
        <v>102.52</v>
      </c>
      <c r="AA7" s="39">
        <v>100.17</v>
      </c>
      <c r="AB7" s="39">
        <v>95.99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644.51</v>
      </c>
      <c r="AU7" s="39">
        <v>820.91</v>
      </c>
      <c r="AV7" s="39">
        <v>1050.2</v>
      </c>
      <c r="AW7" s="39">
        <v>583.52</v>
      </c>
      <c r="AX7" s="39">
        <v>866.32</v>
      </c>
      <c r="AY7" s="39">
        <v>335.95</v>
      </c>
      <c r="AZ7" s="39">
        <v>346.59</v>
      </c>
      <c r="BA7" s="39">
        <v>357.82</v>
      </c>
      <c r="BB7" s="39">
        <v>355.5</v>
      </c>
      <c r="BC7" s="39">
        <v>349.83</v>
      </c>
      <c r="BD7" s="39">
        <v>261.93</v>
      </c>
      <c r="BE7" s="39">
        <v>94.03</v>
      </c>
      <c r="BF7" s="39">
        <v>88.83</v>
      </c>
      <c r="BG7" s="39">
        <v>83.64</v>
      </c>
      <c r="BH7" s="39">
        <v>173.81</v>
      </c>
      <c r="BI7" s="39">
        <v>172.46</v>
      </c>
      <c r="BJ7" s="39">
        <v>319.82</v>
      </c>
      <c r="BK7" s="39">
        <v>312.02999999999997</v>
      </c>
      <c r="BL7" s="39">
        <v>307.45999999999998</v>
      </c>
      <c r="BM7" s="39">
        <v>312.58</v>
      </c>
      <c r="BN7" s="39">
        <v>314.87</v>
      </c>
      <c r="BO7" s="39">
        <v>270.45999999999998</v>
      </c>
      <c r="BP7" s="39">
        <v>77.569999999999993</v>
      </c>
      <c r="BQ7" s="39">
        <v>85.17</v>
      </c>
      <c r="BR7" s="39">
        <v>86.85</v>
      </c>
      <c r="BS7" s="39">
        <v>86.43</v>
      </c>
      <c r="BT7" s="39">
        <v>82.46</v>
      </c>
      <c r="BU7" s="39">
        <v>105.21</v>
      </c>
      <c r="BV7" s="39">
        <v>105.71</v>
      </c>
      <c r="BW7" s="39">
        <v>106.01</v>
      </c>
      <c r="BX7" s="39">
        <v>104.57</v>
      </c>
      <c r="BY7" s="39">
        <v>103.54</v>
      </c>
      <c r="BZ7" s="39">
        <v>103.91</v>
      </c>
      <c r="CA7" s="39">
        <v>195.46</v>
      </c>
      <c r="CB7" s="39">
        <v>178.68</v>
      </c>
      <c r="CC7" s="39">
        <v>175.54</v>
      </c>
      <c r="CD7" s="39">
        <v>176.11</v>
      </c>
      <c r="CE7" s="39">
        <v>184.72</v>
      </c>
      <c r="CF7" s="39">
        <v>162.59</v>
      </c>
      <c r="CG7" s="39">
        <v>162.15</v>
      </c>
      <c r="CH7" s="39">
        <v>162.24</v>
      </c>
      <c r="CI7" s="39">
        <v>165.47</v>
      </c>
      <c r="CJ7" s="39">
        <v>167.46</v>
      </c>
      <c r="CK7" s="39">
        <v>167.11</v>
      </c>
      <c r="CL7" s="39">
        <v>74.7</v>
      </c>
      <c r="CM7" s="39">
        <v>73.650000000000006</v>
      </c>
      <c r="CN7" s="39">
        <v>73.87</v>
      </c>
      <c r="CO7" s="39">
        <v>73.64</v>
      </c>
      <c r="CP7" s="39">
        <v>73.819999999999993</v>
      </c>
      <c r="CQ7" s="39">
        <v>59.17</v>
      </c>
      <c r="CR7" s="39">
        <v>59.34</v>
      </c>
      <c r="CS7" s="39">
        <v>59.11</v>
      </c>
      <c r="CT7" s="39">
        <v>59.74</v>
      </c>
      <c r="CU7" s="39">
        <v>59.46</v>
      </c>
      <c r="CV7" s="39">
        <v>60.27</v>
      </c>
      <c r="CW7" s="39">
        <v>86.97</v>
      </c>
      <c r="CX7" s="39">
        <v>89.3</v>
      </c>
      <c r="CY7" s="39">
        <v>90.84</v>
      </c>
      <c r="CZ7" s="39">
        <v>90.71</v>
      </c>
      <c r="DA7" s="39">
        <v>86.98</v>
      </c>
      <c r="DB7" s="39">
        <v>87.6</v>
      </c>
      <c r="DC7" s="39">
        <v>87.74</v>
      </c>
      <c r="DD7" s="39">
        <v>87.91</v>
      </c>
      <c r="DE7" s="39">
        <v>87.28</v>
      </c>
      <c r="DF7" s="39">
        <v>87.41</v>
      </c>
      <c r="DG7" s="39">
        <v>89.92</v>
      </c>
      <c r="DH7" s="39">
        <v>32.130000000000003</v>
      </c>
      <c r="DI7" s="39">
        <v>33.78</v>
      </c>
      <c r="DJ7" s="39">
        <v>35.42</v>
      </c>
      <c r="DK7" s="39">
        <v>35.35</v>
      </c>
      <c r="DL7" s="39">
        <v>36.89</v>
      </c>
      <c r="DM7" s="39">
        <v>45.25</v>
      </c>
      <c r="DN7" s="39">
        <v>46.27</v>
      </c>
      <c r="DO7" s="39">
        <v>46.88</v>
      </c>
      <c r="DP7" s="39">
        <v>46.94</v>
      </c>
      <c r="DQ7" s="39">
        <v>47.62</v>
      </c>
      <c r="DR7" s="39">
        <v>48.85</v>
      </c>
      <c r="DS7" s="39">
        <v>2.4</v>
      </c>
      <c r="DT7" s="39">
        <v>2.4</v>
      </c>
      <c r="DU7" s="39">
        <v>2.39</v>
      </c>
      <c r="DV7" s="39">
        <v>2.27</v>
      </c>
      <c r="DW7" s="39">
        <v>3.1</v>
      </c>
      <c r="DX7" s="39">
        <v>10.71</v>
      </c>
      <c r="DY7" s="39">
        <v>10.93</v>
      </c>
      <c r="DZ7" s="39">
        <v>13.39</v>
      </c>
      <c r="EA7" s="39">
        <v>14.48</v>
      </c>
      <c r="EB7" s="39">
        <v>16.27</v>
      </c>
      <c r="EC7" s="39">
        <v>17.8</v>
      </c>
      <c r="ED7" s="39">
        <v>0.79</v>
      </c>
      <c r="EE7" s="39">
        <v>0.34</v>
      </c>
      <c r="EF7" s="39">
        <v>0.57999999999999996</v>
      </c>
      <c r="EG7" s="39">
        <v>0.76</v>
      </c>
      <c r="EH7" s="39">
        <v>0.64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2020-01-20T02:54:39Z</cp:lastPrinted>
  <dcterms:modified xsi:type="dcterms:W3CDTF">2020-01-20T02:54:41Z</dcterms:modified>
</cp:coreProperties>
</file>