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予算係共有\10　地方公営企業関連（公企決統は決算フォルダ）\20　調査・照会\H30\310122【京都府 依頼　２月８日（火）〆】平成29年度決算「経営比較分析表」の分析等について\回答\"/>
    </mc:Choice>
  </mc:AlternateContent>
  <workbookProtection workbookAlgorithmName="SHA-512" workbookHashValue="QMNOP/z/dj9TizCIj85CRrltbs6hniMaI3wX6i11qVxQHL81vArQFfl07aOIzLIEWOXiuKiNJeCGSDN0ll5o9g==" workbookSaltValue="DaMSOvCeZYrrYG/tmiQkew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<sst xmlns="http://schemas.openxmlformats.org/spreadsheetml/2006/main" count="237" uniqueCount="122">
  <si>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</si>
  <si>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</si>
  <si>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</si>
  <si>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</si>
  <si>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</si>
  <si>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</si>
  <si>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</si>
  <si>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</si>
  <si>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</si>
  <si>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</si>
  <si>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</si>
  <si>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</si>
  <si>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</si>
  <si>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</si>
  <si>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</si>
  <si>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</si>
  <si>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</si>
  <si>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</si>
  <si>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</si>
  <si>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</si>
  <si>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</si>
  <si>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</si>
  <si>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</si>
  <si>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</si>
  <si>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</si>
  <si>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</si>
  <si>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</si>
  <si>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</si>
  <si>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</si>
  <si>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</si>
  <si>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</si>
  <si>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</si>
  <si>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</si>
  <si>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</si>
  <si>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</si>
  <si>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</si>
  <si>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</si>
  <si>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</si>
  <si>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</si>
  <si>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</si>
  <si>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</si>
  <si>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</si>
  <si>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</si>
  <si>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</si>
  <si>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</si>
  <si>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</si>
  <si>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</si>
  <si>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</si>
  <si>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</si>
  <si>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</si>
  <si>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</si>
  <si>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</si>
  <si>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</si>
  <si>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</si>
  <si>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</si>
  <si>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</si>
  <si>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</si>
  <si>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</si>
  <si>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</si>
  <si>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</si>
  <si>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</si>
  <si>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</si>
  <si>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</si>
  <si>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</si>
  <si>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</si>
  <si>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</si>
  <si>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</si>
  <si>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</si>
  <si>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</si>
  <si>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</si>
  <si>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</si>
  <si>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</si>
  <si>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</si>
  <si>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</si>
  <si>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</si>
  <si>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</si>
  <si>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</si>
  <si>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</si>
  <si>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</si>
  <si>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</si>
  <si>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</si>
  <si>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</si>
  <si>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</si>
  <si>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</si>
  <si>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</si>
  <si>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</si>
  <si>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</si>
  <si>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</si>
  <si>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</si>
  <si>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</si>
  <si>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</si>
  <si>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</si>
  <si>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</si>
  <si>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</si>
  <si>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</si>
  <si>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</si>
  <si>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</si>
  <si>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</si>
  <si>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</si>
  <si>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</si>
  <si>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</si>
  <si>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</si>
  <si>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</si>
  <si>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</si>
  <si>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</si>
  <si>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</si>
  <si>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宮津市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</si>
  <si>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</si>
  <si>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</si>
  <si>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</si>
  <si>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</si>
  <si>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</si>
  <si>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</si>
  <si>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</si>
  <si>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</si>
  <si>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</si>
  <si>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</si>
  <si>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</si>
  <si>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</si>
  <si>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
　H23の料金改定により、類似団体と比較すると高い比率で推移しているが、一般会計からの基準外（赤字補てん）繰入も受け入れており、更なる収入確保と経費抑制を図る必要がある。
④企業債残高対給水収益比率
　施設の統合整備や老朽石綿管の布設替等を積極的に実施しており、類似団体と比較すると高い比率となっている。
⑤料金回収率
　H23の料金改定により、類似団体と比較すると比率は上回っているが、年々減少傾向にあり、収入の確保及び給水費用の節減に努める必要がある。
⑥給水原価
　高利率企業債の繰上償還等により、一定の費用の効率性は確保しているものの、更なる給水費用の節減に努める必要がある。
⑦施設利用率
　給水区域は山間部集落等人口が少ない地域が多く、類似団体と比べると比率は低いものとなっており、小規模施設の統廃合により効率的な運用を行う必要がある。
⑧有収率
　現在のところ、類似団体と比較すると高い比率で推移しているが、減少傾向にあることから、老朽管の布設替等により、更に改善を図る必要がある。</t>
    <rPh sb="174" eb="176">
      <t>リョウキン</t>
    </rPh>
    <rPh sb="176" eb="178">
      <t>カイテイ</t>
    </rPh>
    <rPh sb="420" eb="422">
      <t>ゲンショウ</t>
    </rPh>
    <rPh sb="422" eb="424">
      <t>ケイコウ</t>
    </rPh>
    <phoneticPr fontId="4"/>
  </si>
  <si>
    <r>
      <t>③管路更新率
　石綿管の布設替については、H30の完了を目指し積極的に事業実施した結果、H28は比率が大きく上昇したが、Ｈ29は平均以下となった。
　H30に水道事業との経営統合</t>
    </r>
    <r>
      <rPr>
        <sz val="11"/>
        <rFont val="ＭＳ ゴシック"/>
        <family val="3"/>
        <charset val="128"/>
      </rPr>
      <t>を行い</t>
    </r>
    <r>
      <rPr>
        <sz val="11"/>
        <color theme="1"/>
        <rFont val="ＭＳ ゴシック"/>
        <family val="3"/>
        <charset val="128"/>
      </rPr>
      <t xml:space="preserve">、統合後、水道ビジョン及び経営戦略を策定したうえで、老朽管路を順次更新していく予定としている。
</t>
    </r>
    <rPh sb="64" eb="66">
      <t>ヘイキン</t>
    </rPh>
    <rPh sb="66" eb="68">
      <t>イカ</t>
    </rPh>
    <rPh sb="90" eb="91">
      <t>オコナ</t>
    </rPh>
    <rPh sb="118" eb="120">
      <t>ロウキュウ</t>
    </rPh>
    <rPh sb="120" eb="122">
      <t>カンロ</t>
    </rPh>
    <phoneticPr fontId="4"/>
  </si>
  <si>
    <t>　現在のところ、経営の健全性、効率性は一定確保しているが、一般会計からの基準外繰入によるところが大きい。
　給水人口の減少、老朽化施設の更新など、経営を取り巻く環境は厳しい見通しとなることから、更なる経営改善を図る必要がある。</t>
    <rPh sb="29" eb="31">
      <t>イッパン</t>
    </rPh>
    <rPh sb="31" eb="33">
      <t>カイケイ</t>
    </rPh>
    <rPh sb="36" eb="38">
      <t>キジュン</t>
    </rPh>
    <rPh sb="38" eb="39">
      <t>ガイ</t>
    </rPh>
    <rPh sb="39" eb="41">
      <t>クリイレ</t>
    </rPh>
    <rPh sb="48" eb="49">
      <t>オオ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</si>
</sst>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0.7</c:v>
                </c:pt>
                <c:pt idx="2">
                  <c:v>0.12</c:v>
                </c:pt>
                <c:pt idx="3">
                  <c:v>1.53</c:v>
                </c:pt>
                <c:pt idx="4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0-4998-AAD7-1D15C5B51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0.89</c:v>
                </c:pt>
                <c:pt idx="1">
                  <c:v>0.69</c:v>
                </c:pt>
                <c:pt idx="2">
                  <c:v>0.65</c:v>
                </c:pt>
                <c:pt idx="3">
                  <c:v>0.53</c:v>
                </c:pt>
                <c:pt idx="4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A0-4998-AAD7-1D15C5B51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36.68</c:v>
                </c:pt>
                <c:pt idx="1">
                  <c:v>35.94</c:v>
                </c:pt>
                <c:pt idx="2">
                  <c:v>35.880000000000003</c:v>
                </c:pt>
                <c:pt idx="3">
                  <c:v>35.380000000000003</c:v>
                </c:pt>
                <c:pt idx="4">
                  <c:v>40.159999999999997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C-48AA-A348-87857EB68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60.17</c:v>
                </c:pt>
                <c:pt idx="1">
                  <c:v>57.43</c:v>
                </c:pt>
                <c:pt idx="2">
                  <c:v>57.29</c:v>
                </c:pt>
                <c:pt idx="3">
                  <c:v>55.9</c:v>
                </c:pt>
                <c:pt idx="4">
                  <c:v>57.3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1C-48AA-A348-87857EB68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91.65</c:v>
                </c:pt>
                <c:pt idx="1">
                  <c:v>91.62</c:v>
                </c:pt>
                <c:pt idx="2">
                  <c:v>91.59</c:v>
                </c:pt>
                <c:pt idx="3">
                  <c:v>91.15</c:v>
                </c:pt>
                <c:pt idx="4">
                  <c:v>85.52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F-439D-B0F1-B4291AC6B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76.680000000000007</c:v>
                </c:pt>
                <c:pt idx="1">
                  <c:v>73.83</c:v>
                </c:pt>
                <c:pt idx="2">
                  <c:v>73.69</c:v>
                </c:pt>
                <c:pt idx="3">
                  <c:v>73.28</c:v>
                </c:pt>
                <c:pt idx="4">
                  <c:v>72.42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0F-439D-B0F1-B4291AC6B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85.88</c:v>
                </c:pt>
                <c:pt idx="1">
                  <c:v>87.24</c:v>
                </c:pt>
                <c:pt idx="2">
                  <c:v>84.73</c:v>
                </c:pt>
                <c:pt idx="3">
                  <c:v>85.64</c:v>
                </c:pt>
                <c:pt idx="4">
                  <c:v>80.61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6A-4648-8CF4-08BCC0969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75.709999999999994</c:v>
                </c:pt>
                <c:pt idx="1">
                  <c:v>75.87</c:v>
                </c:pt>
                <c:pt idx="2">
                  <c:v>76.27</c:v>
                </c:pt>
                <c:pt idx="3">
                  <c:v>77.56</c:v>
                </c:pt>
                <c:pt idx="4">
                  <c:v>78.510000000000005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6A-4648-8CF4-08BCC0969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C1-4534-9CCF-99B30626C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C1-4534-9CCF-99B30626C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0-4915-A473-6BA11712C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C0-4915-A473-6BA11712C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3-44C6-9710-5723E56D2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43-44C6-9710-5723E56D2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B-45D3-B409-501FE979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5B-45D3-B409-501FE979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1230.43</c:v>
                </c:pt>
                <c:pt idx="1">
                  <c:v>1455.77</c:v>
                </c:pt>
                <c:pt idx="2">
                  <c:v>1491.67</c:v>
                </c:pt>
                <c:pt idx="3">
                  <c:v>1681.4</c:v>
                </c:pt>
                <c:pt idx="4">
                  <c:v>1873.96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DA-4D9B-9200-10009D261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1167.7</c:v>
                </c:pt>
                <c:pt idx="1">
                  <c:v>1125.69</c:v>
                </c:pt>
                <c:pt idx="2">
                  <c:v>1134.67</c:v>
                </c:pt>
                <c:pt idx="3">
                  <c:v>1144.79</c:v>
                </c:pt>
                <c:pt idx="4">
                  <c:v>1061.58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DA-4D9B-9200-10009D261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72.180000000000007</c:v>
                </c:pt>
                <c:pt idx="1">
                  <c:v>68.22</c:v>
                </c:pt>
                <c:pt idx="2">
                  <c:v>61.56</c:v>
                </c:pt>
                <c:pt idx="3">
                  <c:v>61.53</c:v>
                </c:pt>
                <c:pt idx="4">
                  <c:v>61.23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0-4579-8216-D8914BFA0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54.43</c:v>
                </c:pt>
                <c:pt idx="1">
                  <c:v>46.48</c:v>
                </c:pt>
                <c:pt idx="2">
                  <c:v>40.6</c:v>
                </c:pt>
                <c:pt idx="3">
                  <c:v>56.04</c:v>
                </c:pt>
                <c:pt idx="4">
                  <c:v>58.52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60-4579-8216-D8914BFA0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249.43</c:v>
                </c:pt>
                <c:pt idx="1">
                  <c:v>268.64999999999998</c:v>
                </c:pt>
                <c:pt idx="2">
                  <c:v>301.93</c:v>
                </c:pt>
                <c:pt idx="3">
                  <c:v>303.14999999999998</c:v>
                </c:pt>
                <c:pt idx="4">
                  <c:v>282.38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91-4031-9825-9F3103FC0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279.8</c:v>
                </c:pt>
                <c:pt idx="1">
                  <c:v>376.61</c:v>
                </c:pt>
                <c:pt idx="2">
                  <c:v>440.03</c:v>
                </c:pt>
                <c:pt idx="3">
                  <c:v>304.35000000000002</c:v>
                </c:pt>
                <c:pt idx="4">
                  <c:v>296.3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91-4031-9825-9F3103FC0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43" zoomScaleNormal="10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京都府　宮津市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2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データ!$I$6</f>
        <v>法非適用</v>
      </c>
      <c r="C8" s="72"/>
      <c r="D8" s="72"/>
      <c r="E8" s="72"/>
      <c r="F8" s="72"/>
      <c r="G8" s="72"/>
      <c r="H8" s="72"/>
      <c r="I8" s="72" t="str">
        <f>データ!$J$6</f>
        <v>水道事業</v>
      </c>
      <c r="J8" s="72"/>
      <c r="K8" s="72"/>
      <c r="L8" s="72"/>
      <c r="M8" s="72"/>
      <c r="N8" s="72"/>
      <c r="O8" s="72"/>
      <c r="P8" s="72" t="str">
        <f>データ!$K$6</f>
        <v>簡易水道事業</v>
      </c>
      <c r="Q8" s="72"/>
      <c r="R8" s="72"/>
      <c r="S8" s="72"/>
      <c r="T8" s="72"/>
      <c r="U8" s="72"/>
      <c r="V8" s="72"/>
      <c r="W8" s="72" t="str">
        <f>データ!$L$6</f>
        <v>D3</v>
      </c>
      <c r="X8" s="72"/>
      <c r="Y8" s="72"/>
      <c r="Z8" s="72"/>
      <c r="AA8" s="72"/>
      <c r="AB8" s="72"/>
      <c r="AC8" s="72"/>
      <c r="AD8" s="72" t="str">
        <f>データ!$M$6</f>
        <v>非設置</v>
      </c>
      <c r="AE8" s="72"/>
      <c r="AF8" s="72"/>
      <c r="AG8" s="72"/>
      <c r="AH8" s="72"/>
      <c r="AI8" s="72"/>
      <c r="AJ8" s="72"/>
      <c r="AK8" s="2"/>
      <c r="AL8" s="66">
        <f>データ!$R$6</f>
        <v>18324</v>
      </c>
      <c r="AM8" s="66"/>
      <c r="AN8" s="66"/>
      <c r="AO8" s="66"/>
      <c r="AP8" s="66"/>
      <c r="AQ8" s="66"/>
      <c r="AR8" s="66"/>
      <c r="AS8" s="66"/>
      <c r="AT8" s="65">
        <f>データ!$S$6</f>
        <v>172.74</v>
      </c>
      <c r="AU8" s="65"/>
      <c r="AV8" s="65"/>
      <c r="AW8" s="65"/>
      <c r="AX8" s="65"/>
      <c r="AY8" s="65"/>
      <c r="AZ8" s="65"/>
      <c r="BA8" s="65"/>
      <c r="BB8" s="65">
        <f>データ!$T$6</f>
        <v>106.08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2"/>
      <c r="AE9" s="2"/>
      <c r="AF9" s="2"/>
      <c r="AG9" s="2"/>
      <c r="AH9" s="3"/>
      <c r="AI9" s="2"/>
      <c r="AJ9" s="2"/>
      <c r="AK9" s="2"/>
      <c r="AL9" s="71" t="s">
        <v>16</v>
      </c>
      <c r="AM9" s="71"/>
      <c r="AN9" s="71"/>
      <c r="AO9" s="71"/>
      <c r="AP9" s="71"/>
      <c r="AQ9" s="71"/>
      <c r="AR9" s="71"/>
      <c r="AS9" s="71"/>
      <c r="AT9" s="71" t="s">
        <v>17</v>
      </c>
      <c r="AU9" s="71"/>
      <c r="AV9" s="71"/>
      <c r="AW9" s="71"/>
      <c r="AX9" s="71"/>
      <c r="AY9" s="71"/>
      <c r="AZ9" s="71"/>
      <c r="BA9" s="71"/>
      <c r="BB9" s="71" t="s">
        <v>18</v>
      </c>
      <c r="BC9" s="71"/>
      <c r="BD9" s="71"/>
      <c r="BE9" s="71"/>
      <c r="BF9" s="71"/>
      <c r="BG9" s="71"/>
      <c r="BH9" s="71"/>
      <c r="BI9" s="71"/>
      <c r="BJ9" s="3"/>
      <c r="BK9" s="3"/>
      <c r="BL9" s="63" t="s">
        <v>19</v>
      </c>
      <c r="BM9" s="64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データ!$N$6</f>
        <v>-</v>
      </c>
      <c r="C10" s="65"/>
      <c r="D10" s="65"/>
      <c r="E10" s="65"/>
      <c r="F10" s="65"/>
      <c r="G10" s="65"/>
      <c r="H10" s="65"/>
      <c r="I10" s="65" t="str">
        <f>データ!$O$6</f>
        <v>該当数値なし</v>
      </c>
      <c r="J10" s="65"/>
      <c r="K10" s="65"/>
      <c r="L10" s="65"/>
      <c r="M10" s="65"/>
      <c r="N10" s="65"/>
      <c r="O10" s="65"/>
      <c r="P10" s="65">
        <f>データ!$P$6</f>
        <v>25.72</v>
      </c>
      <c r="Q10" s="65"/>
      <c r="R10" s="65"/>
      <c r="S10" s="65"/>
      <c r="T10" s="65"/>
      <c r="U10" s="65"/>
      <c r="V10" s="65"/>
      <c r="W10" s="66">
        <f>データ!$Q$6</f>
        <v>2741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4683</v>
      </c>
      <c r="AM10" s="66"/>
      <c r="AN10" s="66"/>
      <c r="AO10" s="66"/>
      <c r="AP10" s="66"/>
      <c r="AQ10" s="66"/>
      <c r="AR10" s="66"/>
      <c r="AS10" s="66"/>
      <c r="AT10" s="65">
        <f>データ!$V$6</f>
        <v>22.3</v>
      </c>
      <c r="AU10" s="65"/>
      <c r="AV10" s="65"/>
      <c r="AW10" s="65"/>
      <c r="AX10" s="65"/>
      <c r="AY10" s="65"/>
      <c r="AZ10" s="65"/>
      <c r="BA10" s="65"/>
      <c r="BB10" s="65">
        <f>データ!$W$6</f>
        <v>210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21</v>
      </c>
      <c r="BM10" s="68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23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24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25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8" t="s">
        <v>119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6"/>
      <c r="C34" s="54" t="s">
        <v>26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19"/>
      <c r="R34" s="54" t="s">
        <v>27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19"/>
      <c r="AG34" s="54" t="s">
        <v>28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19"/>
      <c r="AV34" s="54" t="s">
        <v>29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8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6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19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19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19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8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2" t="s">
        <v>30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8" t="s">
        <v>120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6"/>
      <c r="C56" s="54" t="s">
        <v>31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19"/>
      <c r="R56" s="54" t="s">
        <v>32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19"/>
      <c r="AG56" s="54" t="s">
        <v>33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19"/>
      <c r="AV56" s="54" t="s">
        <v>34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8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6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19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19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19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8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35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2" t="s">
        <v>36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8" t="s">
        <v>121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6"/>
      <c r="C79" s="54" t="s">
        <v>37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19"/>
      <c r="V79" s="19"/>
      <c r="W79" s="54" t="s">
        <v>38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19"/>
      <c r="AP79" s="19"/>
      <c r="AQ79" s="54" t="s">
        <v>39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7"/>
      <c r="BJ79" s="18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6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9"/>
      <c r="V80" s="19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19"/>
      <c r="AP80" s="19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7"/>
      <c r="BJ80" s="18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53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53</v>
      </c>
      <c r="N85" s="26" t="s">
        <v>53</v>
      </c>
      <c r="O85" s="26" t="str">
        <f>データ!EN6</f>
        <v>【0.72】</v>
      </c>
    </row>
  </sheetData>
  <sheetProtection algorithmName="SHA-512" hashValue="KOcboPkucgcogCtF7fnDHXhNSbNKkn+I0bJy/Hlw+rGBdd4dDjL5bGsHY3vBgK1ubbdLkqaayCxAuVo+PIszvQ==" saltValue="kD+EoJohL4Q8clILbFP1+w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54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55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56</v>
      </c>
      <c r="B3" s="29" t="s">
        <v>57</v>
      </c>
      <c r="C3" s="29" t="s">
        <v>58</v>
      </c>
      <c r="D3" s="29" t="s">
        <v>59</v>
      </c>
      <c r="E3" s="29" t="s">
        <v>60</v>
      </c>
      <c r="F3" s="29" t="s">
        <v>61</v>
      </c>
      <c r="G3" s="29" t="s">
        <v>62</v>
      </c>
      <c r="H3" s="76" t="s">
        <v>63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64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35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66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67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68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69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70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71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72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73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74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75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76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83</v>
      </c>
      <c r="N5" s="32" t="s">
        <v>84</v>
      </c>
      <c r="O5" s="32" t="s">
        <v>85</v>
      </c>
      <c r="P5" s="32" t="s">
        <v>86</v>
      </c>
      <c r="Q5" s="32" t="s">
        <v>87</v>
      </c>
      <c r="R5" s="32" t="s">
        <v>88</v>
      </c>
      <c r="S5" s="32" t="s">
        <v>89</v>
      </c>
      <c r="T5" s="32" t="s">
        <v>90</v>
      </c>
      <c r="U5" s="32" t="s">
        <v>91</v>
      </c>
      <c r="V5" s="32" t="s">
        <v>92</v>
      </c>
      <c r="W5" s="32" t="s">
        <v>93</v>
      </c>
      <c r="X5" s="32" t="s">
        <v>94</v>
      </c>
      <c r="Y5" s="32" t="s">
        <v>95</v>
      </c>
      <c r="Z5" s="32" t="s">
        <v>96</v>
      </c>
      <c r="AA5" s="32" t="s">
        <v>97</v>
      </c>
      <c r="AB5" s="32" t="s">
        <v>98</v>
      </c>
      <c r="AC5" s="32" t="s">
        <v>99</v>
      </c>
      <c r="AD5" s="32" t="s">
        <v>100</v>
      </c>
      <c r="AE5" s="32" t="s">
        <v>101</v>
      </c>
      <c r="AF5" s="32" t="s">
        <v>102</v>
      </c>
      <c r="AG5" s="32" t="s">
        <v>103</v>
      </c>
      <c r="AH5" s="32" t="s">
        <v>41</v>
      </c>
      <c r="AI5" s="32" t="s">
        <v>94</v>
      </c>
      <c r="AJ5" s="32" t="s">
        <v>95</v>
      </c>
      <c r="AK5" s="32" t="s">
        <v>96</v>
      </c>
      <c r="AL5" s="32" t="s">
        <v>97</v>
      </c>
      <c r="AM5" s="32" t="s">
        <v>98</v>
      </c>
      <c r="AN5" s="32" t="s">
        <v>99</v>
      </c>
      <c r="AO5" s="32" t="s">
        <v>100</v>
      </c>
      <c r="AP5" s="32" t="s">
        <v>101</v>
      </c>
      <c r="AQ5" s="32" t="s">
        <v>102</v>
      </c>
      <c r="AR5" s="32" t="s">
        <v>103</v>
      </c>
      <c r="AS5" s="32" t="s">
        <v>104</v>
      </c>
      <c r="AT5" s="32" t="s">
        <v>94</v>
      </c>
      <c r="AU5" s="32" t="s">
        <v>95</v>
      </c>
      <c r="AV5" s="32" t="s">
        <v>96</v>
      </c>
      <c r="AW5" s="32" t="s">
        <v>97</v>
      </c>
      <c r="AX5" s="32" t="s">
        <v>98</v>
      </c>
      <c r="AY5" s="32" t="s">
        <v>99</v>
      </c>
      <c r="AZ5" s="32" t="s">
        <v>100</v>
      </c>
      <c r="BA5" s="32" t="s">
        <v>101</v>
      </c>
      <c r="BB5" s="32" t="s">
        <v>102</v>
      </c>
      <c r="BC5" s="32" t="s">
        <v>103</v>
      </c>
      <c r="BD5" s="32" t="s">
        <v>104</v>
      </c>
      <c r="BE5" s="32" t="s">
        <v>94</v>
      </c>
      <c r="BF5" s="32" t="s">
        <v>95</v>
      </c>
      <c r="BG5" s="32" t="s">
        <v>96</v>
      </c>
      <c r="BH5" s="32" t="s">
        <v>97</v>
      </c>
      <c r="BI5" s="32" t="s">
        <v>98</v>
      </c>
      <c r="BJ5" s="32" t="s">
        <v>99</v>
      </c>
      <c r="BK5" s="32" t="s">
        <v>100</v>
      </c>
      <c r="BL5" s="32" t="s">
        <v>101</v>
      </c>
      <c r="BM5" s="32" t="s">
        <v>102</v>
      </c>
      <c r="BN5" s="32" t="s">
        <v>103</v>
      </c>
      <c r="BO5" s="32" t="s">
        <v>104</v>
      </c>
      <c r="BP5" s="32" t="s">
        <v>94</v>
      </c>
      <c r="BQ5" s="32" t="s">
        <v>95</v>
      </c>
      <c r="BR5" s="32" t="s">
        <v>96</v>
      </c>
      <c r="BS5" s="32" t="s">
        <v>97</v>
      </c>
      <c r="BT5" s="32" t="s">
        <v>98</v>
      </c>
      <c r="BU5" s="32" t="s">
        <v>99</v>
      </c>
      <c r="BV5" s="32" t="s">
        <v>100</v>
      </c>
      <c r="BW5" s="32" t="s">
        <v>101</v>
      </c>
      <c r="BX5" s="32" t="s">
        <v>102</v>
      </c>
      <c r="BY5" s="32" t="s">
        <v>103</v>
      </c>
      <c r="BZ5" s="32" t="s">
        <v>104</v>
      </c>
      <c r="CA5" s="32" t="s">
        <v>94</v>
      </c>
      <c r="CB5" s="32" t="s">
        <v>95</v>
      </c>
      <c r="CC5" s="32" t="s">
        <v>96</v>
      </c>
      <c r="CD5" s="32" t="s">
        <v>97</v>
      </c>
      <c r="CE5" s="32" t="s">
        <v>98</v>
      </c>
      <c r="CF5" s="32" t="s">
        <v>99</v>
      </c>
      <c r="CG5" s="32" t="s">
        <v>100</v>
      </c>
      <c r="CH5" s="32" t="s">
        <v>101</v>
      </c>
      <c r="CI5" s="32" t="s">
        <v>102</v>
      </c>
      <c r="CJ5" s="32" t="s">
        <v>103</v>
      </c>
      <c r="CK5" s="32" t="s">
        <v>104</v>
      </c>
      <c r="CL5" s="32" t="s">
        <v>94</v>
      </c>
      <c r="CM5" s="32" t="s">
        <v>95</v>
      </c>
      <c r="CN5" s="32" t="s">
        <v>96</v>
      </c>
      <c r="CO5" s="32" t="s">
        <v>97</v>
      </c>
      <c r="CP5" s="32" t="s">
        <v>98</v>
      </c>
      <c r="CQ5" s="32" t="s">
        <v>99</v>
      </c>
      <c r="CR5" s="32" t="s">
        <v>100</v>
      </c>
      <c r="CS5" s="32" t="s">
        <v>101</v>
      </c>
      <c r="CT5" s="32" t="s">
        <v>102</v>
      </c>
      <c r="CU5" s="32" t="s">
        <v>103</v>
      </c>
      <c r="CV5" s="32" t="s">
        <v>104</v>
      </c>
      <c r="CW5" s="32" t="s">
        <v>94</v>
      </c>
      <c r="CX5" s="32" t="s">
        <v>95</v>
      </c>
      <c r="CY5" s="32" t="s">
        <v>96</v>
      </c>
      <c r="CZ5" s="32" t="s">
        <v>97</v>
      </c>
      <c r="DA5" s="32" t="s">
        <v>98</v>
      </c>
      <c r="DB5" s="32" t="s">
        <v>99</v>
      </c>
      <c r="DC5" s="32" t="s">
        <v>100</v>
      </c>
      <c r="DD5" s="32" t="s">
        <v>101</v>
      </c>
      <c r="DE5" s="32" t="s">
        <v>102</v>
      </c>
      <c r="DF5" s="32" t="s">
        <v>103</v>
      </c>
      <c r="DG5" s="32" t="s">
        <v>104</v>
      </c>
      <c r="DH5" s="32" t="s">
        <v>94</v>
      </c>
      <c r="DI5" s="32" t="s">
        <v>95</v>
      </c>
      <c r="DJ5" s="32" t="s">
        <v>96</v>
      </c>
      <c r="DK5" s="32" t="s">
        <v>97</v>
      </c>
      <c r="DL5" s="32" t="s">
        <v>98</v>
      </c>
      <c r="DM5" s="32" t="s">
        <v>99</v>
      </c>
      <c r="DN5" s="32" t="s">
        <v>100</v>
      </c>
      <c r="DO5" s="32" t="s">
        <v>101</v>
      </c>
      <c r="DP5" s="32" t="s">
        <v>102</v>
      </c>
      <c r="DQ5" s="32" t="s">
        <v>103</v>
      </c>
      <c r="DR5" s="32" t="s">
        <v>104</v>
      </c>
      <c r="DS5" s="32" t="s">
        <v>94</v>
      </c>
      <c r="DT5" s="32" t="s">
        <v>95</v>
      </c>
      <c r="DU5" s="32" t="s">
        <v>96</v>
      </c>
      <c r="DV5" s="32" t="s">
        <v>97</v>
      </c>
      <c r="DW5" s="32" t="s">
        <v>98</v>
      </c>
      <c r="DX5" s="32" t="s">
        <v>99</v>
      </c>
      <c r="DY5" s="32" t="s">
        <v>100</v>
      </c>
      <c r="DZ5" s="32" t="s">
        <v>101</v>
      </c>
      <c r="EA5" s="32" t="s">
        <v>102</v>
      </c>
      <c r="EB5" s="32" t="s">
        <v>103</v>
      </c>
      <c r="EC5" s="32" t="s">
        <v>104</v>
      </c>
      <c r="ED5" s="32" t="s">
        <v>94</v>
      </c>
      <c r="EE5" s="32" t="s">
        <v>95</v>
      </c>
      <c r="EF5" s="32" t="s">
        <v>96</v>
      </c>
      <c r="EG5" s="32" t="s">
        <v>97</v>
      </c>
      <c r="EH5" s="32" t="s">
        <v>98</v>
      </c>
      <c r="EI5" s="32" t="s">
        <v>99</v>
      </c>
      <c r="EJ5" s="32" t="s">
        <v>100</v>
      </c>
      <c r="EK5" s="32" t="s">
        <v>101</v>
      </c>
      <c r="EL5" s="32" t="s">
        <v>102</v>
      </c>
      <c r="EM5" s="32" t="s">
        <v>103</v>
      </c>
      <c r="EN5" s="32" t="s">
        <v>104</v>
      </c>
    </row>
    <row r="6" spans="1:144" s="36" customFormat="1" x14ac:dyDescent="0.15">
      <c r="A6" s="28" t="s">
        <v>105</v>
      </c>
      <c r="B6" s="33">
        <f>B7</f>
        <v>2017</v>
      </c>
      <c r="C6" s="33">
        <f t="shared" ref="C6:W6" si="3">C7</f>
        <v>262056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京都府　宮津市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25.72</v>
      </c>
      <c r="Q6" s="34">
        <f t="shared" si="3"/>
        <v>2741</v>
      </c>
      <c r="R6" s="34">
        <f t="shared" si="3"/>
        <v>18324</v>
      </c>
      <c r="S6" s="34">
        <f t="shared" si="3"/>
        <v>172.74</v>
      </c>
      <c r="T6" s="34">
        <f t="shared" si="3"/>
        <v>106.08</v>
      </c>
      <c r="U6" s="34">
        <f t="shared" si="3"/>
        <v>4683</v>
      </c>
      <c r="V6" s="34">
        <f t="shared" si="3"/>
        <v>22.3</v>
      </c>
      <c r="W6" s="34">
        <f t="shared" si="3"/>
        <v>210</v>
      </c>
      <c r="X6" s="35">
        <f>IF(X7="",NA(),X7)</f>
        <v>85.88</v>
      </c>
      <c r="Y6" s="35">
        <f t="shared" ref="Y6:AG6" si="4">IF(Y7="",NA(),Y7)</f>
        <v>87.24</v>
      </c>
      <c r="Z6" s="35">
        <f t="shared" si="4"/>
        <v>84.73</v>
      </c>
      <c r="AA6" s="35">
        <f t="shared" si="4"/>
        <v>85.64</v>
      </c>
      <c r="AB6" s="35">
        <f t="shared" si="4"/>
        <v>80.61</v>
      </c>
      <c r="AC6" s="35">
        <f t="shared" si="4"/>
        <v>75.709999999999994</v>
      </c>
      <c r="AD6" s="35">
        <f t="shared" si="4"/>
        <v>75.87</v>
      </c>
      <c r="AE6" s="35">
        <f t="shared" si="4"/>
        <v>76.27</v>
      </c>
      <c r="AF6" s="35">
        <f t="shared" si="4"/>
        <v>77.56</v>
      </c>
      <c r="AG6" s="35">
        <f t="shared" si="4"/>
        <v>78.510000000000005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5">
        <f>IF(BE7="",NA(),BE7)</f>
        <v>1230.43</v>
      </c>
      <c r="BF6" s="35">
        <f t="shared" ref="BF6:BN6" si="7">IF(BF7="",NA(),BF7)</f>
        <v>1455.77</v>
      </c>
      <c r="BG6" s="35">
        <f t="shared" si="7"/>
        <v>1491.67</v>
      </c>
      <c r="BH6" s="35">
        <f t="shared" si="7"/>
        <v>1681.4</v>
      </c>
      <c r="BI6" s="35">
        <f t="shared" si="7"/>
        <v>1873.96</v>
      </c>
      <c r="BJ6" s="35">
        <f t="shared" si="7"/>
        <v>1167.7</v>
      </c>
      <c r="BK6" s="35">
        <f t="shared" si="7"/>
        <v>1125.69</v>
      </c>
      <c r="BL6" s="35">
        <f t="shared" si="7"/>
        <v>1134.67</v>
      </c>
      <c r="BM6" s="35">
        <f t="shared" si="7"/>
        <v>1144.79</v>
      </c>
      <c r="BN6" s="35">
        <f t="shared" si="7"/>
        <v>1061.58</v>
      </c>
      <c r="BO6" s="34" t="str">
        <f>IF(BO7="","",IF(BO7="-","【-】","【"&amp;SUBSTITUTE(TEXT(BO7,"#,##0.00"),"-","△")&amp;"】"))</f>
        <v>【1,141.75】</v>
      </c>
      <c r="BP6" s="35">
        <f>IF(BP7="",NA(),BP7)</f>
        <v>72.180000000000007</v>
      </c>
      <c r="BQ6" s="35">
        <f t="shared" ref="BQ6:BY6" si="8">IF(BQ7="",NA(),BQ7)</f>
        <v>68.22</v>
      </c>
      <c r="BR6" s="35">
        <f t="shared" si="8"/>
        <v>61.56</v>
      </c>
      <c r="BS6" s="35">
        <f t="shared" si="8"/>
        <v>61.53</v>
      </c>
      <c r="BT6" s="35">
        <f t="shared" si="8"/>
        <v>61.23</v>
      </c>
      <c r="BU6" s="35">
        <f t="shared" si="8"/>
        <v>54.43</v>
      </c>
      <c r="BV6" s="35">
        <f t="shared" si="8"/>
        <v>46.48</v>
      </c>
      <c r="BW6" s="35">
        <f t="shared" si="8"/>
        <v>40.6</v>
      </c>
      <c r="BX6" s="35">
        <f t="shared" si="8"/>
        <v>56.04</v>
      </c>
      <c r="BY6" s="35">
        <f t="shared" si="8"/>
        <v>58.52</v>
      </c>
      <c r="BZ6" s="34" t="str">
        <f>IF(BZ7="","",IF(BZ7="-","【-】","【"&amp;SUBSTITUTE(TEXT(BZ7,"#,##0.00"),"-","△")&amp;"】"))</f>
        <v>【54.93】</v>
      </c>
      <c r="CA6" s="35">
        <f>IF(CA7="",NA(),CA7)</f>
        <v>249.43</v>
      </c>
      <c r="CB6" s="35">
        <f t="shared" ref="CB6:CJ6" si="9">IF(CB7="",NA(),CB7)</f>
        <v>268.64999999999998</v>
      </c>
      <c r="CC6" s="35">
        <f t="shared" si="9"/>
        <v>301.93</v>
      </c>
      <c r="CD6" s="35">
        <f t="shared" si="9"/>
        <v>303.14999999999998</v>
      </c>
      <c r="CE6" s="35">
        <f t="shared" si="9"/>
        <v>282.38</v>
      </c>
      <c r="CF6" s="35">
        <f t="shared" si="9"/>
        <v>279.8</v>
      </c>
      <c r="CG6" s="35">
        <f t="shared" si="9"/>
        <v>376.61</v>
      </c>
      <c r="CH6" s="35">
        <f t="shared" si="9"/>
        <v>440.03</v>
      </c>
      <c r="CI6" s="35">
        <f t="shared" si="9"/>
        <v>304.35000000000002</v>
      </c>
      <c r="CJ6" s="35">
        <f t="shared" si="9"/>
        <v>296.3</v>
      </c>
      <c r="CK6" s="34" t="str">
        <f>IF(CK7="","",IF(CK7="-","【-】","【"&amp;SUBSTITUTE(TEXT(CK7,"#,##0.00"),"-","△")&amp;"】"))</f>
        <v>【292.18】</v>
      </c>
      <c r="CL6" s="35">
        <f>IF(CL7="",NA(),CL7)</f>
        <v>36.68</v>
      </c>
      <c r="CM6" s="35">
        <f t="shared" ref="CM6:CU6" si="10">IF(CM7="",NA(),CM7)</f>
        <v>35.94</v>
      </c>
      <c r="CN6" s="35">
        <f t="shared" si="10"/>
        <v>35.880000000000003</v>
      </c>
      <c r="CO6" s="35">
        <f t="shared" si="10"/>
        <v>35.380000000000003</v>
      </c>
      <c r="CP6" s="35">
        <f t="shared" si="10"/>
        <v>40.159999999999997</v>
      </c>
      <c r="CQ6" s="35">
        <f t="shared" si="10"/>
        <v>60.17</v>
      </c>
      <c r="CR6" s="35">
        <f t="shared" si="10"/>
        <v>57.43</v>
      </c>
      <c r="CS6" s="35">
        <f t="shared" si="10"/>
        <v>57.29</v>
      </c>
      <c r="CT6" s="35">
        <f t="shared" si="10"/>
        <v>55.9</v>
      </c>
      <c r="CU6" s="35">
        <f t="shared" si="10"/>
        <v>57.3</v>
      </c>
      <c r="CV6" s="34" t="str">
        <f>IF(CV7="","",IF(CV7="-","【-】","【"&amp;SUBSTITUTE(TEXT(CV7,"#,##0.00"),"-","△")&amp;"】"))</f>
        <v>【56.91】</v>
      </c>
      <c r="CW6" s="35">
        <f>IF(CW7="",NA(),CW7)</f>
        <v>91.65</v>
      </c>
      <c r="CX6" s="35">
        <f t="shared" ref="CX6:DF6" si="11">IF(CX7="",NA(),CX7)</f>
        <v>91.62</v>
      </c>
      <c r="CY6" s="35">
        <f t="shared" si="11"/>
        <v>91.59</v>
      </c>
      <c r="CZ6" s="35">
        <f t="shared" si="11"/>
        <v>91.15</v>
      </c>
      <c r="DA6" s="35">
        <f t="shared" si="11"/>
        <v>85.52</v>
      </c>
      <c r="DB6" s="35">
        <f t="shared" si="11"/>
        <v>76.680000000000007</v>
      </c>
      <c r="DC6" s="35">
        <f t="shared" si="11"/>
        <v>73.83</v>
      </c>
      <c r="DD6" s="35">
        <f t="shared" si="11"/>
        <v>73.69</v>
      </c>
      <c r="DE6" s="35">
        <f t="shared" si="11"/>
        <v>73.28</v>
      </c>
      <c r="DF6" s="35">
        <f t="shared" si="11"/>
        <v>72.42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5">
        <f>IF(ED7="",NA(),ED7)</f>
        <v>0.05</v>
      </c>
      <c r="EE6" s="35">
        <f t="shared" ref="EE6:EM6" si="14">IF(EE7="",NA(),EE7)</f>
        <v>0.7</v>
      </c>
      <c r="EF6" s="35">
        <f t="shared" si="14"/>
        <v>0.12</v>
      </c>
      <c r="EG6" s="35">
        <f t="shared" si="14"/>
        <v>1.53</v>
      </c>
      <c r="EH6" s="35">
        <f t="shared" si="14"/>
        <v>0.52</v>
      </c>
      <c r="EI6" s="35">
        <f t="shared" si="14"/>
        <v>0.89</v>
      </c>
      <c r="EJ6" s="35">
        <f t="shared" si="14"/>
        <v>0.69</v>
      </c>
      <c r="EK6" s="35">
        <f t="shared" si="14"/>
        <v>0.65</v>
      </c>
      <c r="EL6" s="35">
        <f t="shared" si="14"/>
        <v>0.53</v>
      </c>
      <c r="EM6" s="35">
        <f t="shared" si="14"/>
        <v>0.72</v>
      </c>
      <c r="EN6" s="34" t="str">
        <f>IF(EN7="","",IF(EN7="-","【-】","【"&amp;SUBSTITUTE(TEXT(EN7,"#,##0.00"),"-","△")&amp;"】"))</f>
        <v>【0.72】</v>
      </c>
    </row>
    <row r="7" spans="1:144" s="36" customFormat="1" x14ac:dyDescent="0.15">
      <c r="A7" s="28"/>
      <c r="B7" s="37">
        <v>2017</v>
      </c>
      <c r="C7" s="37">
        <v>262056</v>
      </c>
      <c r="D7" s="37">
        <v>47</v>
      </c>
      <c r="E7" s="37">
        <v>1</v>
      </c>
      <c r="F7" s="37">
        <v>0</v>
      </c>
      <c r="G7" s="37">
        <v>0</v>
      </c>
      <c r="H7" s="37" t="s">
        <v>106</v>
      </c>
      <c r="I7" s="37" t="s">
        <v>107</v>
      </c>
      <c r="J7" s="37" t="s">
        <v>108</v>
      </c>
      <c r="K7" s="37" t="s">
        <v>109</v>
      </c>
      <c r="L7" s="37" t="s">
        <v>110</v>
      </c>
      <c r="M7" s="37" t="s">
        <v>111</v>
      </c>
      <c r="N7" s="38" t="s">
        <v>112</v>
      </c>
      <c r="O7" s="38" t="s">
        <v>113</v>
      </c>
      <c r="P7" s="38">
        <v>25.72</v>
      </c>
      <c r="Q7" s="38">
        <v>2741</v>
      </c>
      <c r="R7" s="38">
        <v>18324</v>
      </c>
      <c r="S7" s="38">
        <v>172.74</v>
      </c>
      <c r="T7" s="38">
        <v>106.08</v>
      </c>
      <c r="U7" s="38">
        <v>4683</v>
      </c>
      <c r="V7" s="38">
        <v>22.3</v>
      </c>
      <c r="W7" s="38">
        <v>210</v>
      </c>
      <c r="X7" s="38">
        <v>85.88</v>
      </c>
      <c r="Y7" s="38">
        <v>87.24</v>
      </c>
      <c r="Z7" s="38">
        <v>84.73</v>
      </c>
      <c r="AA7" s="38">
        <v>85.64</v>
      </c>
      <c r="AB7" s="38">
        <v>80.61</v>
      </c>
      <c r="AC7" s="38">
        <v>75.709999999999994</v>
      </c>
      <c r="AD7" s="38">
        <v>75.87</v>
      </c>
      <c r="AE7" s="38">
        <v>76.27</v>
      </c>
      <c r="AF7" s="38">
        <v>77.56</v>
      </c>
      <c r="AG7" s="38">
        <v>78.510000000000005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1230.43</v>
      </c>
      <c r="BF7" s="38">
        <v>1455.77</v>
      </c>
      <c r="BG7" s="38">
        <v>1491.67</v>
      </c>
      <c r="BH7" s="38">
        <v>1681.4</v>
      </c>
      <c r="BI7" s="38">
        <v>1873.96</v>
      </c>
      <c r="BJ7" s="38">
        <v>1167.7</v>
      </c>
      <c r="BK7" s="38">
        <v>1125.69</v>
      </c>
      <c r="BL7" s="38">
        <v>1134.67</v>
      </c>
      <c r="BM7" s="38">
        <v>1144.79</v>
      </c>
      <c r="BN7" s="38">
        <v>1061.58</v>
      </c>
      <c r="BO7" s="38">
        <v>1141.75</v>
      </c>
      <c r="BP7" s="38">
        <v>72.180000000000007</v>
      </c>
      <c r="BQ7" s="38">
        <v>68.22</v>
      </c>
      <c r="BR7" s="38">
        <v>61.56</v>
      </c>
      <c r="BS7" s="38">
        <v>61.53</v>
      </c>
      <c r="BT7" s="38">
        <v>61.23</v>
      </c>
      <c r="BU7" s="38">
        <v>54.43</v>
      </c>
      <c r="BV7" s="38">
        <v>46.48</v>
      </c>
      <c r="BW7" s="38">
        <v>40.6</v>
      </c>
      <c r="BX7" s="38">
        <v>56.04</v>
      </c>
      <c r="BY7" s="38">
        <v>58.52</v>
      </c>
      <c r="BZ7" s="38">
        <v>54.93</v>
      </c>
      <c r="CA7" s="38">
        <v>249.43</v>
      </c>
      <c r="CB7" s="38">
        <v>268.64999999999998</v>
      </c>
      <c r="CC7" s="38">
        <v>301.93</v>
      </c>
      <c r="CD7" s="38">
        <v>303.14999999999998</v>
      </c>
      <c r="CE7" s="38">
        <v>282.38</v>
      </c>
      <c r="CF7" s="38">
        <v>279.8</v>
      </c>
      <c r="CG7" s="38">
        <v>376.61</v>
      </c>
      <c r="CH7" s="38">
        <v>440.03</v>
      </c>
      <c r="CI7" s="38">
        <v>304.35000000000002</v>
      </c>
      <c r="CJ7" s="38">
        <v>296.3</v>
      </c>
      <c r="CK7" s="38">
        <v>292.18</v>
      </c>
      <c r="CL7" s="38">
        <v>36.68</v>
      </c>
      <c r="CM7" s="38">
        <v>35.94</v>
      </c>
      <c r="CN7" s="38">
        <v>35.880000000000003</v>
      </c>
      <c r="CO7" s="38">
        <v>35.380000000000003</v>
      </c>
      <c r="CP7" s="38">
        <v>40.159999999999997</v>
      </c>
      <c r="CQ7" s="38">
        <v>60.17</v>
      </c>
      <c r="CR7" s="38">
        <v>57.43</v>
      </c>
      <c r="CS7" s="38">
        <v>57.29</v>
      </c>
      <c r="CT7" s="38">
        <v>55.9</v>
      </c>
      <c r="CU7" s="38">
        <v>57.3</v>
      </c>
      <c r="CV7" s="38">
        <v>56.91</v>
      </c>
      <c r="CW7" s="38">
        <v>91.65</v>
      </c>
      <c r="CX7" s="38">
        <v>91.62</v>
      </c>
      <c r="CY7" s="38">
        <v>91.59</v>
      </c>
      <c r="CZ7" s="38">
        <v>91.15</v>
      </c>
      <c r="DA7" s="38">
        <v>85.52</v>
      </c>
      <c r="DB7" s="38">
        <v>76.680000000000007</v>
      </c>
      <c r="DC7" s="38">
        <v>73.83</v>
      </c>
      <c r="DD7" s="38">
        <v>73.69</v>
      </c>
      <c r="DE7" s="38">
        <v>73.28</v>
      </c>
      <c r="DF7" s="38">
        <v>72.42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0.05</v>
      </c>
      <c r="EE7" s="38">
        <v>0.7</v>
      </c>
      <c r="EF7" s="38">
        <v>0.12</v>
      </c>
      <c r="EG7" s="38">
        <v>1.53</v>
      </c>
      <c r="EH7" s="38">
        <v>0.52</v>
      </c>
      <c r="EI7" s="38">
        <v>0.89</v>
      </c>
      <c r="EJ7" s="38">
        <v>0.69</v>
      </c>
      <c r="EK7" s="38">
        <v>0.65</v>
      </c>
      <c r="EL7" s="38">
        <v>0.53</v>
      </c>
      <c r="EM7" s="38">
        <v>0.72</v>
      </c>
      <c r="EN7" s="38">
        <v>0.72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 x14ac:dyDescent="0.15">
      <c r="A9" s="40"/>
      <c r="B9" s="40" t="s">
        <v>114</v>
      </c>
      <c r="C9" s="40" t="s">
        <v>115</v>
      </c>
      <c r="D9" s="40" t="s">
        <v>116</v>
      </c>
      <c r="E9" s="40" t="s">
        <v>117</v>
      </c>
      <c r="F9" s="40" t="s">
        <v>118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0" t="s">
        <v>57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