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予算係共有\10　地方公営企業関連（公企決統は決算フォルダ）\20　調査・照会\H30\310122【京都府 依頼　２月８日（火）〆】平成29年度決算「経営比較分析表」の分析等について\回答\"/>
    </mc:Choice>
  </mc:AlternateContent>
  <workbookProtection workbookAlgorithmName="SHA-512" workbookHashValue="XXdCWil1kiQii+7Qf4SuKVMVPHCE59A674ugaPVTtwcCqKkYnNSlAgrfqlL5wx8ne8OGYCECuw5KekfRA4Xcmg==" workbookSaltValue="lKKDwl7zEsBWD0SqdopO0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<sst xmlns="http://schemas.openxmlformats.org/spreadsheetml/2006/main" count="232" uniqueCount="119">
  <si>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</si>
  <si>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</si>
  <si>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</si>
  <si>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</si>
  <si>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</si>
  <si>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</si>
  <si>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</si>
  <si>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</si>
  <si>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</si>
  <si>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</si>
  <si>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</si>
  <si>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</si>
  <si>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</si>
  <si>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</si>
  <si>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</si>
  <si>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</si>
  <si>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</si>
  <si>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</si>
  <si>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</si>
  <si>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</si>
  <si>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</si>
  <si>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</si>
  <si>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</si>
  <si>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</si>
  <si>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</si>
  <si>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</si>
  <si>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</si>
  <si>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</si>
  <si>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</si>
  <si>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</si>
  <si>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</si>
  <si>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</si>
  <si>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</si>
  <si>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</si>
  <si>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</si>
  <si>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</si>
  <si>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</si>
  <si>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</si>
  <si>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</si>
  <si>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</si>
  <si>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</si>
  <si>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</si>
  <si>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</si>
  <si>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</si>
  <si>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</si>
  <si>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</si>
  <si>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</si>
  <si>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</si>
  <si>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</si>
  <si>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</si>
  <si>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</si>
  <si>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</si>
  <si>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</si>
  <si>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</si>
  <si>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</si>
  <si>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</si>
  <si>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</si>
  <si>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</si>
  <si>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</si>
  <si>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</si>
  <si>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</si>
  <si>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</si>
  <si>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</si>
  <si>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</si>
  <si>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</si>
  <si>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</si>
  <si>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</si>
  <si>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</si>
  <si>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</si>
  <si>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</si>
  <si>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</si>
  <si>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</si>
  <si>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</si>
  <si>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</si>
  <si>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</si>
  <si>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</si>
  <si>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</si>
  <si>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</si>
  <si>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</si>
  <si>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</si>
  <si>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</si>
  <si>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</si>
  <si>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</si>
  <si>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</si>
  <si>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</si>
  <si>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</si>
  <si>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</si>
  <si>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</si>
  <si>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</si>
  <si>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</si>
  <si>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</si>
  <si>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</si>
  <si>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</si>
  <si>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</si>
  <si>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</si>
  <si>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</si>
  <si>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</si>
  <si>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</si>
  <si>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</si>
  <si>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</si>
  <si>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</si>
  <si>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</si>
  <si>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</si>
  <si>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</si>
  <si>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</si>
  <si>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</si>
  <si>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</si>
  <si>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</si>
  <si>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</si>
  <si>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</si>
  <si>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</si>
  <si>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</si>
  <si>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</si>
  <si>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</si>
  <si>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</si>
  <si>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</si>
  <si>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公営企業会計制度の改正によりH26に大幅に上昇しているが、類似団体と同程度の状況となっている。施設の長寿命化等により適正な施設状況を維持していく必要がある。
②管路経年化率
　年々比率は低くなってきてはいるが、類似団体と比較すると高い比率となっていることから、老朽管等の布設替により改善を図る必要がある。
③管路更新率
　H30の石綿管布設替完了に向け、積極的に事業実施したことにより、比率は上昇傾向にある。石綿管布設替完了後は、早期に水道ビジョンを策定し、計画的に老朽管の布設替を行う必要がある。</t>
    <phoneticPr fontId="4"/>
  </si>
  <si>
    <t>　現在のところ、経営の健全性、効率性は一定確保しているが、給水人口の減少、老朽化施設の更新、H30の簡易水道事業との経営統合など、経営を取り巻く環境が厳しくなる見通しであることから、安定した経営状況を持続できるよう、経営戦略を策定し、収益増、費用抑制への取組をさらに進める必要がある。</t>
    <phoneticPr fontId="4"/>
  </si>
  <si>
    <r>
      <t>①経常収支比率
　H23の料金改定により、一時的に改善が図れたが、給水人口の減少等によりその水準が維持できず、また、H30の簡易水道事業との経営統合を</t>
    </r>
    <r>
      <rPr>
        <sz val="10"/>
        <rFont val="ＭＳ ゴシック"/>
        <family val="3"/>
        <charset val="128"/>
      </rPr>
      <t>行う</t>
    </r>
    <r>
      <rPr>
        <sz val="10"/>
        <color theme="1"/>
        <rFont val="ＭＳ ゴシック"/>
        <family val="3"/>
        <charset val="128"/>
      </rPr>
      <t>ことから、更なる収入確保と経費抑制を図る必要がある。
③流動比率
　100％を下回る状況ではないが、年々悪化の傾向にあり、簡水統合を考慮すると、給水収益等の確保を図り、支払能力を高めていくことが必要である。
④企業債残高対給水収益比率
　基幹浄水場の大規模改修や老朽石綿管布設替の実施により、類似団体と比較すると高い比率で推移している。
⑤料金回収率
　類似団体と比べ高い比率で推移しているが、簡水統合後は厳しい状況が予想され、今後、経営戦略を策定し、経営改善を図る必要がある。
⑥給水原価
　高利率企業債の繰上償還等により、一定の費用の効率性は確保しているが、簡水統合後への対応としてさらなる投資の効率化や維持管理費の削減等を行う必要がある。
⑦施設利用率
　類似団体と比べると高い水準となっているが、施設の統廃合などによる再構築を図り、更なる効率化を図る必要がある。
⑧有収率
　類似団体と比較すると高い比率で推移しているが、減少傾向にあるため、老朽管の布設替え等により、さらに改善を図る必要がある。</t>
    </r>
    <rPh sb="75" eb="76">
      <t>オコナ</t>
    </rPh>
    <rPh sb="492" eb="494">
      <t>ゲンショウ</t>
    </rPh>
    <rPh sb="494" eb="49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</si>
</sst>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0.7</c:v>
                </c:pt>
                <c:pt idx="2">
                  <c:v>1.32</c:v>
                </c:pt>
                <c:pt idx="3">
                  <c:v>1.7</c:v>
                </c:pt>
                <c:pt idx="4">
                  <c:v>1.1399999999999999</c:v>
                </c:pt>
              </c:numCache>
            </c:numRef>
          </c:val>
          <c:extLst>
            <c:ext xmlns:c16="http://schemas.microsoft.com/office/drawing/2014/chart" uri="{C3380CC4-5D6E-409C-BE32-E72D297353CC}">
              <c16:uniqueId val="{00000000-BEF2-410F-8B26-B4A538DDEA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BEF2-410F-8B26-B4A538DDEA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65.790000000000006</c:v>
                </c:pt>
                <c:pt idx="1">
                  <c:v>63.96</c:v>
                </c:pt>
                <c:pt idx="2">
                  <c:v>63.35</c:v>
                </c:pt>
                <c:pt idx="3">
                  <c:v>62.24</c:v>
                </c:pt>
                <c:pt idx="4">
                  <c:v>64.58</c:v>
                </c:pt>
              </c:numCache>
            </c:numRef>
          </c:val>
          <c:extLst>
            <c:ext xmlns:c16="http://schemas.microsoft.com/office/drawing/2014/chart" uri="{C3380CC4-5D6E-409C-BE32-E72D297353CC}">
              <c16:uniqueId val="{00000000-B422-44DE-9636-0A2F3C2688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B422-44DE-9636-0A2F3C2688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90.94</c:v>
                </c:pt>
                <c:pt idx="1">
                  <c:v>90.84</c:v>
                </c:pt>
                <c:pt idx="2">
                  <c:v>90.76</c:v>
                </c:pt>
                <c:pt idx="3">
                  <c:v>90.12</c:v>
                </c:pt>
                <c:pt idx="4">
                  <c:v>85.61</c:v>
                </c:pt>
              </c:numCache>
            </c:numRef>
          </c:val>
          <c:extLst>
            <c:ext xmlns:c16="http://schemas.microsoft.com/office/drawing/2014/chart" uri="{C3380CC4-5D6E-409C-BE32-E72D297353CC}">
              <c16:uniqueId val="{00000000-943D-49D2-8896-599AEDC199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943D-49D2-8896-599AEDC199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110.33</c:v>
                </c:pt>
                <c:pt idx="1">
                  <c:v>109.03</c:v>
                </c:pt>
                <c:pt idx="2">
                  <c:v>111.48</c:v>
                </c:pt>
                <c:pt idx="3">
                  <c:v>110.4</c:v>
                </c:pt>
                <c:pt idx="4">
                  <c:v>105.74</c:v>
                </c:pt>
              </c:numCache>
            </c:numRef>
          </c:val>
          <c:extLst>
            <c:ext xmlns:c16="http://schemas.microsoft.com/office/drawing/2014/chart" uri="{C3380CC4-5D6E-409C-BE32-E72D297353CC}">
              <c16:uniqueId val="{00000000-D292-4EAB-BB38-15A993976D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D292-4EAB-BB38-15A993976D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35.380000000000003</c:v>
                </c:pt>
                <c:pt idx="1">
                  <c:v>46.98</c:v>
                </c:pt>
                <c:pt idx="2">
                  <c:v>45.38</c:v>
                </c:pt>
                <c:pt idx="3">
                  <c:v>46.01</c:v>
                </c:pt>
                <c:pt idx="4">
                  <c:v>46.82</c:v>
                </c:pt>
              </c:numCache>
            </c:numRef>
          </c:val>
          <c:extLst>
            <c:ext xmlns:c16="http://schemas.microsoft.com/office/drawing/2014/chart" uri="{C3380CC4-5D6E-409C-BE32-E72D297353CC}">
              <c16:uniqueId val="{00000000-9050-4F3C-8EED-205E10A0C7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9050-4F3C-8EED-205E10A0C7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23.05</c:v>
                </c:pt>
                <c:pt idx="1">
                  <c:v>23.05</c:v>
                </c:pt>
                <c:pt idx="2">
                  <c:v>21.73</c:v>
                </c:pt>
                <c:pt idx="3">
                  <c:v>18.77</c:v>
                </c:pt>
                <c:pt idx="4">
                  <c:v>19.07</c:v>
                </c:pt>
              </c:numCache>
            </c:numRef>
          </c:val>
          <c:extLst>
            <c:ext xmlns:c16="http://schemas.microsoft.com/office/drawing/2014/chart" uri="{C3380CC4-5D6E-409C-BE32-E72D297353CC}">
              <c16:uniqueId val="{00000000-CC57-4547-B027-B696EF6849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CC57-4547-B027-B696EF6849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23-48E8-9579-B6FD33017C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F823-48E8-9579-B6FD33017C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358.29</c:v>
                </c:pt>
                <c:pt idx="1">
                  <c:v>204.69</c:v>
                </c:pt>
                <c:pt idx="2">
                  <c:v>142.16999999999999</c:v>
                </c:pt>
                <c:pt idx="3">
                  <c:v>148.79</c:v>
                </c:pt>
                <c:pt idx="4">
                  <c:v>156.5</c:v>
                </c:pt>
              </c:numCache>
            </c:numRef>
          </c:val>
          <c:extLst>
            <c:ext xmlns:c16="http://schemas.microsoft.com/office/drawing/2014/chart" uri="{C3380CC4-5D6E-409C-BE32-E72D297353CC}">
              <c16:uniqueId val="{00000000-3BD0-4119-9065-6C633CEEB6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3BD0-4119-9065-6C633CEEB6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597.70000000000005</c:v>
                </c:pt>
                <c:pt idx="1">
                  <c:v>643.48</c:v>
                </c:pt>
                <c:pt idx="2">
                  <c:v>667.72</c:v>
                </c:pt>
                <c:pt idx="3">
                  <c:v>710.5</c:v>
                </c:pt>
                <c:pt idx="4">
                  <c:v>721.67</c:v>
                </c:pt>
              </c:numCache>
            </c:numRef>
          </c:val>
          <c:extLst>
            <c:ext xmlns:c16="http://schemas.microsoft.com/office/drawing/2014/chart" uri="{C3380CC4-5D6E-409C-BE32-E72D297353CC}">
              <c16:uniqueId val="{00000000-2080-4A1F-AFE4-15CA2FB9F6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2080-4A1F-AFE4-15CA2FB9F6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108.31</c:v>
                </c:pt>
                <c:pt idx="1">
                  <c:v>107.96</c:v>
                </c:pt>
                <c:pt idx="2">
                  <c:v>110.71</c:v>
                </c:pt>
                <c:pt idx="3">
                  <c:v>107.59</c:v>
                </c:pt>
                <c:pt idx="4">
                  <c:v>103.03</c:v>
                </c:pt>
              </c:numCache>
            </c:numRef>
          </c:val>
          <c:extLst>
            <c:ext xmlns:c16="http://schemas.microsoft.com/office/drawing/2014/chart" uri="{C3380CC4-5D6E-409C-BE32-E72D297353CC}">
              <c16:uniqueId val="{00000000-0F4F-43E1-A3C9-721455EC8B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0F4F-43E1-A3C9-721455EC8B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152.55000000000001</c:v>
                </c:pt>
                <c:pt idx="1">
                  <c:v>153.26</c:v>
                </c:pt>
                <c:pt idx="2">
                  <c:v>149.87</c:v>
                </c:pt>
                <c:pt idx="3">
                  <c:v>154.26</c:v>
                </c:pt>
                <c:pt idx="4">
                  <c:v>161.51</c:v>
                </c:pt>
              </c:numCache>
            </c:numRef>
          </c:val>
          <c:extLst>
            <c:ext xmlns:c16="http://schemas.microsoft.com/office/drawing/2014/chart" uri="{C3380CC4-5D6E-409C-BE32-E72D297353CC}">
              <c16:uniqueId val="{00000000-400C-468C-800C-3DD81592AD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400C-468C-800C-3DD81592AD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　宮津市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18324</v>
      </c>
      <c r="AM8" s="73"/>
      <c r="AN8" s="73"/>
      <c r="AO8" s="73"/>
      <c r="AP8" s="73"/>
      <c r="AQ8" s="73"/>
      <c r="AR8" s="73"/>
      <c r="AS8" s="73"/>
      <c r="AT8" s="69">
        <f>データ!$S$6</f>
        <v>172.74</v>
      </c>
      <c r="AU8" s="70"/>
      <c r="AV8" s="70"/>
      <c r="AW8" s="70"/>
      <c r="AX8" s="70"/>
      <c r="AY8" s="70"/>
      <c r="AZ8" s="70"/>
      <c r="BA8" s="70"/>
      <c r="BB8" s="72">
        <f>データ!$T$6</f>
        <v>106.08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46.22</v>
      </c>
      <c r="J10" s="70"/>
      <c r="K10" s="70"/>
      <c r="L10" s="70"/>
      <c r="M10" s="70"/>
      <c r="N10" s="70"/>
      <c r="O10" s="71"/>
      <c r="P10" s="72">
        <f>データ!$P$6</f>
        <v>73.58</v>
      </c>
      <c r="Q10" s="72"/>
      <c r="R10" s="72"/>
      <c r="S10" s="72"/>
      <c r="T10" s="72"/>
      <c r="U10" s="72"/>
      <c r="V10" s="72"/>
      <c r="W10" s="73">
        <f>データ!$Q$6</f>
        <v>2741</v>
      </c>
      <c r="X10" s="73"/>
      <c r="Y10" s="73"/>
      <c r="Z10" s="73"/>
      <c r="AA10" s="73"/>
      <c r="AB10" s="73"/>
      <c r="AC10" s="73"/>
      <c r="AD10" s="2"/>
      <c r="AE10" s="2"/>
      <c r="AF10" s="2"/>
      <c r="AG10" s="2"/>
      <c r="AH10" s="4"/>
      <c r="AI10" s="4"/>
      <c r="AJ10" s="4"/>
      <c r="AK10" s="4"/>
      <c r="AL10" s="73">
        <f>データ!$U$6</f>
        <v>13396</v>
      </c>
      <c r="AM10" s="73"/>
      <c r="AN10" s="73"/>
      <c r="AO10" s="73"/>
      <c r="AP10" s="73"/>
      <c r="AQ10" s="73"/>
      <c r="AR10" s="73"/>
      <c r="AS10" s="73"/>
      <c r="AT10" s="69">
        <f>データ!$V$6</f>
        <v>13.9</v>
      </c>
      <c r="AU10" s="70"/>
      <c r="AV10" s="70"/>
      <c r="AW10" s="70"/>
      <c r="AX10" s="70"/>
      <c r="AY10" s="70"/>
      <c r="AZ10" s="70"/>
      <c r="BA10" s="70"/>
      <c r="BB10" s="72">
        <f>データ!$W$6</f>
        <v>963.74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hOjanmNLuRPOJfC/4I2TybYGsmyHbxGJDJ8I61OpVWHC/czy59+FbTnVhQjSbP3RUeEGtblYeVXyNdII6l1OA==" saltValue="uUhsJC8+DB6uHnb5ZNT8y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262056</v>
      </c>
      <c r="D6" s="33">
        <f t="shared" si="3"/>
        <v>46</v>
      </c>
      <c r="E6" s="33">
        <f t="shared" si="3"/>
        <v>1</v>
      </c>
      <c r="F6" s="33">
        <f t="shared" si="3"/>
        <v>0</v>
      </c>
      <c r="G6" s="33">
        <f t="shared" si="3"/>
        <v>1</v>
      </c>
      <c r="H6" s="33" t="str">
        <f t="shared" si="3"/>
        <v>京都府　宮津市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46.22</v>
      </c>
      <c r="P6" s="34">
        <f t="shared" si="3"/>
        <v>73.58</v>
      </c>
      <c r="Q6" s="34">
        <f t="shared" si="3"/>
        <v>2741</v>
      </c>
      <c r="R6" s="34">
        <f t="shared" si="3"/>
        <v>18324</v>
      </c>
      <c r="S6" s="34">
        <f t="shared" si="3"/>
        <v>172.74</v>
      </c>
      <c r="T6" s="34">
        <f t="shared" si="3"/>
        <v>106.08</v>
      </c>
      <c r="U6" s="34">
        <f t="shared" si="3"/>
        <v>13396</v>
      </c>
      <c r="V6" s="34">
        <f t="shared" si="3"/>
        <v>13.9</v>
      </c>
      <c r="W6" s="34">
        <f t="shared" si="3"/>
        <v>963.74</v>
      </c>
      <c r="X6" s="35">
        <f>IF(X7="",NA(),X7)</f>
        <v>110.33</v>
      </c>
      <c r="Y6" s="35">
        <f t="shared" ref="Y6:AG6" si="4">IF(Y7="",NA(),Y7)</f>
        <v>109.03</v>
      </c>
      <c r="Z6" s="35">
        <f t="shared" si="4"/>
        <v>111.48</v>
      </c>
      <c r="AA6" s="35">
        <f t="shared" si="4"/>
        <v>110.4</v>
      </c>
      <c r="AB6" s="35">
        <f t="shared" si="4"/>
        <v>105.74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358.29</v>
      </c>
      <c r="AU6" s="35">
        <f t="shared" ref="AU6:BC6" si="6">IF(AU7="",NA(),AU7)</f>
        <v>204.69</v>
      </c>
      <c r="AV6" s="35">
        <f t="shared" si="6"/>
        <v>142.16999999999999</v>
      </c>
      <c r="AW6" s="35">
        <f t="shared" si="6"/>
        <v>148.79</v>
      </c>
      <c r="AX6" s="35">
        <f t="shared" si="6"/>
        <v>156.5</v>
      </c>
      <c r="AY6" s="35">
        <f t="shared" si="6"/>
        <v>1081.23</v>
      </c>
      <c r="AZ6" s="35">
        <f t="shared" si="6"/>
        <v>406.37</v>
      </c>
      <c r="BA6" s="35">
        <f t="shared" si="6"/>
        <v>398.29</v>
      </c>
      <c r="BB6" s="35">
        <f t="shared" si="6"/>
        <v>388.67</v>
      </c>
      <c r="BC6" s="35">
        <f t="shared" si="6"/>
        <v>355.27</v>
      </c>
      <c r="BD6" s="34" t="str">
        <f>IF(BD7="","",IF(BD7="-","【-】","【"&amp;SUBSTITUTE(TEXT(BD7,"#,##0.00"),"-","△")&amp;"】"))</f>
        <v>【264.34】</v>
      </c>
      <c r="BE6" s="35">
        <f>IF(BE7="",NA(),BE7)</f>
        <v>597.70000000000005</v>
      </c>
      <c r="BF6" s="35">
        <f t="shared" ref="BF6:BN6" si="7">IF(BF7="",NA(),BF7)</f>
        <v>643.48</v>
      </c>
      <c r="BG6" s="35">
        <f t="shared" si="7"/>
        <v>667.72</v>
      </c>
      <c r="BH6" s="35">
        <f t="shared" si="7"/>
        <v>710.5</v>
      </c>
      <c r="BI6" s="35">
        <f t="shared" si="7"/>
        <v>721.67</v>
      </c>
      <c r="BJ6" s="35">
        <f t="shared" si="7"/>
        <v>443.13</v>
      </c>
      <c r="BK6" s="35">
        <f t="shared" si="7"/>
        <v>442.54</v>
      </c>
      <c r="BL6" s="35">
        <f t="shared" si="7"/>
        <v>431</v>
      </c>
      <c r="BM6" s="35">
        <f t="shared" si="7"/>
        <v>422.5</v>
      </c>
      <c r="BN6" s="35">
        <f t="shared" si="7"/>
        <v>458.27</v>
      </c>
      <c r="BO6" s="34" t="str">
        <f>IF(BO7="","",IF(BO7="-","【-】","【"&amp;SUBSTITUTE(TEXT(BO7,"#,##0.00"),"-","△")&amp;"】"))</f>
        <v>【274.27】</v>
      </c>
      <c r="BP6" s="35">
        <f>IF(BP7="",NA(),BP7)</f>
        <v>108.31</v>
      </c>
      <c r="BQ6" s="35">
        <f t="shared" ref="BQ6:BY6" si="8">IF(BQ7="",NA(),BQ7)</f>
        <v>107.96</v>
      </c>
      <c r="BR6" s="35">
        <f t="shared" si="8"/>
        <v>110.71</v>
      </c>
      <c r="BS6" s="35">
        <f t="shared" si="8"/>
        <v>107.59</v>
      </c>
      <c r="BT6" s="35">
        <f t="shared" si="8"/>
        <v>103.03</v>
      </c>
      <c r="BU6" s="35">
        <f t="shared" si="8"/>
        <v>95.4</v>
      </c>
      <c r="BV6" s="35">
        <f t="shared" si="8"/>
        <v>98.6</v>
      </c>
      <c r="BW6" s="35">
        <f t="shared" si="8"/>
        <v>100.82</v>
      </c>
      <c r="BX6" s="35">
        <f t="shared" si="8"/>
        <v>101.64</v>
      </c>
      <c r="BY6" s="35">
        <f t="shared" si="8"/>
        <v>96.77</v>
      </c>
      <c r="BZ6" s="34" t="str">
        <f>IF(BZ7="","",IF(BZ7="-","【-】","【"&amp;SUBSTITUTE(TEXT(BZ7,"#,##0.00"),"-","△")&amp;"】"))</f>
        <v>【104.36】</v>
      </c>
      <c r="CA6" s="35">
        <f>IF(CA7="",NA(),CA7)</f>
        <v>152.55000000000001</v>
      </c>
      <c r="CB6" s="35">
        <f t="shared" ref="CB6:CJ6" si="9">IF(CB7="",NA(),CB7)</f>
        <v>153.26</v>
      </c>
      <c r="CC6" s="35">
        <f t="shared" si="9"/>
        <v>149.87</v>
      </c>
      <c r="CD6" s="35">
        <f t="shared" si="9"/>
        <v>154.26</v>
      </c>
      <c r="CE6" s="35">
        <f t="shared" si="9"/>
        <v>161.51</v>
      </c>
      <c r="CF6" s="35">
        <f t="shared" si="9"/>
        <v>186.15</v>
      </c>
      <c r="CG6" s="35">
        <f t="shared" si="9"/>
        <v>181.67</v>
      </c>
      <c r="CH6" s="35">
        <f t="shared" si="9"/>
        <v>179.55</v>
      </c>
      <c r="CI6" s="35">
        <f t="shared" si="9"/>
        <v>179.16</v>
      </c>
      <c r="CJ6" s="35">
        <f t="shared" si="9"/>
        <v>187.18</v>
      </c>
      <c r="CK6" s="34" t="str">
        <f>IF(CK7="","",IF(CK7="-","【-】","【"&amp;SUBSTITUTE(TEXT(CK7,"#,##0.00"),"-","△")&amp;"】"))</f>
        <v>【165.71】</v>
      </c>
      <c r="CL6" s="35">
        <f>IF(CL7="",NA(),CL7)</f>
        <v>65.790000000000006</v>
      </c>
      <c r="CM6" s="35">
        <f t="shared" ref="CM6:CU6" si="10">IF(CM7="",NA(),CM7)</f>
        <v>63.96</v>
      </c>
      <c r="CN6" s="35">
        <f t="shared" si="10"/>
        <v>63.35</v>
      </c>
      <c r="CO6" s="35">
        <f t="shared" si="10"/>
        <v>62.24</v>
      </c>
      <c r="CP6" s="35">
        <f t="shared" si="10"/>
        <v>64.58</v>
      </c>
      <c r="CQ6" s="35">
        <f t="shared" si="10"/>
        <v>54.47</v>
      </c>
      <c r="CR6" s="35">
        <f t="shared" si="10"/>
        <v>53.61</v>
      </c>
      <c r="CS6" s="35">
        <f t="shared" si="10"/>
        <v>53.52</v>
      </c>
      <c r="CT6" s="35">
        <f t="shared" si="10"/>
        <v>54.24</v>
      </c>
      <c r="CU6" s="35">
        <f t="shared" si="10"/>
        <v>55.88</v>
      </c>
      <c r="CV6" s="34" t="str">
        <f>IF(CV7="","",IF(CV7="-","【-】","【"&amp;SUBSTITUTE(TEXT(CV7,"#,##0.00"),"-","△")&amp;"】"))</f>
        <v>【60.41】</v>
      </c>
      <c r="CW6" s="35">
        <f>IF(CW7="",NA(),CW7)</f>
        <v>90.94</v>
      </c>
      <c r="CX6" s="35">
        <f t="shared" ref="CX6:DF6" si="11">IF(CX7="",NA(),CX7)</f>
        <v>90.84</v>
      </c>
      <c r="CY6" s="35">
        <f t="shared" si="11"/>
        <v>90.76</v>
      </c>
      <c r="CZ6" s="35">
        <f t="shared" si="11"/>
        <v>90.12</v>
      </c>
      <c r="DA6" s="35">
        <f t="shared" si="11"/>
        <v>85.61</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35.380000000000003</v>
      </c>
      <c r="DI6" s="35">
        <f t="shared" ref="DI6:DQ6" si="12">IF(DI7="",NA(),DI7)</f>
        <v>46.98</v>
      </c>
      <c r="DJ6" s="35">
        <f t="shared" si="12"/>
        <v>45.38</v>
      </c>
      <c r="DK6" s="35">
        <f t="shared" si="12"/>
        <v>46.01</v>
      </c>
      <c r="DL6" s="35">
        <f t="shared" si="12"/>
        <v>46.82</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23.05</v>
      </c>
      <c r="DT6" s="35">
        <f t="shared" ref="DT6:EB6" si="13">IF(DT7="",NA(),DT7)</f>
        <v>23.05</v>
      </c>
      <c r="DU6" s="35">
        <f t="shared" si="13"/>
        <v>21.73</v>
      </c>
      <c r="DV6" s="35">
        <f t="shared" si="13"/>
        <v>18.77</v>
      </c>
      <c r="DW6" s="35">
        <f t="shared" si="13"/>
        <v>19.07</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0.86</v>
      </c>
      <c r="EE6" s="35">
        <f t="shared" ref="EE6:EM6" si="14">IF(EE7="",NA(),EE7)</f>
        <v>0.7</v>
      </c>
      <c r="EF6" s="35">
        <f t="shared" si="14"/>
        <v>1.32</v>
      </c>
      <c r="EG6" s="35">
        <f t="shared" si="14"/>
        <v>1.7</v>
      </c>
      <c r="EH6" s="35">
        <f t="shared" si="14"/>
        <v>1.1399999999999999</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262056</v>
      </c>
      <c r="D7" s="37">
        <v>46</v>
      </c>
      <c r="E7" s="37">
        <v>1</v>
      </c>
      <c r="F7" s="37">
        <v>0</v>
      </c>
      <c r="G7" s="37">
        <v>1</v>
      </c>
      <c r="H7" s="37" t="s">
        <v>104</v>
      </c>
      <c r="I7" s="37" t="s">
        <v>105</v>
      </c>
      <c r="J7" s="37" t="s">
        <v>106</v>
      </c>
      <c r="K7" s="37" t="s">
        <v>107</v>
      </c>
      <c r="L7" s="37" t="s">
        <v>108</v>
      </c>
      <c r="M7" s="37" t="s">
        <v>109</v>
      </c>
      <c r="N7" s="38" t="s">
        <v>110</v>
      </c>
      <c r="O7" s="38">
        <v>46.22</v>
      </c>
      <c r="P7" s="38">
        <v>73.58</v>
      </c>
      <c r="Q7" s="38">
        <v>2741</v>
      </c>
      <c r="R7" s="38">
        <v>18324</v>
      </c>
      <c r="S7" s="38">
        <v>172.74</v>
      </c>
      <c r="T7" s="38">
        <v>106.08</v>
      </c>
      <c r="U7" s="38">
        <v>13396</v>
      </c>
      <c r="V7" s="38">
        <v>13.9</v>
      </c>
      <c r="W7" s="38">
        <v>963.74</v>
      </c>
      <c r="X7" s="38">
        <v>110.33</v>
      </c>
      <c r="Y7" s="38">
        <v>109.03</v>
      </c>
      <c r="Z7" s="38">
        <v>111.48</v>
      </c>
      <c r="AA7" s="38">
        <v>110.4</v>
      </c>
      <c r="AB7" s="38">
        <v>105.74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358.29</v>
      </c>
      <c r="AU7" s="38">
        <v>204.69</v>
      </c>
      <c r="AV7" s="38">
        <v>142.16999999999999</v>
      </c>
      <c r="AW7" s="38">
        <v>148.79</v>
      </c>
      <c r="AX7" s="38">
        <v>156.5</v>
      </c>
      <c r="AY7" s="38">
        <v>1081.23</v>
      </c>
      <c r="AZ7" s="38">
        <v>406.37</v>
      </c>
      <c r="BA7" s="38">
        <v>398.29</v>
      </c>
      <c r="BB7" s="38">
        <v>388.67</v>
      </c>
      <c r="BC7" s="38">
        <v>355.27</v>
      </c>
      <c r="BD7" s="38">
        <v>264.33999999999997</v>
      </c>
      <c r="BE7" s="38">
        <v>597.70000000000005</v>
      </c>
      <c r="BF7" s="38">
        <v>643.48</v>
      </c>
      <c r="BG7" s="38">
        <v>667.72</v>
      </c>
      <c r="BH7" s="38">
        <v>710.5</v>
      </c>
      <c r="BI7" s="38">
        <v>721.67</v>
      </c>
      <c r="BJ7" s="38">
        <v>443.13</v>
      </c>
      <c r="BK7" s="38">
        <v>442.54</v>
      </c>
      <c r="BL7" s="38">
        <v>431</v>
      </c>
      <c r="BM7" s="38">
        <v>422.5</v>
      </c>
      <c r="BN7" s="38">
        <v>458.27</v>
      </c>
      <c r="BO7" s="38">
        <v>274.27</v>
      </c>
      <c r="BP7" s="38">
        <v>108.31</v>
      </c>
      <c r="BQ7" s="38">
        <v>107.96</v>
      </c>
      <c r="BR7" s="38">
        <v>110.71</v>
      </c>
      <c r="BS7" s="38">
        <v>107.59</v>
      </c>
      <c r="BT7" s="38">
        <v>103.03</v>
      </c>
      <c r="BU7" s="38">
        <v>95.4</v>
      </c>
      <c r="BV7" s="38">
        <v>98.6</v>
      </c>
      <c r="BW7" s="38">
        <v>100.82</v>
      </c>
      <c r="BX7" s="38">
        <v>101.64</v>
      </c>
      <c r="BY7" s="38">
        <v>96.77</v>
      </c>
      <c r="BZ7" s="38">
        <v>104.36</v>
      </c>
      <c r="CA7" s="38">
        <v>152.55000000000001</v>
      </c>
      <c r="CB7" s="38">
        <v>153.26</v>
      </c>
      <c r="CC7" s="38">
        <v>149.87</v>
      </c>
      <c r="CD7" s="38">
        <v>154.26</v>
      </c>
      <c r="CE7" s="38">
        <v>161.51</v>
      </c>
      <c r="CF7" s="38">
        <v>186.15</v>
      </c>
      <c r="CG7" s="38">
        <v>181.67</v>
      </c>
      <c r="CH7" s="38">
        <v>179.55</v>
      </c>
      <c r="CI7" s="38">
        <v>179.16</v>
      </c>
      <c r="CJ7" s="38">
        <v>187.18</v>
      </c>
      <c r="CK7" s="38">
        <v>165.71</v>
      </c>
      <c r="CL7" s="38">
        <v>65.790000000000006</v>
      </c>
      <c r="CM7" s="38">
        <v>63.96</v>
      </c>
      <c r="CN7" s="38">
        <v>63.35</v>
      </c>
      <c r="CO7" s="38">
        <v>62.24</v>
      </c>
      <c r="CP7" s="38">
        <v>64.58</v>
      </c>
      <c r="CQ7" s="38">
        <v>54.47</v>
      </c>
      <c r="CR7" s="38">
        <v>53.61</v>
      </c>
      <c r="CS7" s="38">
        <v>53.52</v>
      </c>
      <c r="CT7" s="38">
        <v>54.24</v>
      </c>
      <c r="CU7" s="38">
        <v>55.88</v>
      </c>
      <c r="CV7" s="38">
        <v>60.41</v>
      </c>
      <c r="CW7" s="38">
        <v>90.94</v>
      </c>
      <c r="CX7" s="38">
        <v>90.84</v>
      </c>
      <c r="CY7" s="38">
        <v>90.76</v>
      </c>
      <c r="CZ7" s="38">
        <v>90.12</v>
      </c>
      <c r="DA7" s="38">
        <v>85.61</v>
      </c>
      <c r="DB7" s="38">
        <v>81.459999999999994</v>
      </c>
      <c r="DC7" s="38">
        <v>81.31</v>
      </c>
      <c r="DD7" s="38">
        <v>81.459999999999994</v>
      </c>
      <c r="DE7" s="38">
        <v>81.680000000000007</v>
      </c>
      <c r="DF7" s="38">
        <v>80.989999999999995</v>
      </c>
      <c r="DG7" s="38">
        <v>89.93</v>
      </c>
      <c r="DH7" s="38">
        <v>35.380000000000003</v>
      </c>
      <c r="DI7" s="38">
        <v>46.98</v>
      </c>
      <c r="DJ7" s="38">
        <v>45.38</v>
      </c>
      <c r="DK7" s="38">
        <v>46.01</v>
      </c>
      <c r="DL7" s="38">
        <v>46.82</v>
      </c>
      <c r="DM7" s="38">
        <v>38.520000000000003</v>
      </c>
      <c r="DN7" s="38">
        <v>46.67</v>
      </c>
      <c r="DO7" s="38">
        <v>47.7</v>
      </c>
      <c r="DP7" s="38">
        <v>48.14</v>
      </c>
      <c r="DQ7" s="38">
        <v>46.61</v>
      </c>
      <c r="DR7" s="38">
        <v>48.12</v>
      </c>
      <c r="DS7" s="38">
        <v>23.05</v>
      </c>
      <c r="DT7" s="38">
        <v>23.05</v>
      </c>
      <c r="DU7" s="38">
        <v>21.73</v>
      </c>
      <c r="DV7" s="38">
        <v>18.77</v>
      </c>
      <c r="DW7" s="38">
        <v>19.07</v>
      </c>
      <c r="DX7" s="38">
        <v>9.43</v>
      </c>
      <c r="DY7" s="38">
        <v>10.029999999999999</v>
      </c>
      <c r="DZ7" s="38">
        <v>7.26</v>
      </c>
      <c r="EA7" s="38">
        <v>11.13</v>
      </c>
      <c r="EB7" s="38">
        <v>10.84</v>
      </c>
      <c r="EC7" s="38">
        <v>15.89</v>
      </c>
      <c r="ED7" s="38">
        <v>0.86</v>
      </c>
      <c r="EE7" s="38">
        <v>0.7</v>
      </c>
      <c r="EF7" s="38">
        <v>1.32</v>
      </c>
      <c r="EG7" s="38">
        <v>1.7</v>
      </c>
      <c r="EH7" s="38">
        <v>1.1399999999999999</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