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AlgorithmName="SHA-512" workbookHashValue="H9eakvmCGE7HAnEcJ1vfzeDVv6Wisqn6lesOzBvAolbIHYH/rvwAav9iqHsdghob498ufWK98e22z5qcK9gJUw==" workbookSaltValue="o83M26/frrGoGr92K1JYow==" workbookSpinCount="100000" lockStructure="1"/>
  <bookViews>
    <workbookView xWindow="240" yWindow="60" windowWidth="2073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S6" i="5"/>
  <c r="R6" i="5"/>
  <c r="Q6" i="5"/>
  <c r="W10" i="4" s="1"/>
  <c r="P6" i="5"/>
  <c r="O6" i="5"/>
  <c r="I10" i="4" s="1"/>
  <c r="N6" i="5"/>
  <c r="M6" i="5"/>
  <c r="L6" i="5"/>
  <c r="W8" i="4" s="1"/>
  <c r="K6" i="5"/>
  <c r="P8" i="4" s="1"/>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E86" i="4"/>
  <c r="AL10" i="4"/>
  <c r="AD10" i="4"/>
  <c r="P10" i="4"/>
  <c r="B10" i="4"/>
  <c r="AT8" i="4"/>
  <c r="AL8" i="4"/>
  <c r="I8" i="4"/>
  <c r="B8" i="4"/>
  <c r="C10" i="5" l="1"/>
  <c r="D10" i="5"/>
  <c r="E10" i="5"/>
  <c r="B10" i="5"/>
</calcChain>
</file>

<file path=xl/sharedStrings.xml><?xml version="1.0" encoding="utf-8"?>
<sst xmlns="http://schemas.openxmlformats.org/spreadsheetml/2006/main" count="245" uniqueCount="126">
  <si>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</si>
  <si>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</si>
  <si>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</si>
  <si>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</si>
  <si>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</si>
  <si>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</si>
  <si>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</si>
  <si>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</si>
  <si>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</si>
  <si>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</si>
  <si>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</si>
  <si>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</si>
  <si>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</si>
  <si>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</si>
  <si>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</si>
  <si>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</si>
  <si>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</si>
  <si>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</si>
  <si>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</si>
  <si>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</si>
  <si>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</si>
  <si>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</si>
  <si>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</si>
  <si>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</si>
  <si>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</si>
  <si>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</si>
  <si>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</si>
  <si>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</si>
  <si>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</si>
  <si>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</si>
  <si>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</si>
  <si>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</si>
  <si>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</si>
  <si>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</si>
  <si>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</si>
  <si>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</si>
  <si>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</si>
  <si>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</si>
  <si>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</si>
  <si>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</si>
  <si>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</si>
  <si>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</si>
  <si>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</si>
  <si>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</si>
  <si>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</si>
  <si>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</si>
  <si>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</si>
  <si>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</si>
  <si>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</si>
  <si>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</si>
  <si>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</si>
  <si>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</si>
  <si>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</si>
  <si>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</si>
  <si>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</si>
  <si>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</si>
  <si>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</si>
  <si>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</si>
  <si>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</si>
  <si>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</si>
  <si>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</si>
  <si>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</si>
  <si>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</si>
  <si>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</si>
  <si>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</si>
  <si>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</si>
  <si>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</si>
  <si>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</si>
  <si>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</si>
  <si>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</si>
  <si>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</si>
  <si>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</si>
  <si>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</si>
  <si>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</si>
  <si>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</si>
  <si>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</si>
  <si>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</si>
  <si>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</si>
  <si>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</si>
  <si>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</si>
  <si>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</si>
  <si>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</si>
  <si>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</si>
  <si>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</si>
  <si>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</si>
  <si>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</si>
  <si>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</si>
  <si>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</si>
  <si>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</si>
  <si>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</si>
  <si>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</si>
  <si>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</si>
  <si>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</si>
  <si>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</si>
  <si>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</si>
  <si>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</si>
  <si>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</si>
  <si>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</si>
  <si>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</si>
  <si>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</si>
  <si>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</si>
  <si>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</si>
  <si>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</si>
  <si>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</si>
  <si>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</si>
  <si>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</si>
  <si>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</si>
  <si>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</si>
  <si>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</si>
  <si>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</si>
  <si>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京都府　与謝野町</t>
  </si>
  <si>
    <t>法非適用</t>
  </si>
  <si>
    <t>下水道事業</t>
  </si>
  <si>
    <t>公共下水道</t>
  </si>
  <si>
    <t>Cc2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</si>
  <si>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</si>
  <si>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</si>
  <si>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</si>
  <si>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</si>
  <si>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</si>
  <si>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</si>
  <si>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</si>
  <si>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xml:space="preserve"> 収益的収支比率が１００％を大幅に下回っていることや類似団体と比較して経費回収率が低く、汚水処理原価が高い等、効率の悪い経営となっています。
　その要因としては、処理区域内人口一人当たりの投資額が多いことや平成１８年の合併時に使用料を一番低い町に統一したこと等が考えられます。
　改善策としては、未接続世帯等への文書による下水道への接続依頼及び戸別訪問を実施し、水洗化人口の増加による「経営の効率性」の向上を目指します。また、平成２９年度において使用料の値上げを初めて実施しましたが、急激な住民負担の増加を考慮した値上げであり、早期の経営改善に結びつくようなものではなかったため、適正な使用料とするため、今後も段階的な値上げを計画的に実施し、「経営の健全性」の向上に努めていきます。</t>
    <phoneticPr fontId="4"/>
  </si>
  <si>
    <t xml:space="preserve"> 事業開始当初の管渠施工工事から約３０年を経過し、今後は不意の修繕、改良及び更新にも対応していかなければならない可能性を考慮し、管渠の老朽化状況について十分な注意をはらっていく必要があります。</t>
    <phoneticPr fontId="4"/>
  </si>
  <si>
    <t xml:space="preserve"> 上記の分析を踏まえ、以下のとおり取組みます。
○適正な料金の設定
・使用料の段階的値上げの計画的な実施
○水洗化率の向上
・未接続世帯への戸別訪問の実施
・未接続世帯への文書等による啓発の実施</t>
    <rPh sb="11" eb="13">
      <t>イカ</t>
    </rPh>
    <rPh sb="17" eb="19">
      <t>トリク</t>
    </rPh>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</si>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</sst>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35890944"/>
        <c:axId val="235926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c:v>
                </c:pt>
                <c:pt idx="1">
                  <c:v>7.0000000000000007E-2</c:v>
                </c:pt>
                <c:pt idx="2">
                  <c:v>0.04</c:v>
                </c:pt>
                <c:pt idx="3">
                  <c:v>0.11</c:v>
                </c:pt>
                <c:pt idx="4">
                  <c:v>0.15</c:v>
                </c:pt>
              </c:numCache>
            </c:numRef>
          </c:val>
          <c:smooth val="0"/>
        </c:ser>
        <c:dLbls>
          <c:showLegendKey val="0"/>
          <c:showVal val="0"/>
          <c:showCatName val="0"/>
          <c:showSerName val="0"/>
          <c:showPercent val="0"/>
          <c:showBubbleSize val="0"/>
        </c:dLbls>
        <c:marker val="1"/>
        <c:smooth val="0"/>
        <c:axId val="235890944"/>
        <c:axId val="235926272"/>
      </c:lineChart>
      <c:dateAx>
        <c:axId val="235890944"/>
        <c:scaling>
          <c:orientation val="minMax"/>
        </c:scaling>
        <c:delete val="1"/>
        <c:axPos val="b"/>
        <c:numFmt formatCode="ge" sourceLinked="1"/>
        <c:majorTickMark val="none"/>
        <c:minorTickMark val="none"/>
        <c:tickLblPos val="none"/>
        <c:crossAx val="235926272"/>
        <c:crosses val="autoZero"/>
        <c:auto val="1"/>
        <c:lblOffset val="100"/>
        <c:baseTimeUnit val="years"/>
      </c:dateAx>
      <c:valAx>
        <c:axId val="235926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5890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97280896"/>
        <c:axId val="197282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55.41</c:v>
                </c:pt>
                <c:pt idx="1">
                  <c:v>55.81</c:v>
                </c:pt>
                <c:pt idx="2">
                  <c:v>54.44</c:v>
                </c:pt>
                <c:pt idx="3">
                  <c:v>54.67</c:v>
                </c:pt>
                <c:pt idx="4">
                  <c:v>53.51</c:v>
                </c:pt>
              </c:numCache>
            </c:numRef>
          </c:val>
          <c:smooth val="0"/>
        </c:ser>
        <c:dLbls>
          <c:showLegendKey val="0"/>
          <c:showVal val="0"/>
          <c:showCatName val="0"/>
          <c:showSerName val="0"/>
          <c:showPercent val="0"/>
          <c:showBubbleSize val="0"/>
        </c:dLbls>
        <c:marker val="1"/>
        <c:smooth val="0"/>
        <c:axId val="197280896"/>
        <c:axId val="197282816"/>
      </c:lineChart>
      <c:dateAx>
        <c:axId val="197280896"/>
        <c:scaling>
          <c:orientation val="minMax"/>
        </c:scaling>
        <c:delete val="1"/>
        <c:axPos val="b"/>
        <c:numFmt formatCode="ge" sourceLinked="1"/>
        <c:majorTickMark val="none"/>
        <c:minorTickMark val="none"/>
        <c:tickLblPos val="none"/>
        <c:crossAx val="197282816"/>
        <c:crosses val="autoZero"/>
        <c:auto val="1"/>
        <c:lblOffset val="100"/>
        <c:baseTimeUnit val="years"/>
      </c:dateAx>
      <c:valAx>
        <c:axId val="197282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7280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81.47</c:v>
                </c:pt>
                <c:pt idx="1">
                  <c:v>81.900000000000006</c:v>
                </c:pt>
                <c:pt idx="2">
                  <c:v>82.37</c:v>
                </c:pt>
                <c:pt idx="3">
                  <c:v>86.1</c:v>
                </c:pt>
                <c:pt idx="4">
                  <c:v>87.05</c:v>
                </c:pt>
              </c:numCache>
            </c:numRef>
          </c:val>
        </c:ser>
        <c:dLbls>
          <c:showLegendKey val="0"/>
          <c:showVal val="0"/>
          <c:showCatName val="0"/>
          <c:showSerName val="0"/>
          <c:showPercent val="0"/>
          <c:showBubbleSize val="0"/>
        </c:dLbls>
        <c:gapWidth val="150"/>
        <c:axId val="197444352"/>
        <c:axId val="197446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84.12</c:v>
                </c:pt>
                <c:pt idx="1">
                  <c:v>84.41</c:v>
                </c:pt>
                <c:pt idx="2">
                  <c:v>84.2</c:v>
                </c:pt>
                <c:pt idx="3">
                  <c:v>83.8</c:v>
                </c:pt>
                <c:pt idx="4">
                  <c:v>83.91</c:v>
                </c:pt>
              </c:numCache>
            </c:numRef>
          </c:val>
          <c:smooth val="0"/>
        </c:ser>
        <c:dLbls>
          <c:showLegendKey val="0"/>
          <c:showVal val="0"/>
          <c:showCatName val="0"/>
          <c:showSerName val="0"/>
          <c:showPercent val="0"/>
          <c:showBubbleSize val="0"/>
        </c:dLbls>
        <c:marker val="1"/>
        <c:smooth val="0"/>
        <c:axId val="197444352"/>
        <c:axId val="197446272"/>
      </c:lineChart>
      <c:dateAx>
        <c:axId val="197444352"/>
        <c:scaling>
          <c:orientation val="minMax"/>
        </c:scaling>
        <c:delete val="1"/>
        <c:axPos val="b"/>
        <c:numFmt formatCode="ge" sourceLinked="1"/>
        <c:majorTickMark val="none"/>
        <c:minorTickMark val="none"/>
        <c:tickLblPos val="none"/>
        <c:crossAx val="197446272"/>
        <c:crosses val="autoZero"/>
        <c:auto val="1"/>
        <c:lblOffset val="100"/>
        <c:baseTimeUnit val="years"/>
      </c:dateAx>
      <c:valAx>
        <c:axId val="197446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7444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54.93</c:v>
                </c:pt>
                <c:pt idx="1">
                  <c:v>56.03</c:v>
                </c:pt>
                <c:pt idx="2">
                  <c:v>52.12</c:v>
                </c:pt>
                <c:pt idx="3">
                  <c:v>51.11</c:v>
                </c:pt>
                <c:pt idx="4">
                  <c:v>49.31</c:v>
                </c:pt>
              </c:numCache>
            </c:numRef>
          </c:val>
        </c:ser>
        <c:dLbls>
          <c:showLegendKey val="0"/>
          <c:showVal val="0"/>
          <c:showCatName val="0"/>
          <c:showSerName val="0"/>
          <c:showPercent val="0"/>
          <c:showBubbleSize val="0"/>
        </c:dLbls>
        <c:gapWidth val="150"/>
        <c:axId val="236219776"/>
        <c:axId val="236373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36219776"/>
        <c:axId val="236373504"/>
      </c:lineChart>
      <c:dateAx>
        <c:axId val="236219776"/>
        <c:scaling>
          <c:orientation val="minMax"/>
        </c:scaling>
        <c:delete val="1"/>
        <c:axPos val="b"/>
        <c:numFmt formatCode="ge" sourceLinked="1"/>
        <c:majorTickMark val="none"/>
        <c:minorTickMark val="none"/>
        <c:tickLblPos val="none"/>
        <c:crossAx val="236373504"/>
        <c:crosses val="autoZero"/>
        <c:auto val="1"/>
        <c:lblOffset val="100"/>
        <c:baseTimeUnit val="years"/>
      </c:dateAx>
      <c:valAx>
        <c:axId val="236373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6219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96353024"/>
        <c:axId val="196371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6353024"/>
        <c:axId val="196371584"/>
      </c:lineChart>
      <c:dateAx>
        <c:axId val="196353024"/>
        <c:scaling>
          <c:orientation val="minMax"/>
        </c:scaling>
        <c:delete val="1"/>
        <c:axPos val="b"/>
        <c:numFmt formatCode="ge" sourceLinked="1"/>
        <c:majorTickMark val="none"/>
        <c:minorTickMark val="none"/>
        <c:tickLblPos val="none"/>
        <c:crossAx val="196371584"/>
        <c:crosses val="autoZero"/>
        <c:auto val="1"/>
        <c:lblOffset val="100"/>
        <c:baseTimeUnit val="years"/>
      </c:dateAx>
      <c:valAx>
        <c:axId val="196371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6353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96414080"/>
        <c:axId val="196432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6414080"/>
        <c:axId val="196432640"/>
      </c:lineChart>
      <c:dateAx>
        <c:axId val="196414080"/>
        <c:scaling>
          <c:orientation val="minMax"/>
        </c:scaling>
        <c:delete val="1"/>
        <c:axPos val="b"/>
        <c:numFmt formatCode="ge" sourceLinked="1"/>
        <c:majorTickMark val="none"/>
        <c:minorTickMark val="none"/>
        <c:tickLblPos val="none"/>
        <c:crossAx val="196432640"/>
        <c:crosses val="autoZero"/>
        <c:auto val="1"/>
        <c:lblOffset val="100"/>
        <c:baseTimeUnit val="years"/>
      </c:dateAx>
      <c:valAx>
        <c:axId val="196432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6414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96471040"/>
        <c:axId val="196489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6471040"/>
        <c:axId val="196489600"/>
      </c:lineChart>
      <c:dateAx>
        <c:axId val="196471040"/>
        <c:scaling>
          <c:orientation val="minMax"/>
        </c:scaling>
        <c:delete val="1"/>
        <c:axPos val="b"/>
        <c:numFmt formatCode="ge" sourceLinked="1"/>
        <c:majorTickMark val="none"/>
        <c:minorTickMark val="none"/>
        <c:tickLblPos val="none"/>
        <c:crossAx val="196489600"/>
        <c:crosses val="autoZero"/>
        <c:auto val="1"/>
        <c:lblOffset val="100"/>
        <c:baseTimeUnit val="years"/>
      </c:dateAx>
      <c:valAx>
        <c:axId val="196489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6471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96520576"/>
        <c:axId val="196616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6520576"/>
        <c:axId val="196616960"/>
      </c:lineChart>
      <c:dateAx>
        <c:axId val="196520576"/>
        <c:scaling>
          <c:orientation val="minMax"/>
        </c:scaling>
        <c:delete val="1"/>
        <c:axPos val="b"/>
        <c:numFmt formatCode="ge" sourceLinked="1"/>
        <c:majorTickMark val="none"/>
        <c:minorTickMark val="none"/>
        <c:tickLblPos val="none"/>
        <c:crossAx val="196616960"/>
        <c:crosses val="autoZero"/>
        <c:auto val="1"/>
        <c:lblOffset val="100"/>
        <c:baseTimeUnit val="years"/>
      </c:dateAx>
      <c:valAx>
        <c:axId val="196616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652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2579.38</c:v>
                </c:pt>
                <c:pt idx="1">
                  <c:v>2481.87</c:v>
                </c:pt>
                <c:pt idx="2">
                  <c:v>2382.59</c:v>
                </c:pt>
                <c:pt idx="3">
                  <c:v>2088.66</c:v>
                </c:pt>
                <c:pt idx="4">
                  <c:v>658.33</c:v>
                </c:pt>
              </c:numCache>
            </c:numRef>
          </c:val>
        </c:ser>
        <c:dLbls>
          <c:showLegendKey val="0"/>
          <c:showVal val="0"/>
          <c:showCatName val="0"/>
          <c:showSerName val="0"/>
          <c:showPercent val="0"/>
          <c:showBubbleSize val="0"/>
        </c:dLbls>
        <c:gapWidth val="150"/>
        <c:axId val="196659456"/>
        <c:axId val="197009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1273.52</c:v>
                </c:pt>
                <c:pt idx="1">
                  <c:v>1209.95</c:v>
                </c:pt>
                <c:pt idx="2">
                  <c:v>1136.5</c:v>
                </c:pt>
                <c:pt idx="3">
                  <c:v>1118.56</c:v>
                </c:pt>
                <c:pt idx="4">
                  <c:v>1111.31</c:v>
                </c:pt>
              </c:numCache>
            </c:numRef>
          </c:val>
          <c:smooth val="0"/>
        </c:ser>
        <c:dLbls>
          <c:showLegendKey val="0"/>
          <c:showVal val="0"/>
          <c:showCatName val="0"/>
          <c:showSerName val="0"/>
          <c:showPercent val="0"/>
          <c:showBubbleSize val="0"/>
        </c:dLbls>
        <c:marker val="1"/>
        <c:smooth val="0"/>
        <c:axId val="196659456"/>
        <c:axId val="197009792"/>
      </c:lineChart>
      <c:dateAx>
        <c:axId val="196659456"/>
        <c:scaling>
          <c:orientation val="minMax"/>
        </c:scaling>
        <c:delete val="1"/>
        <c:axPos val="b"/>
        <c:numFmt formatCode="ge" sourceLinked="1"/>
        <c:majorTickMark val="none"/>
        <c:minorTickMark val="none"/>
        <c:tickLblPos val="none"/>
        <c:crossAx val="197009792"/>
        <c:crosses val="autoZero"/>
        <c:auto val="1"/>
        <c:lblOffset val="100"/>
        <c:baseTimeUnit val="years"/>
      </c:dateAx>
      <c:valAx>
        <c:axId val="197009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6659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44.05</c:v>
                </c:pt>
                <c:pt idx="1">
                  <c:v>46.78</c:v>
                </c:pt>
                <c:pt idx="2">
                  <c:v>40.9</c:v>
                </c:pt>
                <c:pt idx="3">
                  <c:v>42.12</c:v>
                </c:pt>
                <c:pt idx="4">
                  <c:v>42.32</c:v>
                </c:pt>
              </c:numCache>
            </c:numRef>
          </c:val>
        </c:ser>
        <c:dLbls>
          <c:showLegendKey val="0"/>
          <c:showVal val="0"/>
          <c:showCatName val="0"/>
          <c:showSerName val="0"/>
          <c:showPercent val="0"/>
          <c:showBubbleSize val="0"/>
        </c:dLbls>
        <c:gapWidth val="150"/>
        <c:axId val="197048192"/>
        <c:axId val="197054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67.849999999999994</c:v>
                </c:pt>
                <c:pt idx="1">
                  <c:v>69.48</c:v>
                </c:pt>
                <c:pt idx="2">
                  <c:v>71.650000000000006</c:v>
                </c:pt>
                <c:pt idx="3">
                  <c:v>72.33</c:v>
                </c:pt>
                <c:pt idx="4">
                  <c:v>75.540000000000006</c:v>
                </c:pt>
              </c:numCache>
            </c:numRef>
          </c:val>
          <c:smooth val="0"/>
        </c:ser>
        <c:dLbls>
          <c:showLegendKey val="0"/>
          <c:showVal val="0"/>
          <c:showCatName val="0"/>
          <c:showSerName val="0"/>
          <c:showPercent val="0"/>
          <c:showBubbleSize val="0"/>
        </c:dLbls>
        <c:marker val="1"/>
        <c:smooth val="0"/>
        <c:axId val="197048192"/>
        <c:axId val="197054464"/>
      </c:lineChart>
      <c:dateAx>
        <c:axId val="197048192"/>
        <c:scaling>
          <c:orientation val="minMax"/>
        </c:scaling>
        <c:delete val="1"/>
        <c:axPos val="b"/>
        <c:numFmt formatCode="ge" sourceLinked="1"/>
        <c:majorTickMark val="none"/>
        <c:minorTickMark val="none"/>
        <c:tickLblPos val="none"/>
        <c:crossAx val="197054464"/>
        <c:crosses val="autoZero"/>
        <c:auto val="1"/>
        <c:lblOffset val="100"/>
        <c:baseTimeUnit val="years"/>
      </c:dateAx>
      <c:valAx>
        <c:axId val="197054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7048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324.42</c:v>
                </c:pt>
                <c:pt idx="1">
                  <c:v>306.17</c:v>
                </c:pt>
                <c:pt idx="2">
                  <c:v>355.4</c:v>
                </c:pt>
                <c:pt idx="3">
                  <c:v>352.99</c:v>
                </c:pt>
                <c:pt idx="4">
                  <c:v>348.31</c:v>
                </c:pt>
              </c:numCache>
            </c:numRef>
          </c:val>
        </c:ser>
        <c:dLbls>
          <c:showLegendKey val="0"/>
          <c:showVal val="0"/>
          <c:showCatName val="0"/>
          <c:showSerName val="0"/>
          <c:showPercent val="0"/>
          <c:showBubbleSize val="0"/>
        </c:dLbls>
        <c:gapWidth val="150"/>
        <c:axId val="197101056"/>
        <c:axId val="197102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224.94</c:v>
                </c:pt>
                <c:pt idx="1">
                  <c:v>220.67</c:v>
                </c:pt>
                <c:pt idx="2">
                  <c:v>217.82</c:v>
                </c:pt>
                <c:pt idx="3">
                  <c:v>215.28</c:v>
                </c:pt>
                <c:pt idx="4">
                  <c:v>207.96</c:v>
                </c:pt>
              </c:numCache>
            </c:numRef>
          </c:val>
          <c:smooth val="0"/>
        </c:ser>
        <c:dLbls>
          <c:showLegendKey val="0"/>
          <c:showVal val="0"/>
          <c:showCatName val="0"/>
          <c:showSerName val="0"/>
          <c:showPercent val="0"/>
          <c:showBubbleSize val="0"/>
        </c:dLbls>
        <c:marker val="1"/>
        <c:smooth val="0"/>
        <c:axId val="197101056"/>
        <c:axId val="197102976"/>
      </c:lineChart>
      <c:dateAx>
        <c:axId val="197101056"/>
        <c:scaling>
          <c:orientation val="minMax"/>
        </c:scaling>
        <c:delete val="1"/>
        <c:axPos val="b"/>
        <c:numFmt formatCode="ge" sourceLinked="1"/>
        <c:majorTickMark val="none"/>
        <c:minorTickMark val="none"/>
        <c:tickLblPos val="none"/>
        <c:crossAx val="197102976"/>
        <c:crosses val="autoZero"/>
        <c:auto val="1"/>
        <c:lblOffset val="100"/>
        <c:baseTimeUnit val="years"/>
      </c:dateAx>
      <c:valAx>
        <c:axId val="197102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7101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3" t="str">
        <f>データ!H6</f>
        <v>京都府　与謝野町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Cc2</v>
      </c>
      <c r="X8" s="48"/>
      <c r="Y8" s="48"/>
      <c r="Z8" s="48"/>
      <c r="AA8" s="48"/>
      <c r="AB8" s="48"/>
      <c r="AC8" s="48"/>
      <c r="AD8" s="49" t="s">
        <v>125</v>
      </c>
      <c r="AE8" s="49"/>
      <c r="AF8" s="49"/>
      <c r="AG8" s="49"/>
      <c r="AH8" s="49"/>
      <c r="AI8" s="49"/>
      <c r="AJ8" s="49"/>
      <c r="AK8" s="4"/>
      <c r="AL8" s="50">
        <f>データ!S6</f>
        <v>22645</v>
      </c>
      <c r="AM8" s="50"/>
      <c r="AN8" s="50"/>
      <c r="AO8" s="50"/>
      <c r="AP8" s="50"/>
      <c r="AQ8" s="50"/>
      <c r="AR8" s="50"/>
      <c r="AS8" s="50"/>
      <c r="AT8" s="45">
        <f>データ!T6</f>
        <v>108.38</v>
      </c>
      <c r="AU8" s="45"/>
      <c r="AV8" s="45"/>
      <c r="AW8" s="45"/>
      <c r="AX8" s="45"/>
      <c r="AY8" s="45"/>
      <c r="AZ8" s="45"/>
      <c r="BA8" s="45"/>
      <c r="BB8" s="45">
        <f>データ!U6</f>
        <v>208.94</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25.92</v>
      </c>
      <c r="Q10" s="45"/>
      <c r="R10" s="45"/>
      <c r="S10" s="45"/>
      <c r="T10" s="45"/>
      <c r="U10" s="45"/>
      <c r="V10" s="45"/>
      <c r="W10" s="45">
        <f>データ!Q6</f>
        <v>97.4</v>
      </c>
      <c r="X10" s="45"/>
      <c r="Y10" s="45"/>
      <c r="Z10" s="45"/>
      <c r="AA10" s="45"/>
      <c r="AB10" s="45"/>
      <c r="AC10" s="45"/>
      <c r="AD10" s="50">
        <f>データ!R6</f>
        <v>2468</v>
      </c>
      <c r="AE10" s="50"/>
      <c r="AF10" s="50"/>
      <c r="AG10" s="50"/>
      <c r="AH10" s="50"/>
      <c r="AI10" s="50"/>
      <c r="AJ10" s="50"/>
      <c r="AK10" s="2"/>
      <c r="AL10" s="50">
        <f>データ!V6</f>
        <v>5806</v>
      </c>
      <c r="AM10" s="50"/>
      <c r="AN10" s="50"/>
      <c r="AO10" s="50"/>
      <c r="AP10" s="50"/>
      <c r="AQ10" s="50"/>
      <c r="AR10" s="50"/>
      <c r="AS10" s="50"/>
      <c r="AT10" s="45">
        <f>データ!W6</f>
        <v>2.17</v>
      </c>
      <c r="AU10" s="45"/>
      <c r="AV10" s="45"/>
      <c r="AW10" s="45"/>
      <c r="AX10" s="45"/>
      <c r="AY10" s="45"/>
      <c r="AZ10" s="45"/>
      <c r="BA10" s="45"/>
      <c r="BB10" s="45">
        <f>データ!X6</f>
        <v>2675.58</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122</v>
      </c>
      <c r="BM16" s="70"/>
      <c r="BN16" s="70"/>
      <c r="BO16" s="70"/>
      <c r="BP16" s="70"/>
      <c r="BQ16" s="70"/>
      <c r="BR16" s="70"/>
      <c r="BS16" s="70"/>
      <c r="BT16" s="70"/>
      <c r="BU16" s="70"/>
      <c r="BV16" s="70"/>
      <c r="BW16" s="70"/>
      <c r="BX16" s="70"/>
      <c r="BY16" s="70"/>
      <c r="BZ16" s="7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x14ac:dyDescent="0.15">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x14ac:dyDescent="0.15">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123</v>
      </c>
      <c r="BM47" s="70"/>
      <c r="BN47" s="70"/>
      <c r="BO47" s="70"/>
      <c r="BP47" s="70"/>
      <c r="BQ47" s="70"/>
      <c r="BR47" s="70"/>
      <c r="BS47" s="70"/>
      <c r="BT47" s="70"/>
      <c r="BU47" s="70"/>
      <c r="BV47" s="70"/>
      <c r="BW47" s="70"/>
      <c r="BX47" s="70"/>
      <c r="BY47" s="70"/>
      <c r="BZ47" s="71"/>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x14ac:dyDescent="0.15">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x14ac:dyDescent="0.15">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124</v>
      </c>
      <c r="BM66" s="70"/>
      <c r="BN66" s="70"/>
      <c r="BO66" s="70"/>
      <c r="BP66" s="70"/>
      <c r="BQ66" s="70"/>
      <c r="BR66" s="70"/>
      <c r="BS66" s="70"/>
      <c r="BT66" s="70"/>
      <c r="BU66" s="70"/>
      <c r="BV66" s="70"/>
      <c r="BW66" s="70"/>
      <c r="BX66" s="70"/>
      <c r="BY66" s="70"/>
      <c r="BZ66" s="71"/>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x14ac:dyDescent="0.15">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x14ac:dyDescent="0.15">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【728.30】</v>
      </c>
      <c r="I86" s="26" t="str">
        <f>データ!CA6</f>
        <v>【100.04】</v>
      </c>
      <c r="J86" s="26" t="str">
        <f>データ!CL6</f>
        <v>【137.82】</v>
      </c>
      <c r="K86" s="26" t="str">
        <f>データ!CW6</f>
        <v>【60.09】</v>
      </c>
      <c r="L86" s="26" t="str">
        <f>データ!DH6</f>
        <v>【94.90】</v>
      </c>
      <c r="M86" s="26" t="s">
        <v>56</v>
      </c>
      <c r="N86" s="26" t="s">
        <v>56</v>
      </c>
      <c r="O86" s="26" t="str">
        <f>データ!EO6</f>
        <v>【0.27】</v>
      </c>
    </row>
  </sheetData>
  <sheetProtection algorithmName="SHA-512" hashValue="1O11Q8sb/X1HFRqGmayRpgKxew3yPkiSzFYw9MYFlX9qZL4KWp9LOpianqiM33H6F2U8TfnKKA5GJp89Y63Vpw==" saltValue="Z1IKsqJKo4yz8/0Q8VyeUA=="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topLeftCell="DX1" workbookViewId="0">
      <selection activeCell="EH6" sqref="EH6"/>
    </sheetView>
  </sheetViews>
  <sheetFormatPr defaultColWidth="9" defaultRowHeight="13.5" x14ac:dyDescent="0.15"/>
  <cols>
    <col min="1" max="1" width="9" style="3"/>
    <col min="2" max="144" width="11.875" style="3" customWidth="1"/>
    <col min="145" max="16384" width="9" style="3"/>
  </cols>
  <sheetData>
    <row r="1" spans="1:145" x14ac:dyDescent="0.1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x14ac:dyDescent="0.1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x14ac:dyDescent="0.15">
      <c r="A6" s="28" t="s">
        <v>109</v>
      </c>
      <c r="B6" s="33">
        <f>B7</f>
        <v>2016</v>
      </c>
      <c r="C6" s="33">
        <f t="shared" ref="C6:X6" si="3">C7</f>
        <v>264652</v>
      </c>
      <c r="D6" s="33">
        <f t="shared" si="3"/>
        <v>47</v>
      </c>
      <c r="E6" s="33">
        <f t="shared" si="3"/>
        <v>17</v>
      </c>
      <c r="F6" s="33">
        <f t="shared" si="3"/>
        <v>1</v>
      </c>
      <c r="G6" s="33">
        <f t="shared" si="3"/>
        <v>0</v>
      </c>
      <c r="H6" s="33" t="str">
        <f t="shared" si="3"/>
        <v>京都府　与謝野町</v>
      </c>
      <c r="I6" s="33" t="str">
        <f t="shared" si="3"/>
        <v>法非適用</v>
      </c>
      <c r="J6" s="33" t="str">
        <f t="shared" si="3"/>
        <v>下水道事業</v>
      </c>
      <c r="K6" s="33" t="str">
        <f t="shared" si="3"/>
        <v>公共下水道</v>
      </c>
      <c r="L6" s="33" t="str">
        <f t="shared" si="3"/>
        <v>Cc2</v>
      </c>
      <c r="M6" s="33">
        <f t="shared" si="3"/>
        <v>0</v>
      </c>
      <c r="N6" s="34" t="str">
        <f t="shared" si="3"/>
        <v>-</v>
      </c>
      <c r="O6" s="34" t="str">
        <f t="shared" si="3"/>
        <v>該当数値なし</v>
      </c>
      <c r="P6" s="34">
        <f t="shared" si="3"/>
        <v>25.92</v>
      </c>
      <c r="Q6" s="34">
        <f t="shared" si="3"/>
        <v>97.4</v>
      </c>
      <c r="R6" s="34">
        <f t="shared" si="3"/>
        <v>2468</v>
      </c>
      <c r="S6" s="34">
        <f t="shared" si="3"/>
        <v>22645</v>
      </c>
      <c r="T6" s="34">
        <f t="shared" si="3"/>
        <v>108.38</v>
      </c>
      <c r="U6" s="34">
        <f t="shared" si="3"/>
        <v>208.94</v>
      </c>
      <c r="V6" s="34">
        <f t="shared" si="3"/>
        <v>5806</v>
      </c>
      <c r="W6" s="34">
        <f t="shared" si="3"/>
        <v>2.17</v>
      </c>
      <c r="X6" s="34">
        <f t="shared" si="3"/>
        <v>2675.58</v>
      </c>
      <c r="Y6" s="35">
        <f>IF(Y7="",NA(),Y7)</f>
        <v>54.93</v>
      </c>
      <c r="Z6" s="35">
        <f t="shared" ref="Z6:AH6" si="4">IF(Z7="",NA(),Z7)</f>
        <v>56.03</v>
      </c>
      <c r="AA6" s="35">
        <f t="shared" si="4"/>
        <v>52.12</v>
      </c>
      <c r="AB6" s="35">
        <f t="shared" si="4"/>
        <v>51.11</v>
      </c>
      <c r="AC6" s="35">
        <f t="shared" si="4"/>
        <v>49.31</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2579.38</v>
      </c>
      <c r="BG6" s="35">
        <f t="shared" ref="BG6:BO6" si="7">IF(BG7="",NA(),BG7)</f>
        <v>2481.87</v>
      </c>
      <c r="BH6" s="35">
        <f t="shared" si="7"/>
        <v>2382.59</v>
      </c>
      <c r="BI6" s="35">
        <f t="shared" si="7"/>
        <v>2088.66</v>
      </c>
      <c r="BJ6" s="35">
        <f t="shared" si="7"/>
        <v>658.33</v>
      </c>
      <c r="BK6" s="35">
        <f t="shared" si="7"/>
        <v>1273.52</v>
      </c>
      <c r="BL6" s="35">
        <f t="shared" si="7"/>
        <v>1209.95</v>
      </c>
      <c r="BM6" s="35">
        <f t="shared" si="7"/>
        <v>1136.5</v>
      </c>
      <c r="BN6" s="35">
        <f t="shared" si="7"/>
        <v>1118.56</v>
      </c>
      <c r="BO6" s="35">
        <f t="shared" si="7"/>
        <v>1111.31</v>
      </c>
      <c r="BP6" s="34" t="str">
        <f>IF(BP7="","",IF(BP7="-","【-】","【"&amp;SUBSTITUTE(TEXT(BP7,"#,##0.00"),"-","△")&amp;"】"))</f>
        <v>【728.30】</v>
      </c>
      <c r="BQ6" s="35">
        <f>IF(BQ7="",NA(),BQ7)</f>
        <v>44.05</v>
      </c>
      <c r="BR6" s="35">
        <f t="shared" ref="BR6:BZ6" si="8">IF(BR7="",NA(),BR7)</f>
        <v>46.78</v>
      </c>
      <c r="BS6" s="35">
        <f t="shared" si="8"/>
        <v>40.9</v>
      </c>
      <c r="BT6" s="35">
        <f t="shared" si="8"/>
        <v>42.12</v>
      </c>
      <c r="BU6" s="35">
        <f t="shared" si="8"/>
        <v>42.32</v>
      </c>
      <c r="BV6" s="35">
        <f t="shared" si="8"/>
        <v>67.849999999999994</v>
      </c>
      <c r="BW6" s="35">
        <f t="shared" si="8"/>
        <v>69.48</v>
      </c>
      <c r="BX6" s="35">
        <f t="shared" si="8"/>
        <v>71.650000000000006</v>
      </c>
      <c r="BY6" s="35">
        <f t="shared" si="8"/>
        <v>72.33</v>
      </c>
      <c r="BZ6" s="35">
        <f t="shared" si="8"/>
        <v>75.540000000000006</v>
      </c>
      <c r="CA6" s="34" t="str">
        <f>IF(CA7="","",IF(CA7="-","【-】","【"&amp;SUBSTITUTE(TEXT(CA7,"#,##0.00"),"-","△")&amp;"】"))</f>
        <v>【100.04】</v>
      </c>
      <c r="CB6" s="35">
        <f>IF(CB7="",NA(),CB7)</f>
        <v>324.42</v>
      </c>
      <c r="CC6" s="35">
        <f t="shared" ref="CC6:CK6" si="9">IF(CC7="",NA(),CC7)</f>
        <v>306.17</v>
      </c>
      <c r="CD6" s="35">
        <f t="shared" si="9"/>
        <v>355.4</v>
      </c>
      <c r="CE6" s="35">
        <f t="shared" si="9"/>
        <v>352.99</v>
      </c>
      <c r="CF6" s="35">
        <f t="shared" si="9"/>
        <v>348.31</v>
      </c>
      <c r="CG6" s="35">
        <f t="shared" si="9"/>
        <v>224.94</v>
      </c>
      <c r="CH6" s="35">
        <f t="shared" si="9"/>
        <v>220.67</v>
      </c>
      <c r="CI6" s="35">
        <f t="shared" si="9"/>
        <v>217.82</v>
      </c>
      <c r="CJ6" s="35">
        <f t="shared" si="9"/>
        <v>215.28</v>
      </c>
      <c r="CK6" s="35">
        <f t="shared" si="9"/>
        <v>207.96</v>
      </c>
      <c r="CL6" s="34" t="str">
        <f>IF(CL7="","",IF(CL7="-","【-】","【"&amp;SUBSTITUTE(TEXT(CL7,"#,##0.00"),"-","△")&amp;"】"))</f>
        <v>【137.82】</v>
      </c>
      <c r="CM6" s="35" t="str">
        <f>IF(CM7="",NA(),CM7)</f>
        <v>-</v>
      </c>
      <c r="CN6" s="35" t="str">
        <f t="shared" ref="CN6:CV6" si="10">IF(CN7="",NA(),CN7)</f>
        <v>-</v>
      </c>
      <c r="CO6" s="35" t="str">
        <f t="shared" si="10"/>
        <v>-</v>
      </c>
      <c r="CP6" s="35" t="str">
        <f t="shared" si="10"/>
        <v>-</v>
      </c>
      <c r="CQ6" s="35" t="str">
        <f t="shared" si="10"/>
        <v>-</v>
      </c>
      <c r="CR6" s="35">
        <f t="shared" si="10"/>
        <v>55.41</v>
      </c>
      <c r="CS6" s="35">
        <f t="shared" si="10"/>
        <v>55.81</v>
      </c>
      <c r="CT6" s="35">
        <f t="shared" si="10"/>
        <v>54.44</v>
      </c>
      <c r="CU6" s="35">
        <f t="shared" si="10"/>
        <v>54.67</v>
      </c>
      <c r="CV6" s="35">
        <f t="shared" si="10"/>
        <v>53.51</v>
      </c>
      <c r="CW6" s="34" t="str">
        <f>IF(CW7="","",IF(CW7="-","【-】","【"&amp;SUBSTITUTE(TEXT(CW7,"#,##0.00"),"-","△")&amp;"】"))</f>
        <v>【60.09】</v>
      </c>
      <c r="CX6" s="35">
        <f>IF(CX7="",NA(),CX7)</f>
        <v>81.47</v>
      </c>
      <c r="CY6" s="35">
        <f t="shared" ref="CY6:DG6" si="11">IF(CY7="",NA(),CY7)</f>
        <v>81.900000000000006</v>
      </c>
      <c r="CZ6" s="35">
        <f t="shared" si="11"/>
        <v>82.37</v>
      </c>
      <c r="DA6" s="35">
        <f t="shared" si="11"/>
        <v>86.1</v>
      </c>
      <c r="DB6" s="35">
        <f t="shared" si="11"/>
        <v>87.05</v>
      </c>
      <c r="DC6" s="35">
        <f t="shared" si="11"/>
        <v>84.12</v>
      </c>
      <c r="DD6" s="35">
        <f t="shared" si="11"/>
        <v>84.41</v>
      </c>
      <c r="DE6" s="35">
        <f t="shared" si="11"/>
        <v>84.2</v>
      </c>
      <c r="DF6" s="35">
        <f t="shared" si="11"/>
        <v>83.8</v>
      </c>
      <c r="DG6" s="35">
        <f t="shared" si="11"/>
        <v>83.91</v>
      </c>
      <c r="DH6" s="34" t="str">
        <f>IF(DH7="","",IF(DH7="-","【-】","【"&amp;SUBSTITUTE(TEXT(DH7,"#,##0.00"),"-","△")&amp;"】"))</f>
        <v>【94.90】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v>
      </c>
      <c r="EK6" s="35">
        <f t="shared" si="14"/>
        <v>7.0000000000000007E-2</v>
      </c>
      <c r="EL6" s="35">
        <f t="shared" si="14"/>
        <v>0.04</v>
      </c>
      <c r="EM6" s="35">
        <f t="shared" si="14"/>
        <v>0.11</v>
      </c>
      <c r="EN6" s="35">
        <f t="shared" si="14"/>
        <v>0.15</v>
      </c>
      <c r="EO6" s="34" t="str">
        <f>IF(EO7="","",IF(EO7="-","【-】","【"&amp;SUBSTITUTE(TEXT(EO7,"#,##0.00"),"-","△")&amp;"】"))</f>
        <v>【0.27】</v>
      </c>
    </row>
    <row r="7" spans="1:145" s="36" customFormat="1" x14ac:dyDescent="0.15">
      <c r="A7" s="28"/>
      <c r="B7" s="37">
        <v>2016</v>
      </c>
      <c r="C7" s="37">
        <v>264652</v>
      </c>
      <c r="D7" s="37">
        <v>47</v>
      </c>
      <c r="E7" s="37">
        <v>17</v>
      </c>
      <c r="F7" s="37">
        <v>1</v>
      </c>
      <c r="G7" s="37">
        <v>0</v>
      </c>
      <c r="H7" s="37" t="s">
        <v>110</v>
      </c>
      <c r="I7" s="37" t="s">
        <v>111</v>
      </c>
      <c r="J7" s="37" t="s">
        <v>112</v>
      </c>
      <c r="K7" s="37" t="s">
        <v>113</v>
      </c>
      <c r="L7" s="37" t="s">
        <v>114</v>
      </c>
      <c r="M7" s="37"/>
      <c r="N7" s="38" t="s">
        <v>115</v>
      </c>
      <c r="O7" s="38" t="s">
        <v>116</v>
      </c>
      <c r="P7" s="38">
        <v>25.92</v>
      </c>
      <c r="Q7" s="38">
        <v>97.4</v>
      </c>
      <c r="R7" s="38">
        <v>2468</v>
      </c>
      <c r="S7" s="38">
        <v>22645</v>
      </c>
      <c r="T7" s="38">
        <v>108.38</v>
      </c>
      <c r="U7" s="38">
        <v>208.94</v>
      </c>
      <c r="V7" s="38">
        <v>5806</v>
      </c>
      <c r="W7" s="38">
        <v>2.17</v>
      </c>
      <c r="X7" s="38">
        <v>2675.58</v>
      </c>
      <c r="Y7" s="38">
        <v>54.93</v>
      </c>
      <c r="Z7" s="38">
        <v>56.03</v>
      </c>
      <c r="AA7" s="38">
        <v>52.12</v>
      </c>
      <c r="AB7" s="38">
        <v>51.11</v>
      </c>
      <c r="AC7" s="38">
        <v>49.31</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2579.38</v>
      </c>
      <c r="BG7" s="38">
        <v>2481.87</v>
      </c>
      <c r="BH7" s="38">
        <v>2382.59</v>
      </c>
      <c r="BI7" s="38">
        <v>2088.66</v>
      </c>
      <c r="BJ7" s="38">
        <v>658.33</v>
      </c>
      <c r="BK7" s="38">
        <v>1273.52</v>
      </c>
      <c r="BL7" s="38">
        <v>1209.95</v>
      </c>
      <c r="BM7" s="38">
        <v>1136.5</v>
      </c>
      <c r="BN7" s="38">
        <v>1118.56</v>
      </c>
      <c r="BO7" s="38">
        <v>1111.31</v>
      </c>
      <c r="BP7" s="38">
        <v>728.3</v>
      </c>
      <c r="BQ7" s="38">
        <v>44.05</v>
      </c>
      <c r="BR7" s="38">
        <v>46.78</v>
      </c>
      <c r="BS7" s="38">
        <v>40.9</v>
      </c>
      <c r="BT7" s="38">
        <v>42.12</v>
      </c>
      <c r="BU7" s="38">
        <v>42.32</v>
      </c>
      <c r="BV7" s="38">
        <v>67.849999999999994</v>
      </c>
      <c r="BW7" s="38">
        <v>69.48</v>
      </c>
      <c r="BX7" s="38">
        <v>71.650000000000006</v>
      </c>
      <c r="BY7" s="38">
        <v>72.33</v>
      </c>
      <c r="BZ7" s="38">
        <v>75.540000000000006</v>
      </c>
      <c r="CA7" s="38">
        <v>100.04</v>
      </c>
      <c r="CB7" s="38">
        <v>324.42</v>
      </c>
      <c r="CC7" s="38">
        <v>306.17</v>
      </c>
      <c r="CD7" s="38">
        <v>355.4</v>
      </c>
      <c r="CE7" s="38">
        <v>352.99</v>
      </c>
      <c r="CF7" s="38">
        <v>348.31</v>
      </c>
      <c r="CG7" s="38">
        <v>224.94</v>
      </c>
      <c r="CH7" s="38">
        <v>220.67</v>
      </c>
      <c r="CI7" s="38">
        <v>217.82</v>
      </c>
      <c r="CJ7" s="38">
        <v>215.28</v>
      </c>
      <c r="CK7" s="38">
        <v>207.96</v>
      </c>
      <c r="CL7" s="38">
        <v>137.82</v>
      </c>
      <c r="CM7" s="38" t="s">
        <v>115</v>
      </c>
      <c r="CN7" s="38" t="s">
        <v>115</v>
      </c>
      <c r="CO7" s="38" t="s">
        <v>115</v>
      </c>
      <c r="CP7" s="38" t="s">
        <v>115</v>
      </c>
      <c r="CQ7" s="38" t="s">
        <v>115</v>
      </c>
      <c r="CR7" s="38">
        <v>55.41</v>
      </c>
      <c r="CS7" s="38">
        <v>55.81</v>
      </c>
      <c r="CT7" s="38">
        <v>54.44</v>
      </c>
      <c r="CU7" s="38">
        <v>54.67</v>
      </c>
      <c r="CV7" s="38">
        <v>53.51</v>
      </c>
      <c r="CW7" s="38">
        <v>60.09</v>
      </c>
      <c r="CX7" s="38">
        <v>81.47</v>
      </c>
      <c r="CY7" s="38">
        <v>81.900000000000006</v>
      </c>
      <c r="CZ7" s="38">
        <v>82.37</v>
      </c>
      <c r="DA7" s="38">
        <v>86.1</v>
      </c>
      <c r="DB7" s="38">
        <v>87.05</v>
      </c>
      <c r="DC7" s="38">
        <v>84.12</v>
      </c>
      <c r="DD7" s="38">
        <v>84.41</v>
      </c>
      <c r="DE7" s="38">
        <v>84.2</v>
      </c>
      <c r="DF7" s="38">
        <v>83.8</v>
      </c>
      <c r="DG7" s="38">
        <v>83.91</v>
      </c>
      <c r="DH7" s="38">
        <v>94.9</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v>
      </c>
      <c r="EK7" s="38">
        <v>7.0000000000000007E-2</v>
      </c>
      <c r="EL7" s="38">
        <v>0.04</v>
      </c>
      <c r="EM7" s="38">
        <v>0.11</v>
      </c>
      <c r="EN7" s="38">
        <v>0.15</v>
      </c>
      <c r="EO7" s="38">
        <v>0.27</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cp:lastModifiedBy>
  <dcterms:modified xsi:type="dcterms:W3CDTF">2018-02-14T05:31:45Z</dcterms:modified>
</cp:coreProperties>
</file>