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B501" lockStructure="1"/>
  <bookViews>
    <workbookView xWindow="0" yWindow="0" windowWidth="20610" windowHeight="625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<sst xmlns="http://schemas.openxmlformats.org/spreadsheetml/2006/main" count="226" uniqueCount="110">
  <si>
    <t>類似団体平均(N-4)</t>
  </si>
  <si>
    <t>業種名</t>
    <rPh sb="2" eb="3">
      <t>メイ</t>
    </rPh>
    <phoneticPr fontId="8"/>
  </si>
  <si>
    <t>グラフ凡例</t>
    <rPh sb="3" eb="5">
      <t>ハンレイ</t>
    </rPh>
    <phoneticPr fontId="8"/>
  </si>
  <si>
    <t>1. 経営の健全性・効率性について</t>
  </si>
  <si>
    <t>該当数値なし</t>
  </si>
  <si>
    <t>事業CD</t>
    <rPh sb="0" eb="2">
      <t>ジギョウ</t>
    </rPh>
    <phoneticPr fontId="8"/>
  </si>
  <si>
    <t>類似団体区分</t>
    <rPh sb="4" eb="6">
      <t>クブン</t>
    </rPh>
    <phoneticPr fontId="8"/>
  </si>
  <si>
    <t>有収率(％)</t>
    <rPh sb="0" eb="1">
      <t>ユウ</t>
    </rPh>
    <rPh sb="1" eb="3">
      <t>シュウリツ</t>
    </rPh>
    <phoneticPr fontId="8"/>
  </si>
  <si>
    <t>【】</t>
  </si>
  <si>
    <t>「支払能力」</t>
  </si>
  <si>
    <t>処理区域内人口</t>
  </si>
  <si>
    <t>Ｎ－２年度</t>
    <rPh sb="3" eb="5">
      <t>ネンド</t>
    </rPh>
    <phoneticPr fontId="8"/>
  </si>
  <si>
    <t>自己資本構成比率(％)</t>
  </si>
  <si>
    <t>普及率(％)</t>
  </si>
  <si>
    <t>Ｎ－４年度</t>
    <rPh sb="3" eb="5">
      <t>ネンド</t>
    </rPh>
    <phoneticPr fontId="8"/>
  </si>
  <si>
    <t>分析欄</t>
    <rPh sb="0" eb="2">
      <t>ブンセキ</t>
    </rPh>
    <rPh sb="2" eb="3">
      <t>ラン</t>
    </rPh>
    <phoneticPr fontId="8"/>
  </si>
  <si>
    <t>人口</t>
    <rPh sb="0" eb="2">
      <t>ジンコウ</t>
    </rPh>
    <phoneticPr fontId="8"/>
  </si>
  <si>
    <t>①収益的収支比率(％)</t>
    <rPh sb="1" eb="4">
      <t>シュウエキテキ</t>
    </rPh>
    <phoneticPr fontId="8"/>
  </si>
  <si>
    <t>項番</t>
    <rPh sb="0" eb="2">
      <t>コウバン</t>
    </rPh>
    <phoneticPr fontId="8"/>
  </si>
  <si>
    <t>資金不足比率</t>
    <rPh sb="0" eb="2">
      <t>シキン</t>
    </rPh>
    <rPh sb="2" eb="4">
      <t>フソク</t>
    </rPh>
    <rPh sb="4" eb="6">
      <t>ヒリツ</t>
    </rPh>
    <phoneticPr fontId="8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</si>
  <si>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8"/>
  </si>
  <si>
    <t>④企業債残高対事業規模比率(％)</t>
  </si>
  <si>
    <t>「施設の効率性」</t>
    <rPh sb="1" eb="3">
      <t>シセツ</t>
    </rPh>
    <rPh sb="4" eb="6">
      <t>コウリツ</t>
    </rPh>
    <rPh sb="6" eb="7">
      <t>セイ</t>
    </rPh>
    <phoneticPr fontId="8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</si>
  <si>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8"/>
  </si>
  <si>
    <t>京都府　宮津市</t>
  </si>
  <si>
    <t>比率(N-4)</t>
    <rPh sb="0" eb="2">
      <t>ヒリツ</t>
    </rPh>
    <phoneticPr fontId="8"/>
  </si>
  <si>
    <t>年度</t>
    <rPh sb="0" eb="2">
      <t>ネンド</t>
    </rPh>
    <phoneticPr fontId="8"/>
  </si>
  <si>
    <t>経営比較分析表</t>
  </si>
  <si>
    <t>類似団体平均(N-3)</t>
  </si>
  <si>
    <t>大項目</t>
    <rPh sb="0" eb="3">
      <t>ダイコウモク</t>
    </rPh>
    <phoneticPr fontId="8"/>
  </si>
  <si>
    <t>2. 老朽化の状況</t>
  </si>
  <si>
    <t>②管渠老朽化率(％)</t>
  </si>
  <si>
    <t>「管渠の経年化の状況」</t>
    <rPh sb="4" eb="7">
      <t>ケイネンカ</t>
    </rPh>
    <rPh sb="8" eb="10">
      <t>ジョウキョウ</t>
    </rPh>
    <phoneticPr fontId="8"/>
  </si>
  <si>
    <t>事業名称</t>
    <rPh sb="0" eb="2">
      <t>ジギョウ</t>
    </rPh>
    <rPh sb="2" eb="4">
      <t>メイショウ</t>
    </rPh>
    <phoneticPr fontId="8"/>
  </si>
  <si>
    <t>施設CD</t>
    <rPh sb="0" eb="2">
      <t>シセツ</t>
    </rPh>
    <phoneticPr fontId="8"/>
  </si>
  <si>
    <t>全体総括</t>
    <rPh sb="0" eb="2">
      <t>ゼンタイ</t>
    </rPh>
    <rPh sb="2" eb="4">
      <t>ソウカツ</t>
    </rPh>
    <phoneticPr fontId="8"/>
  </si>
  <si>
    <t>処理区域面積</t>
  </si>
  <si>
    <t>業務CD</t>
    <rPh sb="0" eb="2">
      <t>ギョウム</t>
    </rPh>
    <phoneticPr fontId="8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</si>
  <si>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8"/>
  </si>
  <si>
    <t>処理区域内人口(人)</t>
    <rPh sb="0" eb="2">
      <t>ショリ</t>
    </rPh>
    <rPh sb="2" eb="5">
      <t>クイキナイ</t>
    </rPh>
    <phoneticPr fontId="8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</si>
  <si>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8"/>
  </si>
  <si>
    <t>平成26年度全国平均</t>
  </si>
  <si>
    <t>資金不足比率(％)</t>
  </si>
  <si>
    <t>－</t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</si>
  <si>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8"/>
  </si>
  <si>
    <t>業務名</t>
    <rPh sb="2" eb="3">
      <t>メイ</t>
    </rPh>
    <phoneticPr fontId="8"/>
  </si>
  <si>
    <t>③流動比率(％)</t>
    <rPh sb="1" eb="3">
      <t>リュウドウ</t>
    </rPh>
    <rPh sb="3" eb="5">
      <t>ヒリツ</t>
    </rPh>
    <phoneticPr fontId="8"/>
  </si>
  <si>
    <t>業種CD</t>
    <rPh sb="0" eb="2">
      <t>ギョウシュ</t>
    </rPh>
    <phoneticPr fontId="8"/>
  </si>
  <si>
    <t>当該団体値（当該値）</t>
    <rPh sb="2" eb="4">
      <t>ダンタイ</t>
    </rPh>
    <phoneticPr fontId="8"/>
  </si>
  <si>
    <t>2. 老朽化の状況について</t>
  </si>
  <si>
    <t>有収率</t>
    <rPh sb="0" eb="1">
      <t>ユウ</t>
    </rPh>
    <rPh sb="1" eb="3">
      <t>シュウリツ</t>
    </rPh>
    <phoneticPr fontId="8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</si>
  <si>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8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</si>
  <si>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</si>
  <si>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「累積欠損」</t>
    <rPh sb="1" eb="3">
      <t>ルイセキ</t>
    </rPh>
    <rPh sb="3" eb="5">
      <t>ケッソン</t>
    </rPh>
    <phoneticPr fontId="8"/>
  </si>
  <si>
    <t>類似団体平均(N-1)</t>
  </si>
  <si>
    <t>比率(N)</t>
    <rPh sb="0" eb="2">
      <t>ヒリツ</t>
    </rPh>
    <phoneticPr fontId="8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</si>
  <si>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8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</si>
  <si>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8"/>
  </si>
  <si>
    <t>人口（人）</t>
    <rPh sb="0" eb="2">
      <t>ジンコウ</t>
    </rPh>
    <rPh sb="3" eb="4">
      <t>ヒト</t>
    </rPh>
    <phoneticPr fontId="8"/>
  </si>
  <si>
    <t>「費用の効率性」</t>
    <rPh sb="1" eb="3">
      <t>ヒヨウ</t>
    </rPh>
    <rPh sb="4" eb="6">
      <t>コウリツ</t>
    </rPh>
    <rPh sb="6" eb="7">
      <t>セイ</t>
    </rPh>
    <phoneticPr fontId="8"/>
  </si>
  <si>
    <t>⑧水洗化率(％)</t>
  </si>
  <si>
    <t>③管渠改善率(％)</t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</si>
  <si>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8"/>
  </si>
  <si>
    <t>事業名</t>
  </si>
  <si>
    <t>類似団体平均値（平均値）</t>
  </si>
  <si>
    <t>「単年度の収支」</t>
  </si>
  <si>
    <t>Ｎ－１年度</t>
    <rPh sb="3" eb="5">
      <t>ネンド</t>
    </rPh>
    <phoneticPr fontId="8"/>
  </si>
  <si>
    <t>基本情報</t>
    <rPh sb="0" eb="2">
      <t>キホン</t>
    </rPh>
    <rPh sb="2" eb="4">
      <t>ジョウホウ</t>
    </rPh>
    <phoneticPr fontId="8"/>
  </si>
  <si>
    <t>団体CD</t>
    <rPh sb="0" eb="2">
      <t>ダンタイ</t>
    </rPh>
    <phoneticPr fontId="8"/>
  </si>
  <si>
    <t>1. 経営の健全性・効率性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</si>
  <si>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8"/>
  </si>
  <si>
    <t>面積</t>
    <rPh sb="0" eb="2">
      <t>メンセキ</t>
    </rPh>
    <phoneticPr fontId="8"/>
  </si>
  <si>
    <t>公共下水道</t>
  </si>
  <si>
    <t>Ｎ年度</t>
    <rPh sb="1" eb="3">
      <t>ネンド</t>
    </rPh>
    <phoneticPr fontId="8"/>
  </si>
  <si>
    <t>類似団体平均(N-2)</t>
  </si>
  <si>
    <t>「使用料対象の捕捉」</t>
    <rPh sb="1" eb="4">
      <t>シヨウリョウ</t>
    </rPh>
    <rPh sb="4" eb="6">
      <t>タイショウ</t>
    </rPh>
    <rPh sb="7" eb="9">
      <t>ホソク</t>
    </rPh>
    <phoneticPr fontId="8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</si>
  <si>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8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</si>
  <si>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</si>
  <si>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全国平均</t>
  </si>
  <si>
    <t>⑤経費回収率(％)</t>
  </si>
  <si>
    <t>法非適用</t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</si>
  <si>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8"/>
  </si>
  <si>
    <t>全国平均</t>
    <rPh sb="0" eb="2">
      <t>ゼンコク</t>
    </rPh>
    <rPh sb="2" eb="4">
      <t>ヘイキン</t>
    </rPh>
    <phoneticPr fontId="8"/>
  </si>
  <si>
    <t>類似団体平均(N)</t>
  </si>
  <si>
    <t>比率(N-3)</t>
    <rPh sb="0" eb="2">
      <t>ヒリツ</t>
    </rPh>
    <phoneticPr fontId="8"/>
  </si>
  <si>
    <t>②累積欠損金比率(％)</t>
  </si>
  <si>
    <t>比率(N-1)</t>
    <rPh sb="0" eb="2">
      <t>ヒリツ</t>
    </rPh>
    <phoneticPr fontId="8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</si>
  <si>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8"/>
  </si>
  <si>
    <t>類似団体</t>
    <rPh sb="0" eb="2">
      <t>ルイジ</t>
    </rPh>
    <rPh sb="2" eb="4">
      <t>ダンタイ</t>
    </rPh>
    <phoneticPr fontId="8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</si>
  <si>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</si>
  <si>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</si>
  <si>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業種名称</t>
    <rPh sb="0" eb="2">
      <t>ギョウシュ</t>
    </rPh>
    <rPh sb="2" eb="4">
      <t>メイショウ</t>
    </rPh>
    <phoneticPr fontId="8"/>
  </si>
  <si>
    <t>③管渠改善率
　更新時期が到来した管渠がないため、更新を行っていない。</t>
    <rPh sb="1" eb="2">
      <t>カン</t>
    </rPh>
    <rPh sb="2" eb="3">
      <t>キョ</t>
    </rPh>
    <rPh sb="3" eb="5">
      <t>カイゼン</t>
    </rPh>
    <rPh sb="5" eb="6">
      <t>リツ</t>
    </rPh>
    <rPh sb="8" eb="10">
      <t>コウシン</t>
    </rPh>
    <rPh sb="10" eb="12">
      <t>ジキ</t>
    </rPh>
    <rPh sb="13" eb="15">
      <t>トウライ</t>
    </rPh>
    <rPh sb="17" eb="18">
      <t>カン</t>
    </rPh>
    <rPh sb="18" eb="19">
      <t>キョ</t>
    </rPh>
    <rPh sb="25" eb="27">
      <t>コウシン</t>
    </rPh>
    <rPh sb="28" eb="29">
      <t>オコナ</t>
    </rPh>
    <phoneticPr fontId="18"/>
  </si>
  <si>
    <t>-</t>
  </si>
  <si>
    <t>下水道事業</t>
  </si>
  <si>
    <t>普及率</t>
    <rPh sb="0" eb="2">
      <t>フキュウ</t>
    </rPh>
    <rPh sb="2" eb="3">
      <t>リツ</t>
    </rPh>
    <phoneticPr fontId="8"/>
  </si>
  <si>
    <t>都道府県名</t>
    <rPh sb="0" eb="4">
      <t>トドウフケン</t>
    </rPh>
    <rPh sb="4" eb="5">
      <t>メイ</t>
    </rPh>
    <phoneticPr fontId="8"/>
  </si>
  <si>
    <t>Cc2</t>
  </si>
  <si>
    <t>人口密度</t>
    <rPh sb="0" eb="2">
      <t>ジンコウ</t>
    </rPh>
    <rPh sb="2" eb="4">
      <t>ミツド</t>
    </rPh>
    <phoneticPr fontId="8"/>
  </si>
  <si>
    <t>小項目</t>
    <rPh sb="0" eb="3">
      <t>ショウコウモク</t>
    </rPh>
    <phoneticPr fontId="8"/>
  </si>
  <si>
    <t>「債務残高」</t>
    <rPh sb="1" eb="3">
      <t>サイム</t>
    </rPh>
    <rPh sb="3" eb="5">
      <t>ザンダカ</t>
    </rPh>
    <phoneticPr fontId="8"/>
  </si>
  <si>
    <t>比率(N-2)</t>
    <rPh sb="0" eb="2">
      <t>ヒリツ</t>
    </rPh>
    <phoneticPr fontId="8"/>
  </si>
  <si>
    <t>処理区域内人口密度</t>
  </si>
  <si>
    <t>⑦施設利用率(％)</t>
    <rPh sb="1" eb="3">
      <t>シセツ</t>
    </rPh>
    <rPh sb="3" eb="6">
      <t>リヨウリツ</t>
    </rPh>
    <phoneticPr fontId="8"/>
  </si>
  <si>
    <t>中項目</t>
    <rPh sb="0" eb="1">
      <t>チュウ</t>
    </rPh>
    <rPh sb="1" eb="3">
      <t>コウモク</t>
    </rPh>
    <phoneticPr fontId="8"/>
  </si>
  <si>
    <t>■</t>
  </si>
  <si>
    <t>Ｎ－３年度</t>
    <rPh sb="3" eb="5">
      <t>ネンド</t>
    </rPh>
    <phoneticPr fontId="8"/>
  </si>
  <si>
    <t>参照用</t>
    <rPh sb="0" eb="3">
      <t>サンショウヨウ</t>
    </rPh>
    <phoneticPr fontId="8"/>
  </si>
  <si>
    <t>①収益的収支比率
　施設の維持管理経費や公債費が増加している一方で、使用料収入は伸び悩み傾向にあることから、一般会計からの基準外（赤字補てん）繰入も増加しており、今後、更なる収入確保と経費削減を図っていく必要がある。
④企業債残高対給水収益比率
　施設整備途上であり、企業債残高は増加傾向にある一方で、使用料収入は伸び悩み傾向にあり、類似団体と比較すると高い比率となっている。
⑤経費回収率
　使用料収入は伸び悩み傾向にあり、類似団体と比較すると低い比率となっている。
⑥汚水処理原価
　毎年一定の新規接続はあるものの、定住人口の減少に加え、大規模事業所も少ないことから、有収水量は伸び悩み傾向にあり、類似団体と比較すると高い比率となっている。
⑧有収率
　集合住宅の水洗化等により増加傾向にあるものの、施設整備途上でもあり、類似団体と比較すると低い比率となっている。</t>
    <rPh sb="1" eb="4">
      <t>シュウエキテキ</t>
    </rPh>
    <rPh sb="10" eb="12">
      <t>シセツ</t>
    </rPh>
    <rPh sb="13" eb="15">
      <t>イジ</t>
    </rPh>
    <rPh sb="15" eb="17">
      <t>カンリ</t>
    </rPh>
    <rPh sb="17" eb="19">
      <t>ケイヒ</t>
    </rPh>
    <rPh sb="20" eb="23">
      <t>コウサイヒ</t>
    </rPh>
    <rPh sb="24" eb="26">
      <t>ゾウカ</t>
    </rPh>
    <rPh sb="30" eb="32">
      <t>イッポウ</t>
    </rPh>
    <rPh sb="34" eb="37">
      <t>シヨウリョウ</t>
    </rPh>
    <rPh sb="37" eb="39">
      <t>シュウニュウ</t>
    </rPh>
    <rPh sb="40" eb="41">
      <t>ノ</t>
    </rPh>
    <rPh sb="42" eb="43">
      <t>ナヤ</t>
    </rPh>
    <rPh sb="44" eb="46">
      <t>ケイコウ</t>
    </rPh>
    <rPh sb="74" eb="76">
      <t>ゾウカ</t>
    </rPh>
    <rPh sb="124" eb="126">
      <t>シセツ</t>
    </rPh>
    <rPh sb="126" eb="128">
      <t>セイビ</t>
    </rPh>
    <rPh sb="128" eb="130">
      <t>トジョウ</t>
    </rPh>
    <rPh sb="134" eb="136">
      <t>キギョウ</t>
    </rPh>
    <rPh sb="136" eb="137">
      <t>サイ</t>
    </rPh>
    <rPh sb="137" eb="139">
      <t>ザンダカ</t>
    </rPh>
    <rPh sb="140" eb="142">
      <t>ゾウカ</t>
    </rPh>
    <rPh sb="142" eb="144">
      <t>ケイコウ</t>
    </rPh>
    <rPh sb="147" eb="149">
      <t>イッポウ</t>
    </rPh>
    <rPh sb="151" eb="154">
      <t>シヨウリョウ</t>
    </rPh>
    <rPh sb="154" eb="156">
      <t>シュウニュウ</t>
    </rPh>
    <rPh sb="157" eb="158">
      <t>ノ</t>
    </rPh>
    <rPh sb="159" eb="160">
      <t>ナヤ</t>
    </rPh>
    <rPh sb="161" eb="163">
      <t>ケイコウ</t>
    </rPh>
    <rPh sb="190" eb="192">
      <t>ケイヒ</t>
    </rPh>
    <rPh sb="223" eb="224">
      <t>ヒク</t>
    </rPh>
    <rPh sb="236" eb="238">
      <t>オスイ</t>
    </rPh>
    <rPh sb="238" eb="240">
      <t>ショリ</t>
    </rPh>
    <rPh sb="260" eb="262">
      <t>テイジュウ</t>
    </rPh>
    <rPh sb="262" eb="264">
      <t>ジンコウ</t>
    </rPh>
    <rPh sb="265" eb="267">
      <t>ゲンショウ</t>
    </rPh>
    <rPh sb="268" eb="269">
      <t>クワ</t>
    </rPh>
    <rPh sb="271" eb="274">
      <t>ダイキボ</t>
    </rPh>
    <rPh sb="274" eb="277">
      <t>ジギョウショ</t>
    </rPh>
    <rPh sb="278" eb="279">
      <t>スク</t>
    </rPh>
    <rPh sb="286" eb="287">
      <t>タモツ</t>
    </rPh>
    <rPh sb="287" eb="288">
      <t>オサム</t>
    </rPh>
    <rPh sb="288" eb="290">
      <t>スイリョウ</t>
    </rPh>
    <rPh sb="291" eb="292">
      <t>ノ</t>
    </rPh>
    <rPh sb="293" eb="294">
      <t>ナヤ</t>
    </rPh>
    <rPh sb="295" eb="297">
      <t>ケイコウ</t>
    </rPh>
    <rPh sb="301" eb="303">
      <t>ルイジ</t>
    </rPh>
    <rPh sb="303" eb="305">
      <t>ダンタイ</t>
    </rPh>
    <rPh sb="306" eb="308">
      <t>ヒカク</t>
    </rPh>
    <rPh sb="311" eb="312">
      <t>タカ</t>
    </rPh>
    <rPh sb="313" eb="315">
      <t>ヒリツ</t>
    </rPh>
    <rPh sb="329" eb="331">
      <t>シュウゴウ</t>
    </rPh>
    <rPh sb="331" eb="333">
      <t>ジュウタク</t>
    </rPh>
    <rPh sb="334" eb="337">
      <t>スイセンカ</t>
    </rPh>
    <rPh sb="337" eb="338">
      <t>トウ</t>
    </rPh>
    <rPh sb="341" eb="343">
      <t>ゾウカ</t>
    </rPh>
    <rPh sb="343" eb="345">
      <t>ケイコウ</t>
    </rPh>
    <rPh sb="352" eb="354">
      <t>シセツ</t>
    </rPh>
    <rPh sb="354" eb="356">
      <t>セイビ</t>
    </rPh>
    <rPh sb="356" eb="358">
      <t>トジョウ</t>
    </rPh>
    <rPh sb="373" eb="374">
      <t>ヒク</t>
    </rPh>
    <phoneticPr fontId="18"/>
  </si>
  <si>
    <t>　現在、H30の施設概成を目指して整備を進めていることから、企業債残高が増加傾向にある反面、水洗化率が低いため、一般会計繰入金への依存度が高くなっている。
　施設概成後は、新たに管渠更新、老朽化対策が必要になり、経営状況は更に厳しくなると見込まれることから、早期水洗化の促進等により、使用料収入の確保を図っていく必要がある。</t>
    <rPh sb="8" eb="10">
      <t>シセツ</t>
    </rPh>
    <rPh sb="10" eb="11">
      <t>ガイ</t>
    </rPh>
    <rPh sb="11" eb="12">
      <t>セイ</t>
    </rPh>
    <rPh sb="13" eb="15">
      <t>メザ</t>
    </rPh>
    <rPh sb="17" eb="19">
      <t>セイビ</t>
    </rPh>
    <rPh sb="20" eb="21">
      <t>スス</t>
    </rPh>
    <rPh sb="30" eb="32">
      <t>キギョウ</t>
    </rPh>
    <rPh sb="32" eb="33">
      <t>サイ</t>
    </rPh>
    <rPh sb="33" eb="35">
      <t>ザンダカ</t>
    </rPh>
    <rPh sb="36" eb="38">
      <t>ゾウカ</t>
    </rPh>
    <rPh sb="38" eb="40">
      <t>ケイコウ</t>
    </rPh>
    <rPh sb="43" eb="45">
      <t>ハンメン</t>
    </rPh>
    <rPh sb="46" eb="49">
      <t>スイセンカ</t>
    </rPh>
    <rPh sb="49" eb="50">
      <t>リツ</t>
    </rPh>
    <rPh sb="51" eb="52">
      <t>ヒク</t>
    </rPh>
    <rPh sb="56" eb="58">
      <t>イッパン</t>
    </rPh>
    <rPh sb="58" eb="60">
      <t>カイケイ</t>
    </rPh>
    <rPh sb="60" eb="62">
      <t>クリイレ</t>
    </rPh>
    <rPh sb="62" eb="63">
      <t>キン</t>
    </rPh>
    <rPh sb="65" eb="68">
      <t>イゾンド</t>
    </rPh>
    <rPh sb="69" eb="70">
      <t>タカ</t>
    </rPh>
    <rPh sb="79" eb="81">
      <t>シセツ</t>
    </rPh>
    <rPh sb="81" eb="82">
      <t>ガイ</t>
    </rPh>
    <rPh sb="82" eb="83">
      <t>セイ</t>
    </rPh>
    <rPh sb="83" eb="84">
      <t>ゴ</t>
    </rPh>
    <rPh sb="86" eb="87">
      <t>アラ</t>
    </rPh>
    <rPh sb="89" eb="90">
      <t>カン</t>
    </rPh>
    <rPh sb="90" eb="91">
      <t>キョ</t>
    </rPh>
    <rPh sb="91" eb="93">
      <t>コウシン</t>
    </rPh>
    <rPh sb="94" eb="96">
      <t>ロウキュウ</t>
    </rPh>
    <rPh sb="96" eb="97">
      <t>カ</t>
    </rPh>
    <rPh sb="97" eb="99">
      <t>タイサク</t>
    </rPh>
    <rPh sb="100" eb="102">
      <t>ヒツヨウ</t>
    </rPh>
    <rPh sb="106" eb="108">
      <t>ケイエイ</t>
    </rPh>
    <rPh sb="108" eb="110">
      <t>ジョウキョウ</t>
    </rPh>
    <rPh sb="111" eb="112">
      <t>サラ</t>
    </rPh>
    <rPh sb="113" eb="114">
      <t>キビ</t>
    </rPh>
    <rPh sb="119" eb="121">
      <t>ミコ</t>
    </rPh>
    <rPh sb="129" eb="131">
      <t>ソウキ</t>
    </rPh>
    <rPh sb="131" eb="134">
      <t>スイセンカ</t>
    </rPh>
    <rPh sb="135" eb="138">
      <t>ソクシントウ</t>
    </rPh>
    <rPh sb="142" eb="145">
      <t>シヨウリョウ</t>
    </rPh>
    <rPh sb="145" eb="147">
      <t>シュウニュウ</t>
    </rPh>
    <rPh sb="148" eb="150">
      <t>カクホ</t>
    </rPh>
    <rPh sb="151" eb="152">
      <t>ハカ</t>
    </rPh>
    <rPh sb="156" eb="158">
      <t>ヒツヨウ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</si>
</sst>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21">
    <font>
      <sz val="11"/>
      <color theme="1"/>
      <name val="ＭＳ Ｐゴシック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ill="0" applyBorder="0" applyAlignment="0" applyProtection="0"/>
    <xf numFmtId="38" fontId="2" fillId="0" borderId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4" fillId="0" borderId="0"/>
    <xf numFmtId="0" fontId="6" fillId="0" borderId="0">
      <alignment vertical="center"/>
    </xf>
    <xf numFmtId="0" fontId="7" fillId="0" borderId="0"/>
    <xf numFmtId="6" fontId="2" fillId="0" borderId="0" applyFill="0" applyBorder="0" applyAlignment="0" applyProtection="0"/>
    <xf numFmtId="38" fontId="3" fillId="0" borderId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2" fillId="0" borderId="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4" borderId="2" xfId="19" applyNumberFormat="1" applyFont="1" applyFill="1" applyBorder="1" applyAlignment="1">
      <alignment vertical="center" shrinkToFit="1"/>
    </xf>
    <xf numFmtId="176" fontId="0" fillId="0" borderId="2" xfId="19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17" fillId="0" borderId="0" xfId="0" applyFont="1">
      <alignment vertical="center"/>
    </xf>
    <xf numFmtId="177" fontId="0" fillId="4" borderId="2" xfId="19" applyNumberFormat="1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49" fontId="9" fillId="0" borderId="1" xfId="0" applyNumberFormat="1" applyFont="1" applyBorder="1" applyAlignment="1" applyProtection="1">
      <alignment horizontal="left" vertical="center"/>
      <protection hidden="1"/>
    </xf>
    <xf numFmtId="0" fontId="9" fillId="2" borderId="2" xfId="0" applyFont="1" applyFill="1" applyBorder="1" applyAlignment="1">
      <alignment horizontal="center" vertical="center" shrinkToFit="1"/>
    </xf>
    <xf numFmtId="0" fontId="10" fillId="0" borderId="2" xfId="0" applyNumberFormat="1" applyFont="1" applyBorder="1" applyAlignment="1" applyProtection="1">
      <alignment horizontal="center" vertical="center"/>
      <protection hidden="1"/>
    </xf>
    <xf numFmtId="178" fontId="10" fillId="0" borderId="2" xfId="0" applyNumberFormat="1" applyFont="1" applyBorder="1" applyAlignment="1" applyProtection="1">
      <alignment horizontal="center" vertical="center"/>
      <protection hidden="1"/>
    </xf>
    <xf numFmtId="176" fontId="10" fillId="0" borderId="2" xfId="0" applyNumberFormat="1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0">
    <cellStyle name="桁区切り" xfId="19" builtinId="6"/>
    <cellStyle name="桁区切り 2" xfId="1"/>
    <cellStyle name="桁区切り 3" xfId="2"/>
    <cellStyle name="桁区切り 3 2" xfId="3"/>
    <cellStyle name="通貨 2" xfId="18"/>
    <cellStyle name="標準" xfId="0" builtinId="0"/>
    <cellStyle name="標準 2" xfId="4"/>
    <cellStyle name="標準 2 2" xfId="5"/>
    <cellStyle name="標準 2 3" xfId="6"/>
    <cellStyle name="標準 2 3 2" xfId="7"/>
    <cellStyle name="標準 2 4" xfId="8"/>
    <cellStyle name="標準 2_【重要】（県）指数表_書式まとめ" xfId="9"/>
    <cellStyle name="標準 3" xfId="10"/>
    <cellStyle name="標準 3 2" xfId="11"/>
    <cellStyle name="標準 3 2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96736"/>
        <c:axId val="8463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96736"/>
        <c:axId val="84633088"/>
      </c:lineChart>
      <c:dateAx>
        <c:axId val="8419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33088"/>
        <c:crosses val="autoZero"/>
        <c:auto val="1"/>
        <c:lblOffset val="100"/>
        <c:baseTimeUnit val="years"/>
      </c:dateAx>
      <c:valAx>
        <c:axId val="8463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9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paperSize="9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76160"/>
        <c:axId val="8527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53.79</c:v>
                </c:pt>
                <c:pt idx="2">
                  <c:v>55.41</c:v>
                </c:pt>
                <c:pt idx="3">
                  <c:v>55.81</c:v>
                </c:pt>
                <c:pt idx="4">
                  <c:v>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76160"/>
        <c:axId val="85278080"/>
      </c:lineChart>
      <c:dateAx>
        <c:axId val="8527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278080"/>
        <c:crosses val="autoZero"/>
        <c:auto val="1"/>
        <c:lblOffset val="100"/>
        <c:baseTimeUnit val="years"/>
      </c:dateAx>
      <c:valAx>
        <c:axId val="8527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76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75.41</c:v>
                </c:pt>
                <c:pt idx="1">
                  <c:v>76.459999999999994</c:v>
                </c:pt>
                <c:pt idx="2">
                  <c:v>75.53</c:v>
                </c:pt>
                <c:pt idx="3">
                  <c:v>75.66</c:v>
                </c:pt>
                <c:pt idx="4">
                  <c:v>80.739999999999995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298560"/>
        <c:axId val="85313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83.76</c:v>
                </c:pt>
                <c:pt idx="2">
                  <c:v>84.12</c:v>
                </c:pt>
                <c:pt idx="3">
                  <c:v>84.41</c:v>
                </c:pt>
                <c:pt idx="4">
                  <c:v>84.2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98560"/>
        <c:axId val="85313024"/>
      </c:lineChart>
      <c:dateAx>
        <c:axId val="8529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313024"/>
        <c:crosses val="autoZero"/>
        <c:auto val="1"/>
        <c:lblOffset val="100"/>
        <c:baseTimeUnit val="years"/>
      </c:dateAx>
      <c:valAx>
        <c:axId val="85313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298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78.03</c:v>
                </c:pt>
                <c:pt idx="1">
                  <c:v>64.599999999999994</c:v>
                </c:pt>
                <c:pt idx="2">
                  <c:v>67.48</c:v>
                </c:pt>
                <c:pt idx="3">
                  <c:v>61.32</c:v>
                </c:pt>
                <c:pt idx="4">
                  <c:v>61.25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65856"/>
        <c:axId val="8466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65856"/>
        <c:axId val="84667776"/>
      </c:lineChart>
      <c:dateAx>
        <c:axId val="8466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667776"/>
        <c:crosses val="autoZero"/>
        <c:auto val="1"/>
        <c:lblOffset val="100"/>
        <c:baseTimeUnit val="years"/>
      </c:dateAx>
      <c:valAx>
        <c:axId val="8466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665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paperSize="9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4864"/>
        <c:axId val="8490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84864"/>
        <c:axId val="84903424"/>
      </c:lineChart>
      <c:dateAx>
        <c:axId val="8488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03424"/>
        <c:crosses val="autoZero"/>
        <c:auto val="1"/>
        <c:lblOffset val="100"/>
        <c:baseTimeUnit val="years"/>
      </c:dateAx>
      <c:valAx>
        <c:axId val="8490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84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28000"/>
        <c:axId val="84929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8000"/>
        <c:axId val="84929920"/>
      </c:lineChart>
      <c:dateAx>
        <c:axId val="8492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29920"/>
        <c:crosses val="autoZero"/>
        <c:auto val="1"/>
        <c:lblOffset val="100"/>
        <c:baseTimeUnit val="years"/>
      </c:dateAx>
      <c:valAx>
        <c:axId val="8492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28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paperSize="9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64864"/>
        <c:axId val="8496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64864"/>
        <c:axId val="84966784"/>
      </c:lineChart>
      <c:dateAx>
        <c:axId val="8496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66784"/>
        <c:crosses val="autoZero"/>
        <c:auto val="1"/>
        <c:lblOffset val="100"/>
        <c:baseTimeUnit val="years"/>
      </c:dateAx>
      <c:valAx>
        <c:axId val="8496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64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04288"/>
        <c:axId val="8500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04288"/>
        <c:axId val="85006208"/>
      </c:lineChart>
      <c:dateAx>
        <c:axId val="8500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06208"/>
        <c:crosses val="autoZero"/>
        <c:auto val="1"/>
        <c:lblOffset val="100"/>
        <c:baseTimeUnit val="years"/>
      </c:dateAx>
      <c:valAx>
        <c:axId val="8500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04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3026.62</c:v>
                </c:pt>
                <c:pt idx="1">
                  <c:v>3070.68</c:v>
                </c:pt>
                <c:pt idx="2">
                  <c:v>3042.39</c:v>
                </c:pt>
                <c:pt idx="3">
                  <c:v>3050.19</c:v>
                </c:pt>
                <c:pt idx="4">
                  <c:v>2778.98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30784"/>
        <c:axId val="8503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1334.01</c:v>
                </c:pt>
                <c:pt idx="2">
                  <c:v>1273.52</c:v>
                </c:pt>
                <c:pt idx="3">
                  <c:v>1209.95</c:v>
                </c:pt>
                <c:pt idx="4">
                  <c:v>1136.5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30784"/>
        <c:axId val="85037056"/>
      </c:lineChart>
      <c:dateAx>
        <c:axId val="8503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37056"/>
        <c:crosses val="autoZero"/>
        <c:auto val="1"/>
        <c:lblOffset val="100"/>
        <c:baseTimeUnit val="years"/>
      </c:dateAx>
      <c:valAx>
        <c:axId val="8503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30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44.88</c:v>
                </c:pt>
                <c:pt idx="1">
                  <c:v>43.8</c:v>
                </c:pt>
                <c:pt idx="2">
                  <c:v>39.79</c:v>
                </c:pt>
                <c:pt idx="3">
                  <c:v>52.2</c:v>
                </c:pt>
                <c:pt idx="4">
                  <c:v>53.54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43552"/>
        <c:axId val="85145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67.14</c:v>
                </c:pt>
                <c:pt idx="2">
                  <c:v>67.849999999999994</c:v>
                </c:pt>
                <c:pt idx="3">
                  <c:v>69.48</c:v>
                </c:pt>
                <c:pt idx="4">
                  <c:v>71.650000000000006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43552"/>
        <c:axId val="85145472"/>
      </c:lineChart>
      <c:dateAx>
        <c:axId val="8514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45472"/>
        <c:crosses val="autoZero"/>
        <c:auto val="1"/>
        <c:lblOffset val="100"/>
        <c:baseTimeUnit val="years"/>
      </c:dateAx>
      <c:valAx>
        <c:axId val="85145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43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464.71</c:v>
                </c:pt>
                <c:pt idx="1">
                  <c:v>472.05</c:v>
                </c:pt>
                <c:pt idx="2">
                  <c:v>516.91999999999996</c:v>
                </c:pt>
                <c:pt idx="3">
                  <c:v>395.87</c:v>
                </c:pt>
                <c:pt idx="4">
                  <c:v>390.86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51104"/>
        <c:axId val="8518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224.83</c:v>
                </c:pt>
                <c:pt idx="2">
                  <c:v>224.94</c:v>
                </c:pt>
                <c:pt idx="3">
                  <c:v>220.67</c:v>
                </c:pt>
                <c:pt idx="4">
                  <c:v>217.82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51104"/>
        <c:axId val="85186048"/>
      </c:lineChart>
      <c:dateAx>
        <c:axId val="8515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86048"/>
        <c:crosses val="autoZero"/>
        <c:auto val="1"/>
        <c:lblOffset val="100"/>
        <c:baseTimeUnit val="years"/>
      </c:dateAx>
      <c:valAx>
        <c:axId val="8518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51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0"/>
    <c:dispBlanksAs val="gap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 baseline="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paperSize="9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1025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102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1027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1028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1029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①収益的収支比率(％)</a:t>
          </a: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1030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1031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1032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33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034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03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036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037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②累積欠損金比率(％)</a:t>
          </a: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038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③流動比率(％)</a:t>
          </a: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039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④企業債残高対事業規模比率(％)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040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⑤経費回収率(％)</a:t>
          </a: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041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⑥汚水処理原価(円)</a:t>
          </a: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042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⑦施設利用率(％)</a:t>
          </a: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1043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⑧水洗化率(％)</a:t>
          </a: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1044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①有形固定資産減価償却率(％)</a:t>
          </a: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1045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②管渠老朽化率(％)</a:t>
          </a: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1046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100" b="1" i="0" u="none" strike="noStrike" baseline="0">
              <a:solidFill>
                <a:schemeClr val="dk1"/>
              </a:solidFill>
              <a:latin typeface="ＭＳ ゴシック"/>
              <a:ea typeface="ＭＳ ゴシック"/>
            </a:rPr>
            <a:t>③管渠改善率(％)</a:t>
          </a: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データ!AH6">
      <xdr:nvSpPr>
        <xdr:cNvPr id="1047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F8177707-7603-40CE-8E32-818E72D78FEC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S6">
      <xdr:nvSpPr>
        <xdr:cNvPr id="1048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4A4C1DE3-A195-467D-A448-A1CA2753E1E4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D6">
      <xdr:nvSpPr>
        <xdr:cNvPr id="1049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76053BB2-00CA-483E-BE09-9317E6A425CF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データ!BO6">
      <xdr:nvSpPr>
        <xdr:cNvPr id="1050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81D9E4CA-CC9E-4475-9BCD-17E184675C6E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【776.35】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データ!DG6">
      <xdr:nvSpPr>
        <xdr:cNvPr id="1051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870183BC-D48A-4E52-B5B2-0C3EB2309196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【94.57】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データ!CV6">
      <xdr:nvSpPr>
        <xdr:cNvPr id="1052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0B664270-F9A5-4293-9E54-71D48D28CDA7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【60.35】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データ!CK6">
      <xdr:nvSpPr>
        <xdr:cNvPr id="1053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A63507AE-A742-41EC-B71D-F15B89B6E670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【142.28】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データ!BZ6">
      <xdr:nvSpPr>
        <xdr:cNvPr id="1054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1A70B46E-FC8D-461B-B6F6-59242ED2846F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【96.57】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R6">
      <xdr:nvSpPr>
        <xdr:cNvPr id="1055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07F69703-978E-413C-98A4-EE91EA8988DD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C6">
      <xdr:nvSpPr>
        <xdr:cNvPr id="1056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E2B8C38D-56BE-44C8-85B3-6365CDE57324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データ!EN6">
      <xdr:nvSpPr>
        <xdr:cNvPr id="1057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b"/>
        <a:lstStyle/>
        <a:p>
          <a:pPr algn="r"/>
          <a:fld id="{28635BBF-4685-4278-8423-9CDD01902CCA}" type="TxLink">
            <a:rPr 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【0.17】</a:t>
          </a:fld>
          <a:endParaRPr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1058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1059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1060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1061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tIns="45720" rIns="91440" anchor="ctr"/>
        <a:lstStyle/>
        <a:p>
          <a:pPr algn="ctr"/>
          <a:r>
            <a:rPr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4"/>
  <sheetViews>
    <sheetView showGridLines="0" tabSelected="1" topLeftCell="AG57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27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京都府　宮津市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45</v>
      </c>
      <c r="C7" s="42"/>
      <c r="D7" s="42"/>
      <c r="E7" s="42"/>
      <c r="F7" s="42"/>
      <c r="G7" s="42"/>
      <c r="H7" s="42"/>
      <c r="I7" s="42" t="s">
        <v>1</v>
      </c>
      <c r="J7" s="42"/>
      <c r="K7" s="42"/>
      <c r="L7" s="42"/>
      <c r="M7" s="42"/>
      <c r="N7" s="42"/>
      <c r="O7" s="42"/>
      <c r="P7" s="42" t="s">
        <v>63</v>
      </c>
      <c r="Q7" s="42"/>
      <c r="R7" s="42"/>
      <c r="S7" s="42"/>
      <c r="T7" s="42"/>
      <c r="U7" s="42"/>
      <c r="V7" s="42"/>
      <c r="W7" s="42" t="s">
        <v>6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58</v>
      </c>
      <c r="AM7" s="42"/>
      <c r="AN7" s="42"/>
      <c r="AO7" s="42"/>
      <c r="AP7" s="42"/>
      <c r="AQ7" s="42"/>
      <c r="AR7" s="42"/>
      <c r="AS7" s="42"/>
      <c r="AT7" s="42" t="s">
        <v>89</v>
      </c>
      <c r="AU7" s="42"/>
      <c r="AV7" s="42"/>
      <c r="AW7" s="42"/>
      <c r="AX7" s="42"/>
      <c r="AY7" s="42"/>
      <c r="AZ7" s="42"/>
      <c r="BA7" s="42"/>
      <c r="BB7" s="42" t="s">
        <v>77</v>
      </c>
      <c r="BC7" s="42"/>
      <c r="BD7" s="42"/>
      <c r="BE7" s="42"/>
      <c r="BF7" s="42"/>
      <c r="BG7" s="42"/>
      <c r="BH7" s="42"/>
      <c r="BI7" s="42"/>
      <c r="BJ7" s="3"/>
      <c r="BK7" s="3"/>
      <c r="BL7" s="13" t="s">
        <v>2</v>
      </c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21"/>
    </row>
    <row r="8" spans="1:78" ht="18.75" customHeight="1">
      <c r="A8" s="2"/>
      <c r="B8" s="43" t="str">
        <f>データ!I6</f>
        <v>法非適用</v>
      </c>
      <c r="C8" s="43"/>
      <c r="D8" s="43"/>
      <c r="E8" s="43"/>
      <c r="F8" s="43"/>
      <c r="G8" s="43"/>
      <c r="H8" s="43"/>
      <c r="I8" s="43" t="str">
        <f>データ!J6</f>
        <v>下水道事業</v>
      </c>
      <c r="J8" s="43"/>
      <c r="K8" s="43"/>
      <c r="L8" s="43"/>
      <c r="M8" s="43"/>
      <c r="N8" s="43"/>
      <c r="O8" s="43"/>
      <c r="P8" s="43" t="str">
        <f>データ!K6</f>
        <v>公共下水道</v>
      </c>
      <c r="Q8" s="43"/>
      <c r="R8" s="43"/>
      <c r="S8" s="43"/>
      <c r="T8" s="43"/>
      <c r="U8" s="43"/>
      <c r="V8" s="43"/>
      <c r="W8" s="43" t="str">
        <f>データ!L6</f>
        <v>Cc2</v>
      </c>
      <c r="X8" s="43"/>
      <c r="Y8" s="43"/>
      <c r="Z8" s="43"/>
      <c r="AA8" s="43"/>
      <c r="AB8" s="43"/>
      <c r="AC8" s="43"/>
      <c r="AD8" s="3"/>
      <c r="AE8" s="3"/>
      <c r="AF8" s="3"/>
      <c r="AG8" s="3"/>
      <c r="AH8" s="3"/>
      <c r="AI8" s="3"/>
      <c r="AJ8" s="3"/>
      <c r="AK8" s="3"/>
      <c r="AL8" s="44">
        <f>データ!R6</f>
        <v>19452</v>
      </c>
      <c r="AM8" s="44"/>
      <c r="AN8" s="44"/>
      <c r="AO8" s="44"/>
      <c r="AP8" s="44"/>
      <c r="AQ8" s="44"/>
      <c r="AR8" s="44"/>
      <c r="AS8" s="44"/>
      <c r="AT8" s="45">
        <f>データ!S6</f>
        <v>172.73</v>
      </c>
      <c r="AU8" s="45"/>
      <c r="AV8" s="45"/>
      <c r="AW8" s="45"/>
      <c r="AX8" s="45"/>
      <c r="AY8" s="45"/>
      <c r="AZ8" s="45"/>
      <c r="BA8" s="45"/>
      <c r="BB8" s="45">
        <f>データ!T6</f>
        <v>112.62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105</v>
      </c>
      <c r="BM8" s="47"/>
      <c r="BN8" s="15" t="s">
        <v>48</v>
      </c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22"/>
    </row>
    <row r="9" spans="1:78" ht="18.75" customHeight="1">
      <c r="A9" s="2"/>
      <c r="B9" s="42" t="s">
        <v>42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7</v>
      </c>
      <c r="X9" s="42"/>
      <c r="Y9" s="42"/>
      <c r="Z9" s="42"/>
      <c r="AA9" s="42"/>
      <c r="AB9" s="42"/>
      <c r="AC9" s="42"/>
      <c r="AD9" s="42" t="s">
        <v>52</v>
      </c>
      <c r="AE9" s="42"/>
      <c r="AF9" s="42"/>
      <c r="AG9" s="42"/>
      <c r="AH9" s="42"/>
      <c r="AI9" s="42"/>
      <c r="AJ9" s="42"/>
      <c r="AK9" s="3"/>
      <c r="AL9" s="42" t="s">
        <v>39</v>
      </c>
      <c r="AM9" s="42"/>
      <c r="AN9" s="42"/>
      <c r="AO9" s="42"/>
      <c r="AP9" s="42"/>
      <c r="AQ9" s="42"/>
      <c r="AR9" s="42"/>
      <c r="AS9" s="42"/>
      <c r="AT9" s="42" t="s">
        <v>87</v>
      </c>
      <c r="AU9" s="42"/>
      <c r="AV9" s="42"/>
      <c r="AW9" s="42"/>
      <c r="AX9" s="42"/>
      <c r="AY9" s="42"/>
      <c r="AZ9" s="42"/>
      <c r="BA9" s="42"/>
      <c r="BB9" s="42" t="s">
        <v>40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43</v>
      </c>
      <c r="BM9" s="49"/>
      <c r="BN9" s="16" t="s">
        <v>64</v>
      </c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23"/>
    </row>
    <row r="10" spans="1:78" ht="18.75" customHeight="1">
      <c r="A10" s="2"/>
      <c r="B10" s="45" t="str">
        <f>データ!M6</f>
        <v>-</v>
      </c>
      <c r="C10" s="45"/>
      <c r="D10" s="45"/>
      <c r="E10" s="45"/>
      <c r="F10" s="45"/>
      <c r="G10" s="45"/>
      <c r="H10" s="45"/>
      <c r="I10" s="45" t="str">
        <f>データ!N6</f>
        <v>該当数値なし</v>
      </c>
      <c r="J10" s="45"/>
      <c r="K10" s="45"/>
      <c r="L10" s="45"/>
      <c r="M10" s="45"/>
      <c r="N10" s="45"/>
      <c r="O10" s="45"/>
      <c r="P10" s="45">
        <f>データ!O6</f>
        <v>64.459999999999994</v>
      </c>
      <c r="Q10" s="45"/>
      <c r="R10" s="45"/>
      <c r="S10" s="45"/>
      <c r="T10" s="45"/>
      <c r="U10" s="45"/>
      <c r="V10" s="45"/>
      <c r="W10" s="45">
        <f>データ!P6</f>
        <v>96.88</v>
      </c>
      <c r="X10" s="45"/>
      <c r="Y10" s="45"/>
      <c r="Z10" s="45"/>
      <c r="AA10" s="45"/>
      <c r="AB10" s="45"/>
      <c r="AC10" s="45"/>
      <c r="AD10" s="44">
        <f>データ!Q6</f>
        <v>3084</v>
      </c>
      <c r="AE10" s="44"/>
      <c r="AF10" s="44"/>
      <c r="AG10" s="44"/>
      <c r="AH10" s="44"/>
      <c r="AI10" s="44"/>
      <c r="AJ10" s="44"/>
      <c r="AK10" s="2"/>
      <c r="AL10" s="44">
        <f>データ!U6</f>
        <v>12424</v>
      </c>
      <c r="AM10" s="44"/>
      <c r="AN10" s="44"/>
      <c r="AO10" s="44"/>
      <c r="AP10" s="44"/>
      <c r="AQ10" s="44"/>
      <c r="AR10" s="44"/>
      <c r="AS10" s="44"/>
      <c r="AT10" s="45">
        <f>データ!V6</f>
        <v>4.1100000000000003</v>
      </c>
      <c r="AU10" s="45"/>
      <c r="AV10" s="45"/>
      <c r="AW10" s="45"/>
      <c r="AX10" s="45"/>
      <c r="AY10" s="45"/>
      <c r="AZ10" s="45"/>
      <c r="BA10" s="45"/>
      <c r="BB10" s="45">
        <f>データ!W6</f>
        <v>3022.87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0" t="s">
        <v>8</v>
      </c>
      <c r="BM10" s="51"/>
      <c r="BN10" s="17" t="s">
        <v>41</v>
      </c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15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69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3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11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4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11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11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11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4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11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11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11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11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11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4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11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11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11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11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11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4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11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4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11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11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11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4"/>
      <c r="C34" s="72" t="s">
        <v>65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0"/>
      <c r="R34" s="72" t="s">
        <v>53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0"/>
      <c r="AG34" s="72" t="s">
        <v>9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0"/>
      <c r="AV34" s="72" t="s">
        <v>100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1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4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0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0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0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1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11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11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11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11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11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11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11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11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11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11"/>
      <c r="BK45" s="2"/>
      <c r="BL45" s="60" t="s">
        <v>49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11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11"/>
      <c r="BK47" s="2"/>
      <c r="BL47" s="66" t="s">
        <v>92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11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4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11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4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11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11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4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11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4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11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11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11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4"/>
      <c r="C56" s="72" t="s">
        <v>81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0"/>
      <c r="R56" s="72" t="s">
        <v>59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0"/>
      <c r="AG56" s="72" t="s">
        <v>22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0"/>
      <c r="AV56" s="72" t="s">
        <v>75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1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4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0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0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0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1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10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10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10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11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2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30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11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11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11"/>
      <c r="BK64" s="2"/>
      <c r="BL64" s="60" t="s">
        <v>35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11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11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11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11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11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4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11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11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11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11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11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11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11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11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11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4"/>
      <c r="C79" s="72" t="s">
        <v>57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0"/>
      <c r="V79" s="10"/>
      <c r="W79" s="72" t="s">
        <v>32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0"/>
      <c r="AP79" s="10"/>
      <c r="AQ79" s="72" t="s">
        <v>76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6"/>
      <c r="BJ79" s="11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4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0"/>
      <c r="V80" s="10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0"/>
      <c r="AP80" s="10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6"/>
      <c r="BJ80" s="11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4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6"/>
      <c r="V81" s="6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6"/>
      <c r="AP81" s="6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6"/>
      <c r="BJ81" s="11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5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2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38</v>
      </c>
    </row>
    <row r="84" spans="1:78">
      <c r="C84" s="2" t="s">
        <v>62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14:BJ15"/>
    <mergeCell ref="BL14:BZ15"/>
    <mergeCell ref="BL16:BZ44"/>
    <mergeCell ref="C34:P35"/>
    <mergeCell ref="R34:AE35"/>
    <mergeCell ref="AG34:AT35"/>
    <mergeCell ref="AV34:BI35"/>
    <mergeCell ref="AL10:AS10"/>
    <mergeCell ref="AT10:BA10"/>
    <mergeCell ref="BB10:BI10"/>
    <mergeCell ref="BL10:BM10"/>
    <mergeCell ref="BL11:BZ13"/>
    <mergeCell ref="B10:H10"/>
    <mergeCell ref="I10:O10"/>
    <mergeCell ref="P10:V10"/>
    <mergeCell ref="W10:AC10"/>
    <mergeCell ref="AD10:AJ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8:H8"/>
    <mergeCell ref="I8:O8"/>
    <mergeCell ref="P8:V8"/>
    <mergeCell ref="W8:AC8"/>
    <mergeCell ref="AL8:AS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8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23</v>
      </c>
      <c r="X1" s="38">
        <v>1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/>
      <c r="AI1" s="38">
        <v>1</v>
      </c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/>
      <c r="AT1" s="38">
        <v>1</v>
      </c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/>
      <c r="BE1" s="38">
        <v>1</v>
      </c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/>
      <c r="BP1" s="38">
        <v>1</v>
      </c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/>
      <c r="CA1" s="38">
        <v>1</v>
      </c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/>
      <c r="CL1" s="38">
        <v>1</v>
      </c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/>
      <c r="CW1" s="38">
        <v>1</v>
      </c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/>
      <c r="DH1" s="38">
        <v>1</v>
      </c>
      <c r="DI1" s="38">
        <v>1</v>
      </c>
      <c r="DJ1" s="38">
        <v>1</v>
      </c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/>
      <c r="DS1" s="38">
        <v>1</v>
      </c>
      <c r="DT1" s="38">
        <v>1</v>
      </c>
      <c r="DU1" s="38">
        <v>1</v>
      </c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/>
      <c r="ED1" s="38">
        <v>1</v>
      </c>
      <c r="EE1" s="38">
        <v>1</v>
      </c>
      <c r="EF1" s="38">
        <v>1</v>
      </c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/>
    </row>
    <row r="2" spans="1:144">
      <c r="A2" s="26" t="s">
        <v>18</v>
      </c>
      <c r="B2" s="26">
        <f t="shared" ref="B2:EN2" si="0">COLUMN()-1</f>
        <v>1</v>
      </c>
      <c r="C2" s="26">
        <f t="shared" si="0"/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si="0"/>
        <v>70</v>
      </c>
      <c r="BT2" s="26">
        <f t="shared" si="0"/>
        <v>71</v>
      </c>
      <c r="BU2" s="26">
        <f t="shared" si="0"/>
        <v>72</v>
      </c>
      <c r="BV2" s="26">
        <f t="shared" si="0"/>
        <v>73</v>
      </c>
      <c r="BW2" s="26">
        <f t="shared" si="0"/>
        <v>74</v>
      </c>
      <c r="BX2" s="26">
        <f t="shared" si="0"/>
        <v>75</v>
      </c>
      <c r="BY2" s="26">
        <f t="shared" si="0"/>
        <v>76</v>
      </c>
      <c r="BZ2" s="26">
        <f t="shared" si="0"/>
        <v>77</v>
      </c>
      <c r="CA2" s="26">
        <f t="shared" si="0"/>
        <v>78</v>
      </c>
      <c r="CB2" s="26">
        <f t="shared" si="0"/>
        <v>79</v>
      </c>
      <c r="CC2" s="26">
        <f t="shared" si="0"/>
        <v>80</v>
      </c>
      <c r="CD2" s="26">
        <f t="shared" si="0"/>
        <v>81</v>
      </c>
      <c r="CE2" s="26">
        <f t="shared" si="0"/>
        <v>82</v>
      </c>
      <c r="CF2" s="26">
        <f t="shared" si="0"/>
        <v>83</v>
      </c>
      <c r="CG2" s="26">
        <f t="shared" si="0"/>
        <v>84</v>
      </c>
      <c r="CH2" s="26">
        <f t="shared" si="0"/>
        <v>85</v>
      </c>
      <c r="CI2" s="26">
        <f t="shared" si="0"/>
        <v>86</v>
      </c>
      <c r="CJ2" s="26">
        <f t="shared" si="0"/>
        <v>87</v>
      </c>
      <c r="CK2" s="26">
        <f t="shared" si="0"/>
        <v>88</v>
      </c>
      <c r="CL2" s="26">
        <f t="shared" si="0"/>
        <v>89</v>
      </c>
      <c r="CM2" s="26">
        <f t="shared" si="0"/>
        <v>90</v>
      </c>
      <c r="CN2" s="26">
        <f t="shared" si="0"/>
        <v>91</v>
      </c>
      <c r="CO2" s="26">
        <f t="shared" si="0"/>
        <v>92</v>
      </c>
      <c r="CP2" s="26">
        <f t="shared" si="0"/>
        <v>93</v>
      </c>
      <c r="CQ2" s="26">
        <f t="shared" si="0"/>
        <v>94</v>
      </c>
      <c r="CR2" s="26">
        <f t="shared" si="0"/>
        <v>95</v>
      </c>
      <c r="CS2" s="26">
        <f t="shared" si="0"/>
        <v>96</v>
      </c>
      <c r="CT2" s="26">
        <f t="shared" si="0"/>
        <v>97</v>
      </c>
      <c r="CU2" s="26">
        <f t="shared" si="0"/>
        <v>98</v>
      </c>
      <c r="CV2" s="26">
        <f t="shared" si="0"/>
        <v>99</v>
      </c>
      <c r="CW2" s="26">
        <f t="shared" si="0"/>
        <v>100</v>
      </c>
      <c r="CX2" s="26">
        <f t="shared" si="0"/>
        <v>101</v>
      </c>
      <c r="CY2" s="26">
        <f t="shared" si="0"/>
        <v>102</v>
      </c>
      <c r="CZ2" s="26">
        <f t="shared" si="0"/>
        <v>103</v>
      </c>
      <c r="DA2" s="26">
        <f t="shared" si="0"/>
        <v>104</v>
      </c>
      <c r="DB2" s="26">
        <f t="shared" si="0"/>
        <v>105</v>
      </c>
      <c r="DC2" s="26">
        <f t="shared" si="0"/>
        <v>106</v>
      </c>
      <c r="DD2" s="26">
        <f t="shared" si="0"/>
        <v>107</v>
      </c>
      <c r="DE2" s="26">
        <f t="shared" si="0"/>
        <v>108</v>
      </c>
      <c r="DF2" s="26">
        <f t="shared" si="0"/>
        <v>109</v>
      </c>
      <c r="DG2" s="26">
        <f t="shared" si="0"/>
        <v>110</v>
      </c>
      <c r="DH2" s="26">
        <f t="shared" si="0"/>
        <v>111</v>
      </c>
      <c r="DI2" s="26">
        <f t="shared" si="0"/>
        <v>112</v>
      </c>
      <c r="DJ2" s="26">
        <f t="shared" si="0"/>
        <v>113</v>
      </c>
      <c r="DK2" s="26">
        <f t="shared" si="0"/>
        <v>114</v>
      </c>
      <c r="DL2" s="26">
        <f t="shared" si="0"/>
        <v>115</v>
      </c>
      <c r="DM2" s="26">
        <f t="shared" si="0"/>
        <v>116</v>
      </c>
      <c r="DN2" s="26">
        <f t="shared" si="0"/>
        <v>117</v>
      </c>
      <c r="DO2" s="26">
        <f t="shared" si="0"/>
        <v>118</v>
      </c>
      <c r="DP2" s="26">
        <f t="shared" si="0"/>
        <v>119</v>
      </c>
      <c r="DQ2" s="26">
        <f t="shared" si="0"/>
        <v>120</v>
      </c>
      <c r="DR2" s="26">
        <f t="shared" si="0"/>
        <v>121</v>
      </c>
      <c r="DS2" s="26">
        <f t="shared" si="0"/>
        <v>122</v>
      </c>
      <c r="DT2" s="26">
        <f t="shared" si="0"/>
        <v>123</v>
      </c>
      <c r="DU2" s="26">
        <f t="shared" si="0"/>
        <v>124</v>
      </c>
      <c r="DV2" s="26">
        <f t="shared" si="0"/>
        <v>125</v>
      </c>
      <c r="DW2" s="26">
        <f t="shared" si="0"/>
        <v>126</v>
      </c>
      <c r="DX2" s="26">
        <f t="shared" si="0"/>
        <v>127</v>
      </c>
      <c r="DY2" s="26">
        <f t="shared" si="0"/>
        <v>128</v>
      </c>
      <c r="DZ2" s="26">
        <f t="shared" si="0"/>
        <v>129</v>
      </c>
      <c r="EA2" s="26">
        <f t="shared" si="0"/>
        <v>130</v>
      </c>
      <c r="EB2" s="26">
        <f t="shared" si="0"/>
        <v>131</v>
      </c>
      <c r="EC2" s="26">
        <f t="shared" si="0"/>
        <v>132</v>
      </c>
      <c r="ED2" s="26">
        <f t="shared" si="0"/>
        <v>133</v>
      </c>
      <c r="EE2" s="26">
        <f t="shared" si="0"/>
        <v>134</v>
      </c>
      <c r="EF2" s="26">
        <f t="shared" si="0"/>
        <v>135</v>
      </c>
      <c r="EG2" s="26">
        <f t="shared" si="0"/>
        <v>136</v>
      </c>
      <c r="EH2" s="26">
        <f t="shared" si="0"/>
        <v>137</v>
      </c>
      <c r="EI2" s="26">
        <f t="shared" si="0"/>
        <v>138</v>
      </c>
      <c r="EJ2" s="26">
        <f t="shared" si="0"/>
        <v>139</v>
      </c>
      <c r="EK2" s="26">
        <f t="shared" si="0"/>
        <v>140</v>
      </c>
      <c r="EL2" s="26">
        <f t="shared" si="0"/>
        <v>141</v>
      </c>
      <c r="EM2" s="26">
        <f t="shared" si="0"/>
        <v>142</v>
      </c>
      <c r="EN2" s="26">
        <f t="shared" si="0"/>
        <v>143</v>
      </c>
    </row>
    <row r="3" spans="1:144">
      <c r="A3" s="26" t="s">
        <v>29</v>
      </c>
      <c r="B3" s="28" t="s">
        <v>26</v>
      </c>
      <c r="C3" s="28" t="s">
        <v>68</v>
      </c>
      <c r="D3" s="28" t="s">
        <v>37</v>
      </c>
      <c r="E3" s="28" t="s">
        <v>47</v>
      </c>
      <c r="F3" s="28" t="s">
        <v>5</v>
      </c>
      <c r="G3" s="28" t="s">
        <v>34</v>
      </c>
      <c r="H3" s="73" t="s">
        <v>67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9" t="s">
        <v>90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 t="s">
        <v>30</v>
      </c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</row>
    <row r="4" spans="1:144">
      <c r="A4" s="26" t="s">
        <v>104</v>
      </c>
      <c r="B4" s="29"/>
      <c r="C4" s="29"/>
      <c r="D4" s="29"/>
      <c r="E4" s="29"/>
      <c r="F4" s="29"/>
      <c r="G4" s="29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80" t="s">
        <v>17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 t="s">
        <v>85</v>
      </c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 t="s">
        <v>46</v>
      </c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 t="s">
        <v>21</v>
      </c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 t="s">
        <v>79</v>
      </c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 t="s">
        <v>51</v>
      </c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 t="s">
        <v>103</v>
      </c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 t="s">
        <v>60</v>
      </c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 t="s">
        <v>70</v>
      </c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 t="s">
        <v>31</v>
      </c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 t="s">
        <v>61</v>
      </c>
      <c r="EE4" s="80"/>
      <c r="EF4" s="80"/>
      <c r="EG4" s="80"/>
      <c r="EH4" s="80"/>
      <c r="EI4" s="80"/>
      <c r="EJ4" s="80"/>
      <c r="EK4" s="80"/>
      <c r="EL4" s="80"/>
      <c r="EM4" s="80"/>
      <c r="EN4" s="80"/>
    </row>
    <row r="5" spans="1:144">
      <c r="A5" s="26" t="s">
        <v>99</v>
      </c>
      <c r="B5" s="30"/>
      <c r="C5" s="30"/>
      <c r="D5" s="30"/>
      <c r="E5" s="30"/>
      <c r="F5" s="30"/>
      <c r="G5" s="30"/>
      <c r="H5" s="34" t="s">
        <v>96</v>
      </c>
      <c r="I5" s="34" t="s">
        <v>20</v>
      </c>
      <c r="J5" s="34" t="s">
        <v>91</v>
      </c>
      <c r="K5" s="34" t="s">
        <v>33</v>
      </c>
      <c r="L5" s="34" t="s">
        <v>88</v>
      </c>
      <c r="M5" s="34" t="s">
        <v>19</v>
      </c>
      <c r="N5" s="34" t="s">
        <v>44</v>
      </c>
      <c r="O5" s="34" t="s">
        <v>95</v>
      </c>
      <c r="P5" s="34" t="s">
        <v>50</v>
      </c>
      <c r="Q5" s="34" t="s">
        <v>56</v>
      </c>
      <c r="R5" s="34" t="s">
        <v>16</v>
      </c>
      <c r="S5" s="34" t="s">
        <v>71</v>
      </c>
      <c r="T5" s="34" t="s">
        <v>98</v>
      </c>
      <c r="U5" s="34" t="s">
        <v>10</v>
      </c>
      <c r="V5" s="34" t="s">
        <v>36</v>
      </c>
      <c r="W5" s="34" t="s">
        <v>102</v>
      </c>
      <c r="X5" s="34" t="s">
        <v>25</v>
      </c>
      <c r="Y5" s="34" t="s">
        <v>84</v>
      </c>
      <c r="Z5" s="34" t="s">
        <v>101</v>
      </c>
      <c r="AA5" s="34" t="s">
        <v>86</v>
      </c>
      <c r="AB5" s="34" t="s">
        <v>55</v>
      </c>
      <c r="AC5" s="34" t="s">
        <v>0</v>
      </c>
      <c r="AD5" s="34" t="s">
        <v>28</v>
      </c>
      <c r="AE5" s="34" t="s">
        <v>74</v>
      </c>
      <c r="AF5" s="34" t="s">
        <v>54</v>
      </c>
      <c r="AG5" s="34" t="s">
        <v>83</v>
      </c>
      <c r="AH5" s="34" t="s">
        <v>82</v>
      </c>
      <c r="AI5" s="34" t="s">
        <v>25</v>
      </c>
      <c r="AJ5" s="34" t="s">
        <v>84</v>
      </c>
      <c r="AK5" s="34" t="s">
        <v>101</v>
      </c>
      <c r="AL5" s="34" t="s">
        <v>86</v>
      </c>
      <c r="AM5" s="34" t="s">
        <v>55</v>
      </c>
      <c r="AN5" s="34" t="s">
        <v>0</v>
      </c>
      <c r="AO5" s="34" t="s">
        <v>28</v>
      </c>
      <c r="AP5" s="34" t="s">
        <v>74</v>
      </c>
      <c r="AQ5" s="34" t="s">
        <v>54</v>
      </c>
      <c r="AR5" s="34" t="s">
        <v>83</v>
      </c>
      <c r="AS5" s="34" t="s">
        <v>78</v>
      </c>
      <c r="AT5" s="34" t="s">
        <v>25</v>
      </c>
      <c r="AU5" s="34" t="s">
        <v>84</v>
      </c>
      <c r="AV5" s="34" t="s">
        <v>101</v>
      </c>
      <c r="AW5" s="34" t="s">
        <v>86</v>
      </c>
      <c r="AX5" s="34" t="s">
        <v>55</v>
      </c>
      <c r="AY5" s="34" t="s">
        <v>0</v>
      </c>
      <c r="AZ5" s="34" t="s">
        <v>28</v>
      </c>
      <c r="BA5" s="34" t="s">
        <v>74</v>
      </c>
      <c r="BB5" s="34" t="s">
        <v>54</v>
      </c>
      <c r="BC5" s="34" t="s">
        <v>83</v>
      </c>
      <c r="BD5" s="34" t="s">
        <v>78</v>
      </c>
      <c r="BE5" s="34" t="s">
        <v>25</v>
      </c>
      <c r="BF5" s="34" t="s">
        <v>84</v>
      </c>
      <c r="BG5" s="34" t="s">
        <v>101</v>
      </c>
      <c r="BH5" s="34" t="s">
        <v>86</v>
      </c>
      <c r="BI5" s="34" t="s">
        <v>55</v>
      </c>
      <c r="BJ5" s="34" t="s">
        <v>0</v>
      </c>
      <c r="BK5" s="34" t="s">
        <v>28</v>
      </c>
      <c r="BL5" s="34" t="s">
        <v>74</v>
      </c>
      <c r="BM5" s="34" t="s">
        <v>54</v>
      </c>
      <c r="BN5" s="34" t="s">
        <v>83</v>
      </c>
      <c r="BO5" s="34" t="s">
        <v>78</v>
      </c>
      <c r="BP5" s="34" t="s">
        <v>25</v>
      </c>
      <c r="BQ5" s="34" t="s">
        <v>84</v>
      </c>
      <c r="BR5" s="34" t="s">
        <v>101</v>
      </c>
      <c r="BS5" s="34" t="s">
        <v>86</v>
      </c>
      <c r="BT5" s="34" t="s">
        <v>55</v>
      </c>
      <c r="BU5" s="34" t="s">
        <v>0</v>
      </c>
      <c r="BV5" s="34" t="s">
        <v>28</v>
      </c>
      <c r="BW5" s="34" t="s">
        <v>74</v>
      </c>
      <c r="BX5" s="34" t="s">
        <v>54</v>
      </c>
      <c r="BY5" s="34" t="s">
        <v>83</v>
      </c>
      <c r="BZ5" s="34" t="s">
        <v>78</v>
      </c>
      <c r="CA5" s="34" t="s">
        <v>25</v>
      </c>
      <c r="CB5" s="34" t="s">
        <v>84</v>
      </c>
      <c r="CC5" s="34" t="s">
        <v>101</v>
      </c>
      <c r="CD5" s="34" t="s">
        <v>86</v>
      </c>
      <c r="CE5" s="34" t="s">
        <v>55</v>
      </c>
      <c r="CF5" s="34" t="s">
        <v>0</v>
      </c>
      <c r="CG5" s="34" t="s">
        <v>28</v>
      </c>
      <c r="CH5" s="34" t="s">
        <v>74</v>
      </c>
      <c r="CI5" s="34" t="s">
        <v>54</v>
      </c>
      <c r="CJ5" s="34" t="s">
        <v>83</v>
      </c>
      <c r="CK5" s="34" t="s">
        <v>78</v>
      </c>
      <c r="CL5" s="34" t="s">
        <v>25</v>
      </c>
      <c r="CM5" s="34" t="s">
        <v>84</v>
      </c>
      <c r="CN5" s="34" t="s">
        <v>101</v>
      </c>
      <c r="CO5" s="34" t="s">
        <v>86</v>
      </c>
      <c r="CP5" s="34" t="s">
        <v>55</v>
      </c>
      <c r="CQ5" s="34" t="s">
        <v>0</v>
      </c>
      <c r="CR5" s="34" t="s">
        <v>28</v>
      </c>
      <c r="CS5" s="34" t="s">
        <v>74</v>
      </c>
      <c r="CT5" s="34" t="s">
        <v>54</v>
      </c>
      <c r="CU5" s="34" t="s">
        <v>83</v>
      </c>
      <c r="CV5" s="34" t="s">
        <v>78</v>
      </c>
      <c r="CW5" s="34" t="s">
        <v>25</v>
      </c>
      <c r="CX5" s="34" t="s">
        <v>84</v>
      </c>
      <c r="CY5" s="34" t="s">
        <v>101</v>
      </c>
      <c r="CZ5" s="34" t="s">
        <v>86</v>
      </c>
      <c r="DA5" s="34" t="s">
        <v>55</v>
      </c>
      <c r="DB5" s="34" t="s">
        <v>0</v>
      </c>
      <c r="DC5" s="34" t="s">
        <v>28</v>
      </c>
      <c r="DD5" s="34" t="s">
        <v>74</v>
      </c>
      <c r="DE5" s="34" t="s">
        <v>54</v>
      </c>
      <c r="DF5" s="34" t="s">
        <v>83</v>
      </c>
      <c r="DG5" s="34" t="s">
        <v>78</v>
      </c>
      <c r="DH5" s="34" t="s">
        <v>25</v>
      </c>
      <c r="DI5" s="34" t="s">
        <v>84</v>
      </c>
      <c r="DJ5" s="34" t="s">
        <v>101</v>
      </c>
      <c r="DK5" s="34" t="s">
        <v>86</v>
      </c>
      <c r="DL5" s="34" t="s">
        <v>55</v>
      </c>
      <c r="DM5" s="34" t="s">
        <v>0</v>
      </c>
      <c r="DN5" s="34" t="s">
        <v>28</v>
      </c>
      <c r="DO5" s="34" t="s">
        <v>74</v>
      </c>
      <c r="DP5" s="34" t="s">
        <v>54</v>
      </c>
      <c r="DQ5" s="34" t="s">
        <v>83</v>
      </c>
      <c r="DR5" s="34" t="s">
        <v>78</v>
      </c>
      <c r="DS5" s="34" t="s">
        <v>25</v>
      </c>
      <c r="DT5" s="34" t="s">
        <v>84</v>
      </c>
      <c r="DU5" s="34" t="s">
        <v>101</v>
      </c>
      <c r="DV5" s="34" t="s">
        <v>86</v>
      </c>
      <c r="DW5" s="34" t="s">
        <v>55</v>
      </c>
      <c r="DX5" s="34" t="s">
        <v>0</v>
      </c>
      <c r="DY5" s="34" t="s">
        <v>28</v>
      </c>
      <c r="DZ5" s="34" t="s">
        <v>74</v>
      </c>
      <c r="EA5" s="34" t="s">
        <v>54</v>
      </c>
      <c r="EB5" s="34" t="s">
        <v>83</v>
      </c>
      <c r="EC5" s="34" t="s">
        <v>78</v>
      </c>
      <c r="ED5" s="34" t="s">
        <v>25</v>
      </c>
      <c r="EE5" s="34" t="s">
        <v>84</v>
      </c>
      <c r="EF5" s="34" t="s">
        <v>101</v>
      </c>
      <c r="EG5" s="34" t="s">
        <v>86</v>
      </c>
      <c r="EH5" s="34" t="s">
        <v>55</v>
      </c>
      <c r="EI5" s="34" t="s">
        <v>0</v>
      </c>
      <c r="EJ5" s="34" t="s">
        <v>28</v>
      </c>
      <c r="EK5" s="34" t="s">
        <v>74</v>
      </c>
      <c r="EL5" s="34" t="s">
        <v>54</v>
      </c>
      <c r="EM5" s="34" t="s">
        <v>83</v>
      </c>
      <c r="EN5" s="34" t="s">
        <v>78</v>
      </c>
    </row>
    <row r="6" spans="1:144" s="25" customFormat="1">
      <c r="A6" s="26" t="s">
        <v>107</v>
      </c>
      <c r="B6" s="31">
        <f t="shared" ref="B6:W6" si="1">B7</f>
        <v>2014</v>
      </c>
      <c r="C6" s="31">
        <f t="shared" si="1"/>
        <v>262056</v>
      </c>
      <c r="D6" s="31">
        <f t="shared" si="1"/>
        <v>47</v>
      </c>
      <c r="E6" s="31">
        <f t="shared" si="1"/>
        <v>17</v>
      </c>
      <c r="F6" s="31">
        <f t="shared" si="1"/>
        <v>1</v>
      </c>
      <c r="G6" s="31">
        <f t="shared" si="1"/>
        <v>0</v>
      </c>
      <c r="H6" s="31" t="str">
        <f t="shared" si="1"/>
        <v>京都府　宮津市</v>
      </c>
      <c r="I6" s="31" t="str">
        <f t="shared" si="1"/>
        <v>法非適用</v>
      </c>
      <c r="J6" s="31" t="str">
        <f t="shared" si="1"/>
        <v>下水道事業</v>
      </c>
      <c r="K6" s="31" t="str">
        <f t="shared" si="1"/>
        <v>公共下水道</v>
      </c>
      <c r="L6" s="31" t="str">
        <f t="shared" si="1"/>
        <v>Cc2</v>
      </c>
      <c r="M6" s="35" t="str">
        <f t="shared" si="1"/>
        <v>-</v>
      </c>
      <c r="N6" s="35" t="str">
        <f t="shared" si="1"/>
        <v>該当数値なし</v>
      </c>
      <c r="O6" s="35">
        <f t="shared" si="1"/>
        <v>64.459999999999994</v>
      </c>
      <c r="P6" s="35">
        <f t="shared" si="1"/>
        <v>96.88</v>
      </c>
      <c r="Q6" s="35">
        <f t="shared" si="1"/>
        <v>3084</v>
      </c>
      <c r="R6" s="35">
        <f t="shared" si="1"/>
        <v>19452</v>
      </c>
      <c r="S6" s="35">
        <f t="shared" si="1"/>
        <v>172.73</v>
      </c>
      <c r="T6" s="35">
        <f t="shared" si="1"/>
        <v>112.62</v>
      </c>
      <c r="U6" s="35">
        <f t="shared" si="1"/>
        <v>12424</v>
      </c>
      <c r="V6" s="35">
        <f t="shared" si="1"/>
        <v>4.1100000000000003</v>
      </c>
      <c r="W6" s="35">
        <f t="shared" si="1"/>
        <v>3022.87</v>
      </c>
      <c r="X6" s="39">
        <f t="shared" ref="X6:AG6" si="2">IF(X7="",NA(),X7)</f>
        <v>78.03</v>
      </c>
      <c r="Y6" s="39">
        <f t="shared" si="2"/>
        <v>64.599999999999994</v>
      </c>
      <c r="Z6" s="39">
        <f t="shared" si="2"/>
        <v>67.48</v>
      </c>
      <c r="AA6" s="39">
        <f t="shared" si="2"/>
        <v>61.32</v>
      </c>
      <c r="AB6" s="39">
        <f t="shared" si="2"/>
        <v>61.25</v>
      </c>
      <c r="AC6" s="35" t="e">
        <f t="shared" si="2"/>
        <v>#N/A</v>
      </c>
      <c r="AD6" s="35" t="e">
        <f t="shared" si="2"/>
        <v>#N/A</v>
      </c>
      <c r="AE6" s="35" t="e">
        <f t="shared" si="2"/>
        <v>#N/A</v>
      </c>
      <c r="AF6" s="35" t="e">
        <f t="shared" si="2"/>
        <v>#N/A</v>
      </c>
      <c r="AG6" s="35" t="e">
        <f t="shared" si="2"/>
        <v>#N/A</v>
      </c>
      <c r="AH6" s="35" t="str">
        <f>IF(AH7="","",IF(AH7="-","【-】","【"&amp;SUBSTITUTE(TEXT(AH7,"#,##0.00"),"-","△")&amp;"】"))</f>
        <v/>
      </c>
      <c r="AI6" s="35" t="e">
        <f t="shared" ref="AI6:AR6" si="3">IF(AI7="",NA(),AI7)</f>
        <v>#N/A</v>
      </c>
      <c r="AJ6" s="35" t="e">
        <f t="shared" si="3"/>
        <v>#N/A</v>
      </c>
      <c r="AK6" s="35" t="e">
        <f t="shared" si="3"/>
        <v>#N/A</v>
      </c>
      <c r="AL6" s="35" t="e">
        <f t="shared" si="3"/>
        <v>#N/A</v>
      </c>
      <c r="AM6" s="35" t="e">
        <f t="shared" si="3"/>
        <v>#N/A</v>
      </c>
      <c r="AN6" s="35" t="e">
        <f t="shared" si="3"/>
        <v>#N/A</v>
      </c>
      <c r="AO6" s="35" t="e">
        <f t="shared" si="3"/>
        <v>#N/A</v>
      </c>
      <c r="AP6" s="35" t="e">
        <f t="shared" si="3"/>
        <v>#N/A</v>
      </c>
      <c r="AQ6" s="35" t="e">
        <f t="shared" si="3"/>
        <v>#N/A</v>
      </c>
      <c r="AR6" s="35" t="e">
        <f t="shared" si="3"/>
        <v>#N/A</v>
      </c>
      <c r="AS6" s="35" t="str">
        <f>IF(AS7="","",IF(AS7="-","【-】","【"&amp;SUBSTITUTE(TEXT(AS7,"#,##0.00"),"-","△")&amp;"】"))</f>
        <v/>
      </c>
      <c r="AT6" s="35" t="e">
        <f t="shared" ref="AT6:BC6" si="4">IF(AT7="",NA(),AT7)</f>
        <v>#N/A</v>
      </c>
      <c r="AU6" s="35" t="e">
        <f t="shared" si="4"/>
        <v>#N/A</v>
      </c>
      <c r="AV6" s="35" t="e">
        <f t="shared" si="4"/>
        <v>#N/A</v>
      </c>
      <c r="AW6" s="35" t="e">
        <f t="shared" si="4"/>
        <v>#N/A</v>
      </c>
      <c r="AX6" s="35" t="e">
        <f t="shared" si="4"/>
        <v>#N/A</v>
      </c>
      <c r="AY6" s="35" t="e">
        <f t="shared" si="4"/>
        <v>#N/A</v>
      </c>
      <c r="AZ6" s="35" t="e">
        <f t="shared" si="4"/>
        <v>#N/A</v>
      </c>
      <c r="BA6" s="35" t="e">
        <f t="shared" si="4"/>
        <v>#N/A</v>
      </c>
      <c r="BB6" s="35" t="e">
        <f t="shared" si="4"/>
        <v>#N/A</v>
      </c>
      <c r="BC6" s="35" t="e">
        <f t="shared" si="4"/>
        <v>#N/A</v>
      </c>
      <c r="BD6" s="35" t="str">
        <f>IF(BD7="","",IF(BD7="-","【-】","【"&amp;SUBSTITUTE(TEXT(BD7,"#,##0.00"),"-","△")&amp;"】"))</f>
        <v/>
      </c>
      <c r="BE6" s="39">
        <f t="shared" ref="BE6:BN6" si="5">IF(BE7="",NA(),BE7)</f>
        <v>3026.62</v>
      </c>
      <c r="BF6" s="39">
        <f t="shared" si="5"/>
        <v>3070.68</v>
      </c>
      <c r="BG6" s="39">
        <f t="shared" si="5"/>
        <v>3042.39</v>
      </c>
      <c r="BH6" s="39">
        <f t="shared" si="5"/>
        <v>3050.19</v>
      </c>
      <c r="BI6" s="39">
        <f t="shared" si="5"/>
        <v>2778.98</v>
      </c>
      <c r="BJ6" s="39">
        <f t="shared" si="5"/>
        <v>1320.98</v>
      </c>
      <c r="BK6" s="39">
        <f t="shared" si="5"/>
        <v>1334.01</v>
      </c>
      <c r="BL6" s="39">
        <f t="shared" si="5"/>
        <v>1273.52</v>
      </c>
      <c r="BM6" s="39">
        <f t="shared" si="5"/>
        <v>1209.95</v>
      </c>
      <c r="BN6" s="39">
        <f t="shared" si="5"/>
        <v>1136.5</v>
      </c>
      <c r="BO6" s="35" t="str">
        <f>IF(BO7="","",IF(BO7="-","【-】","【"&amp;SUBSTITUTE(TEXT(BO7,"#,##0.00"),"-","△")&amp;"】"))</f>
        <v>【776.35】</v>
      </c>
      <c r="BP6" s="39">
        <f t="shared" ref="BP6:BY6" si="6">IF(BP7="",NA(),BP7)</f>
        <v>44.88</v>
      </c>
      <c r="BQ6" s="39">
        <f t="shared" si="6"/>
        <v>43.8</v>
      </c>
      <c r="BR6" s="39">
        <f t="shared" si="6"/>
        <v>39.79</v>
      </c>
      <c r="BS6" s="39">
        <f t="shared" si="6"/>
        <v>52.2</v>
      </c>
      <c r="BT6" s="39">
        <f t="shared" si="6"/>
        <v>53.54</v>
      </c>
      <c r="BU6" s="39">
        <f t="shared" si="6"/>
        <v>68.63</v>
      </c>
      <c r="BV6" s="39">
        <f t="shared" si="6"/>
        <v>67.14</v>
      </c>
      <c r="BW6" s="39">
        <f t="shared" si="6"/>
        <v>67.849999999999994</v>
      </c>
      <c r="BX6" s="39">
        <f t="shared" si="6"/>
        <v>69.48</v>
      </c>
      <c r="BY6" s="39">
        <f t="shared" si="6"/>
        <v>71.650000000000006</v>
      </c>
      <c r="BZ6" s="35" t="str">
        <f>IF(BZ7="","",IF(BZ7="-","【-】","【"&amp;SUBSTITUTE(TEXT(BZ7,"#,##0.00"),"-","△")&amp;"】"))</f>
        <v>【96.57】</v>
      </c>
      <c r="CA6" s="39">
        <f t="shared" ref="CA6:CJ6" si="7">IF(CA7="",NA(),CA7)</f>
        <v>464.71</v>
      </c>
      <c r="CB6" s="39">
        <f t="shared" si="7"/>
        <v>472.05</v>
      </c>
      <c r="CC6" s="39">
        <f t="shared" si="7"/>
        <v>516.91999999999996</v>
      </c>
      <c r="CD6" s="39">
        <f t="shared" si="7"/>
        <v>395.87</v>
      </c>
      <c r="CE6" s="39">
        <f t="shared" si="7"/>
        <v>390.86</v>
      </c>
      <c r="CF6" s="39">
        <f t="shared" si="7"/>
        <v>222.94</v>
      </c>
      <c r="CG6" s="39">
        <f t="shared" si="7"/>
        <v>224.83</v>
      </c>
      <c r="CH6" s="39">
        <f t="shared" si="7"/>
        <v>224.94</v>
      </c>
      <c r="CI6" s="39">
        <f t="shared" si="7"/>
        <v>220.67</v>
      </c>
      <c r="CJ6" s="39">
        <f t="shared" si="7"/>
        <v>217.82</v>
      </c>
      <c r="CK6" s="35" t="str">
        <f>IF(CK7="","",IF(CK7="-","【-】","【"&amp;SUBSTITUTE(TEXT(CK7,"#,##0.00"),"-","△")&amp;"】"))</f>
        <v>【142.28】</v>
      </c>
      <c r="CL6" s="39" t="str">
        <f t="shared" ref="CL6:CU6" si="8">IF(CL7="",NA(),CL7)</f>
        <v>-</v>
      </c>
      <c r="CM6" s="39" t="str">
        <f t="shared" si="8"/>
        <v>-</v>
      </c>
      <c r="CN6" s="39" t="str">
        <f t="shared" si="8"/>
        <v>-</v>
      </c>
      <c r="CO6" s="39" t="str">
        <f t="shared" si="8"/>
        <v>-</v>
      </c>
      <c r="CP6" s="39" t="str">
        <f t="shared" si="8"/>
        <v>-</v>
      </c>
      <c r="CQ6" s="39">
        <f t="shared" si="8"/>
        <v>53.07</v>
      </c>
      <c r="CR6" s="39">
        <f t="shared" si="8"/>
        <v>53.79</v>
      </c>
      <c r="CS6" s="39">
        <f t="shared" si="8"/>
        <v>55.41</v>
      </c>
      <c r="CT6" s="39">
        <f t="shared" si="8"/>
        <v>55.81</v>
      </c>
      <c r="CU6" s="39">
        <f t="shared" si="8"/>
        <v>54.44</v>
      </c>
      <c r="CV6" s="35" t="str">
        <f>IF(CV7="","",IF(CV7="-","【-】","【"&amp;SUBSTITUTE(TEXT(CV7,"#,##0.00"),"-","△")&amp;"】"))</f>
        <v>【60.35】</v>
      </c>
      <c r="CW6" s="39">
        <f t="shared" ref="CW6:DF6" si="9">IF(CW7="",NA(),CW7)</f>
        <v>75.41</v>
      </c>
      <c r="CX6" s="39">
        <f t="shared" si="9"/>
        <v>76.459999999999994</v>
      </c>
      <c r="CY6" s="39">
        <f t="shared" si="9"/>
        <v>75.53</v>
      </c>
      <c r="CZ6" s="39">
        <f t="shared" si="9"/>
        <v>75.66</v>
      </c>
      <c r="DA6" s="39">
        <f t="shared" si="9"/>
        <v>80.739999999999995</v>
      </c>
      <c r="DB6" s="39">
        <f t="shared" si="9"/>
        <v>83.69</v>
      </c>
      <c r="DC6" s="39">
        <f t="shared" si="9"/>
        <v>83.76</v>
      </c>
      <c r="DD6" s="39">
        <f t="shared" si="9"/>
        <v>84.12</v>
      </c>
      <c r="DE6" s="39">
        <f t="shared" si="9"/>
        <v>84.41</v>
      </c>
      <c r="DF6" s="39">
        <f t="shared" si="9"/>
        <v>84.2</v>
      </c>
      <c r="DG6" s="35" t="str">
        <f>IF(DG7="","",IF(DG7="-","【-】","【"&amp;SUBSTITUTE(TEXT(DG7,"#,##0.00"),"-","△")&amp;"】"))</f>
        <v>【94.57】</v>
      </c>
      <c r="DH6" s="35" t="e">
        <f t="shared" ref="DH6:DQ6" si="10">IF(DH7="",NA(),DH7)</f>
        <v>#N/A</v>
      </c>
      <c r="DI6" s="35" t="e">
        <f t="shared" si="10"/>
        <v>#N/A</v>
      </c>
      <c r="DJ6" s="35" t="e">
        <f t="shared" si="10"/>
        <v>#N/A</v>
      </c>
      <c r="DK6" s="35" t="e">
        <f t="shared" si="10"/>
        <v>#N/A</v>
      </c>
      <c r="DL6" s="35" t="e">
        <f t="shared" si="10"/>
        <v>#N/A</v>
      </c>
      <c r="DM6" s="35" t="e">
        <f t="shared" si="10"/>
        <v>#N/A</v>
      </c>
      <c r="DN6" s="35" t="e">
        <f t="shared" si="10"/>
        <v>#N/A</v>
      </c>
      <c r="DO6" s="35" t="e">
        <f t="shared" si="10"/>
        <v>#N/A</v>
      </c>
      <c r="DP6" s="35" t="e">
        <f t="shared" si="10"/>
        <v>#N/A</v>
      </c>
      <c r="DQ6" s="35" t="e">
        <f t="shared" si="10"/>
        <v>#N/A</v>
      </c>
      <c r="DR6" s="35" t="str">
        <f>IF(DR7="","",IF(DR7="-","【-】","【"&amp;SUBSTITUTE(TEXT(DR7,"#,##0.00"),"-","△")&amp;"】"))</f>
        <v/>
      </c>
      <c r="DS6" s="35" t="e">
        <f t="shared" ref="DS6:EB6" si="11">IF(DS7="",NA(),DS7)</f>
        <v>#N/A</v>
      </c>
      <c r="DT6" s="35" t="e">
        <f t="shared" si="11"/>
        <v>#N/A</v>
      </c>
      <c r="DU6" s="35" t="e">
        <f t="shared" si="11"/>
        <v>#N/A</v>
      </c>
      <c r="DV6" s="35" t="e">
        <f t="shared" si="11"/>
        <v>#N/A</v>
      </c>
      <c r="DW6" s="35" t="e">
        <f t="shared" si="11"/>
        <v>#N/A</v>
      </c>
      <c r="DX6" s="35" t="e">
        <f t="shared" si="11"/>
        <v>#N/A</v>
      </c>
      <c r="DY6" s="35" t="e">
        <f t="shared" si="11"/>
        <v>#N/A</v>
      </c>
      <c r="DZ6" s="35" t="e">
        <f t="shared" si="11"/>
        <v>#N/A</v>
      </c>
      <c r="EA6" s="35" t="e">
        <f t="shared" si="11"/>
        <v>#N/A</v>
      </c>
      <c r="EB6" s="35" t="e">
        <f t="shared" si="11"/>
        <v>#N/A</v>
      </c>
      <c r="EC6" s="35" t="str">
        <f>IF(EC7="","",IF(EC7="-","【-】","【"&amp;SUBSTITUTE(TEXT(EC7,"#,##0.00"),"-","△")&amp;"】"))</f>
        <v/>
      </c>
      <c r="ED6" s="35">
        <f t="shared" ref="ED6:EM6" si="12">IF(ED7="",NA(),ED7)</f>
        <v>0</v>
      </c>
      <c r="EE6" s="35">
        <f t="shared" si="12"/>
        <v>0</v>
      </c>
      <c r="EF6" s="35">
        <f t="shared" si="12"/>
        <v>0</v>
      </c>
      <c r="EG6" s="35">
        <f t="shared" si="12"/>
        <v>0</v>
      </c>
      <c r="EH6" s="35">
        <f t="shared" si="12"/>
        <v>0</v>
      </c>
      <c r="EI6" s="39">
        <f t="shared" si="12"/>
        <v>0.02</v>
      </c>
      <c r="EJ6" s="39">
        <f t="shared" si="12"/>
        <v>0.01</v>
      </c>
      <c r="EK6" s="39">
        <f t="shared" si="12"/>
        <v>0.1</v>
      </c>
      <c r="EL6" s="39">
        <f t="shared" si="12"/>
        <v>7.0000000000000007E-2</v>
      </c>
      <c r="EM6" s="39">
        <f t="shared" si="12"/>
        <v>0.04</v>
      </c>
      <c r="EN6" s="35" t="str">
        <f>IF(EN7="","",IF(EN7="-","【-】","【"&amp;SUBSTITUTE(TEXT(EN7,"#,##0.00"),"-","△")&amp;"】"))</f>
        <v>【0.17】</v>
      </c>
    </row>
    <row r="7" spans="1:144" s="25" customFormat="1">
      <c r="A7" s="26"/>
      <c r="B7" s="32">
        <v>2014</v>
      </c>
      <c r="C7" s="32">
        <v>262056</v>
      </c>
      <c r="D7" s="32">
        <v>47</v>
      </c>
      <c r="E7" s="32">
        <v>17</v>
      </c>
      <c r="F7" s="32">
        <v>1</v>
      </c>
      <c r="G7" s="32">
        <v>0</v>
      </c>
      <c r="H7" s="32" t="s">
        <v>24</v>
      </c>
      <c r="I7" s="32" t="s">
        <v>80</v>
      </c>
      <c r="J7" s="32" t="s">
        <v>94</v>
      </c>
      <c r="K7" s="32" t="s">
        <v>72</v>
      </c>
      <c r="L7" s="32" t="s">
        <v>97</v>
      </c>
      <c r="M7" s="36" t="s">
        <v>93</v>
      </c>
      <c r="N7" s="36" t="s">
        <v>4</v>
      </c>
      <c r="O7" s="36">
        <v>64.459999999999994</v>
      </c>
      <c r="P7" s="36">
        <v>96.88</v>
      </c>
      <c r="Q7" s="36">
        <v>3084</v>
      </c>
      <c r="R7" s="36">
        <v>19452</v>
      </c>
      <c r="S7" s="36">
        <v>172.73</v>
      </c>
      <c r="T7" s="36">
        <v>112.62</v>
      </c>
      <c r="U7" s="36">
        <v>12424</v>
      </c>
      <c r="V7" s="36">
        <v>4.1100000000000003</v>
      </c>
      <c r="W7" s="36">
        <v>3022.87</v>
      </c>
      <c r="X7" s="36">
        <v>78.03</v>
      </c>
      <c r="Y7" s="36">
        <v>64.599999999999994</v>
      </c>
      <c r="Z7" s="36">
        <v>67.48</v>
      </c>
      <c r="AA7" s="36">
        <v>61.32</v>
      </c>
      <c r="AB7" s="36">
        <v>61.25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3026.62</v>
      </c>
      <c r="BF7" s="36">
        <v>3070.68</v>
      </c>
      <c r="BG7" s="36">
        <v>3042.39</v>
      </c>
      <c r="BH7" s="36">
        <v>3050.19</v>
      </c>
      <c r="BI7" s="36">
        <v>2778.98</v>
      </c>
      <c r="BJ7" s="36">
        <v>1320.98</v>
      </c>
      <c r="BK7" s="36">
        <v>1334.01</v>
      </c>
      <c r="BL7" s="36">
        <v>1273.52</v>
      </c>
      <c r="BM7" s="36">
        <v>1209.95</v>
      </c>
      <c r="BN7" s="36">
        <v>1136.5</v>
      </c>
      <c r="BO7" s="36">
        <v>776.35</v>
      </c>
      <c r="BP7" s="36">
        <v>44.88</v>
      </c>
      <c r="BQ7" s="36">
        <v>43.8</v>
      </c>
      <c r="BR7" s="36">
        <v>39.79</v>
      </c>
      <c r="BS7" s="36">
        <v>52.2</v>
      </c>
      <c r="BT7" s="36">
        <v>53.54</v>
      </c>
      <c r="BU7" s="36">
        <v>68.63</v>
      </c>
      <c r="BV7" s="36">
        <v>67.14</v>
      </c>
      <c r="BW7" s="36">
        <v>67.849999999999994</v>
      </c>
      <c r="BX7" s="36">
        <v>69.48</v>
      </c>
      <c r="BY7" s="36">
        <v>71.650000000000006</v>
      </c>
      <c r="BZ7" s="36">
        <v>96.57</v>
      </c>
      <c r="CA7" s="36">
        <v>464.71</v>
      </c>
      <c r="CB7" s="36">
        <v>472.05</v>
      </c>
      <c r="CC7" s="36">
        <v>516.91999999999996</v>
      </c>
      <c r="CD7" s="36">
        <v>395.87</v>
      </c>
      <c r="CE7" s="36">
        <v>390.86</v>
      </c>
      <c r="CF7" s="36">
        <v>222.94</v>
      </c>
      <c r="CG7" s="36">
        <v>224.83</v>
      </c>
      <c r="CH7" s="36">
        <v>224.94</v>
      </c>
      <c r="CI7" s="36">
        <v>220.67</v>
      </c>
      <c r="CJ7" s="36">
        <v>217.82</v>
      </c>
      <c r="CK7" s="36">
        <v>142.28</v>
      </c>
      <c r="CL7" s="36" t="s">
        <v>93</v>
      </c>
      <c r="CM7" s="36" t="s">
        <v>93</v>
      </c>
      <c r="CN7" s="36" t="s">
        <v>93</v>
      </c>
      <c r="CO7" s="36" t="s">
        <v>93</v>
      </c>
      <c r="CP7" s="36" t="s">
        <v>93</v>
      </c>
      <c r="CQ7" s="36">
        <v>53.07</v>
      </c>
      <c r="CR7" s="36">
        <v>53.79</v>
      </c>
      <c r="CS7" s="36">
        <v>55.41</v>
      </c>
      <c r="CT7" s="36">
        <v>55.81</v>
      </c>
      <c r="CU7" s="36">
        <v>54.44</v>
      </c>
      <c r="CV7" s="36">
        <v>60.35</v>
      </c>
      <c r="CW7" s="36">
        <v>75.41</v>
      </c>
      <c r="CX7" s="36">
        <v>76.459999999999994</v>
      </c>
      <c r="CY7" s="36">
        <v>75.53</v>
      </c>
      <c r="CZ7" s="36">
        <v>75.66</v>
      </c>
      <c r="DA7" s="36">
        <v>80.739999999999995</v>
      </c>
      <c r="DB7" s="36">
        <v>83.69</v>
      </c>
      <c r="DC7" s="36">
        <v>83.76</v>
      </c>
      <c r="DD7" s="36">
        <v>84.12</v>
      </c>
      <c r="DE7" s="36">
        <v>84.41</v>
      </c>
      <c r="DF7" s="36">
        <v>84.2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0.01</v>
      </c>
      <c r="EK7" s="36">
        <v>0.1</v>
      </c>
      <c r="EL7" s="36">
        <v>7.0000000000000007E-2</v>
      </c>
      <c r="EM7" s="36">
        <v>0.04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27"/>
      <c r="B9" s="27" t="s">
        <v>14</v>
      </c>
      <c r="C9" s="27" t="s">
        <v>106</v>
      </c>
      <c r="D9" s="27" t="s">
        <v>11</v>
      </c>
      <c r="E9" s="27" t="s">
        <v>66</v>
      </c>
      <c r="F9" s="27" t="s">
        <v>73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27" t="s">
        <v>26</v>
      </c>
      <c r="B10" s="33">
        <f>DATEVALUE($B$6-4&amp;"年1月1日")</f>
        <v>40179</v>
      </c>
      <c r="C10" s="33">
        <f>DATEVALUE($B$6-3&amp;"年1月1日")</f>
        <v>40544</v>
      </c>
      <c r="D10" s="33">
        <f>DATEVALUE($B$6-2&amp;"年1月1日")</f>
        <v>40909</v>
      </c>
      <c r="E10" s="33">
        <f>DATEVALUE($B$6-1&amp;"年1月1日")</f>
        <v>41275</v>
      </c>
      <c r="F10" s="33">
        <f>DATEVALUE($B$6&amp;"年1月1日")</f>
        <v>41640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＊</cp:lastModifiedBy>
  <dcterms:created xsi:type="dcterms:W3CDTF">2016-02-03T08:54:12Z</dcterms:created>
  <dcterms:modified xsi:type="dcterms:W3CDTF">2016-02-18T02:48:07Z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1.4.3.0</vt:lpwstr>
    </vt:vector>
  </property>
  <property fmtid="{DCFEDD21-7773-49B2-8022-6FC58DB5260B}" pid="3" name="LastSavedVersion">
    <vt:lpwstr>1.4.3.0</vt:lpwstr>
  </property>
  <property fmtid="{DCFEDD21-7773-49B2-8022-6FC58DB5260B}" pid="4" name="LastSavedDate">
    <vt:filetime>2016-02-10T06:36:20Z</vt:filetime>
  </property>
</Properties>
</file>