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8_{EF0662FC-28E3-44C0-84C7-4C1599F7ABEC}" xr6:coauthVersionLast="36" xr6:coauthVersionMax="36" xr10:uidLastSave="{00000000-0000-0000-0000-000000000000}"/>
  <bookViews>
    <workbookView xWindow="0" yWindow="0" windowWidth="19200" windowHeight="809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4" r:id="rId5"/>
    <sheet name="３機械・施設の整備計画等" sheetId="65" r:id="rId6"/>
    <sheet name="５配分基準２" sheetId="51" state="hidden" r:id="rId7"/>
    <sheet name="４成果目標" sheetId="76" r:id="rId8"/>
    <sheet name="４別添（成果目標の設定根拠）" sheetId="60" r:id="rId9"/>
    <sheet name="５配分基準 " sheetId="69" r:id="rId10"/>
    <sheet name="６投資効率" sheetId="71" r:id="rId11"/>
    <sheet name="７専門用語説明" sheetId="49" r:id="rId12"/>
    <sheet name="８添付書類" sheetId="73" r:id="rId13"/>
    <sheet name="費用対効果 (記載例)" sheetId="74" r:id="rId14"/>
    <sheet name="(参考)かかり増しチェック表" sheetId="66"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別添（直近３年のうち年間輸出額が最大となる年度の内訳）'!$A$1:$K$29</definedName>
    <definedName name="_xlnm.Print_Area" localSheetId="3">'２事業の概要等'!$A$1:$W$21</definedName>
    <definedName name="_xlnm.Print_Area" localSheetId="5">'３機械・施設の整備計画等'!$A$1:$AK$94</definedName>
    <definedName name="_xlnm.Print_Area" localSheetId="7">'４成果目標'!$A$1:$K$18</definedName>
    <definedName name="_xlnm.Print_Area" localSheetId="8">'４別添（成果目標の設定根拠）'!$A$1:$X$21</definedName>
    <definedName name="_xlnm.Print_Area" localSheetId="9">'５配分基準 '!$A$1:$G$50</definedName>
    <definedName name="_xlnm.Print_Area" localSheetId="6">'５配分基準２'!$A$2:$AL$46</definedName>
    <definedName name="_xlnm.Print_Area" localSheetId="10">'６投資効率'!$A$1:$R$39</definedName>
    <definedName name="_xlnm.Print_Area" localSheetId="12">'８添付書類'!$A$1:$C$42</definedName>
    <definedName name="_xlnm.Print_Area" localSheetId="20">'費用対効果 (2)'!$A$1:$R$89</definedName>
    <definedName name="_xlnm.Print_Area" localSheetId="13">'費用対効果 (記載例)'!$A$1:$R$38</definedName>
    <definedName name="_xlnm.Print_Area" localSheetId="15">'費用対効果（概算）'!$A$1:$Q$45</definedName>
    <definedName name="_xlnm.Print_Area" localSheetId="0">'表紙 '!$A$1:$Z$25</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　別添（直近３年のうち年間輸出額が最大となる年度の内訳）'!$5:$6</definedName>
    <definedName name="_xlnm.Print_Titles" localSheetId="8">'４別添（成果目標の設定根拠）'!$7:$8</definedName>
    <definedName name="管轄局" localSheetId="19">[1]Sheet1!$B$3:$B$11</definedName>
    <definedName name="管轄局">[1]Sheet1!$B$3:$B$11</definedName>
    <definedName name="政策目的" localSheetId="19">[1]Sheet1!$G$3:$G$5</definedName>
    <definedName name="政策目的">[1]Sheet1!$G$3:$G$5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P25" i="65" l="1"/>
  <c r="R25" i="65"/>
  <c r="S25" i="65"/>
  <c r="U13" i="65"/>
  <c r="U24" i="65"/>
  <c r="U25" i="65"/>
  <c r="S20" i="65"/>
  <c r="S19" i="65"/>
  <c r="S18" i="65"/>
  <c r="S9" i="65"/>
  <c r="S8" i="65"/>
  <c r="S7" i="65"/>
  <c r="S13" i="65"/>
  <c r="R24" i="65"/>
  <c r="R13" i="65"/>
  <c r="P24" i="65"/>
  <c r="P13" i="65"/>
  <c r="AC24" i="65"/>
  <c r="AC13" i="65"/>
  <c r="AC18" i="65"/>
  <c r="O6" i="74"/>
  <c r="I31" i="74" l="1"/>
  <c r="N14" i="74"/>
  <c r="N15" i="74"/>
  <c r="N16" i="74"/>
  <c r="N17" i="74"/>
  <c r="N18" i="74"/>
  <c r="K19" i="74"/>
  <c r="O19" i="74" l="1"/>
  <c r="J20" i="74" s="1"/>
  <c r="I32" i="74" s="1"/>
  <c r="I30" i="74"/>
  <c r="E49" i="69"/>
  <c r="I33" i="74" l="1"/>
  <c r="I34" i="74" s="1"/>
  <c r="AA59" i="65"/>
  <c r="AA60" i="65" s="1"/>
  <c r="Y59" i="65"/>
  <c r="Y60" i="65" s="1"/>
  <c r="W59" i="65"/>
  <c r="W60" i="65" s="1"/>
  <c r="P59" i="65" l="1"/>
  <c r="P60" i="65" s="1"/>
  <c r="S50" i="65"/>
  <c r="AC50" i="65" l="1"/>
  <c r="S51" i="65"/>
  <c r="AC51" i="65" s="1"/>
  <c r="S52" i="65"/>
  <c r="AC52" i="65" s="1"/>
  <c r="S53" i="65"/>
  <c r="AC53" i="65" s="1"/>
  <c r="S54" i="65"/>
  <c r="AC54" i="65" s="1"/>
  <c r="S55" i="65"/>
  <c r="AC55" i="65" s="1"/>
  <c r="D12" i="66"/>
  <c r="E10" i="66"/>
  <c r="F10" i="66" s="1"/>
  <c r="F12" i="66" s="1"/>
  <c r="E8" i="66"/>
  <c r="E12" i="66" s="1"/>
  <c r="R59" i="65"/>
  <c r="E9" i="66"/>
  <c r="G9" i="66" s="1"/>
  <c r="E7" i="66"/>
  <c r="E6" i="66"/>
  <c r="E5" i="66"/>
  <c r="G5" i="66"/>
  <c r="G7" i="66"/>
  <c r="G12" i="66" l="1"/>
  <c r="AC59" i="65"/>
  <c r="AC60" i="65" s="1"/>
  <c r="S59" i="65"/>
  <c r="U55" i="65"/>
  <c r="G10" i="66"/>
  <c r="U54" i="65"/>
  <c r="R60" i="65" l="1"/>
  <c r="U53" i="65"/>
  <c r="U52" i="65"/>
  <c r="U51" i="65"/>
  <c r="S24" i="65"/>
  <c r="F19" i="64"/>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C25" i="65" l="1"/>
  <c r="S60" i="65"/>
  <c r="U50" i="65"/>
  <c r="U59" i="65" s="1"/>
  <c r="U60" i="65" s="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<sst xmlns="http://schemas.openxmlformats.org/spreadsheetml/2006/main" count="1452" uniqueCount="855">
  <si>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</si>
  <si>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</si>
  <si>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</si>
  <si>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</si>
  <si>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</si>
  <si>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</si>
  <si>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</si>
  <si>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</si>
  <si>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</si>
  <si>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</si>
  <si>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</si>
  <si>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</si>
  <si>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</si>
  <si>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</si>
  <si>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</si>
  <si>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</si>
  <si>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</si>
  <si>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</si>
  <si>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</si>
  <si>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</si>
  <si>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</si>
  <si>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</si>
  <si>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</si>
  <si>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</si>
  <si>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</si>
  <si>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</si>
  <si>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</si>
  <si>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</si>
  <si>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</si>
  <si>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</si>
  <si>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</si>
  <si>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</si>
  <si>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</si>
  <si>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</si>
  <si>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</si>
  <si>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</si>
  <si>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</si>
  <si>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</si>
  <si>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</si>
  <si>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</si>
  <si>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</si>
  <si>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</si>
  <si>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</si>
  <si>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</si>
  <si>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</si>
  <si>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</si>
  <si>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</si>
  <si>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</si>
  <si>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</si>
  <si>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</si>
  <si>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</si>
  <si>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</si>
  <si>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</si>
  <si>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</si>
  <si>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</si>
  <si>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</si>
  <si>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</si>
  <si>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</si>
  <si>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</si>
  <si>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</si>
  <si>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</si>
  <si>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</si>
  <si>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</si>
  <si>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</si>
  <si>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</si>
  <si>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</si>
  <si>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</si>
  <si>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</si>
  <si>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</si>
  <si>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</si>
  <si>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</si>
  <si>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</si>
  <si>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</si>
  <si>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</si>
  <si>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</si>
  <si>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</si>
  <si>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</si>
  <si>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</si>
  <si>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</si>
  <si>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</si>
  <si>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</si>
  <si>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</si>
  <si>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</si>
  <si>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</si>
  <si>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</si>
  <si>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</si>
  <si>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</si>
  <si>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</si>
  <si>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</si>
  <si>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</si>
  <si>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</si>
  <si>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</si>
  <si>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</si>
  <si>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</si>
  <si>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</si>
  <si>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</si>
  <si>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</si>
  <si>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</si>
  <si>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</si>
  <si>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</si>
  <si>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</si>
  <si>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</si>
  <si>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</si>
  <si>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　</t>
    <phoneticPr fontId="15"/>
  </si>
  <si>
    <t>品目合計</t>
    <rPh sb="0" eb="2">
      <t>ヒンモク</t>
    </rPh>
    <rPh sb="2" eb="4">
      <t>ゴウケイ</t>
    </rPh>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</si>
  <si>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</si>
  <si>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</si>
  <si>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</si>
  <si>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</si>
  <si>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</si>
  <si>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</si>
  <si>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</si>
  <si>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</si>
  <si>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</si>
  <si>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</si>
  <si>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</si>
  <si>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</si>
  <si>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</si>
  <si>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竣工予定
年月日</t>
    <rPh sb="0" eb="2">
      <t>シュンコウ</t>
    </rPh>
    <rPh sb="2" eb="4">
      <t>ヨテイ</t>
    </rPh>
    <rPh sb="5" eb="8">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</si>
  <si>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</si>
  <si>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</si>
  <si>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</si>
  <si>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</si>
  <si>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</si>
  <si>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</si>
  <si>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</si>
  <si>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</si>
  <si>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</si>
  <si>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</si>
  <si>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</si>
  <si>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</si>
  <si>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</si>
  <si>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</si>
  <si>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8">
      <t>サッキン</t>
    </rPh>
    <rPh sb="8" eb="10">
      <t>ソウチ</t>
    </rPh>
    <phoneticPr fontId="15"/>
  </si>
  <si>
    <t>総菜品</t>
    <rPh sb="0" eb="3">
      <t>ソウザイヒン</t>
    </rPh>
    <phoneticPr fontId="15"/>
  </si>
  <si>
    <t>400パック/h</t>
    <phoneticPr fontId="15"/>
  </si>
  <si>
    <t>ＲＣＳ-100/20ＳＰ
ＸＧ</t>
    <phoneticPr fontId="15"/>
  </si>
  <si>
    <t>半割り機</t>
    <rPh sb="0" eb="2">
      <t>ハンワ</t>
    </rPh>
    <rPh sb="3" eb="4">
      <t>キ</t>
    </rPh>
    <phoneticPr fontId="15"/>
  </si>
  <si>
    <t>原料カット</t>
    <rPh sb="0" eb="2">
      <t>ゲンリョウ</t>
    </rPh>
    <phoneticPr fontId="15"/>
  </si>
  <si>
    <t>360/h</t>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</si>
  <si>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</si>
  <si>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</si>
  <si>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</si>
  <si>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</si>
  <si>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</si>
  <si>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建物（設備）名</t>
    <rPh sb="0" eb="2">
      <t>タテモノ</t>
    </rPh>
    <rPh sb="3" eb="5">
      <t>セツビ</t>
    </rPh>
    <rPh sb="6" eb="7">
      <t>メイ</t>
    </rPh>
    <phoneticPr fontId="41"/>
  </si>
  <si>
    <t>種類名</t>
  </si>
  <si>
    <t>構造・規格</t>
    <phoneticPr fontId="41"/>
  </si>
  <si>
    <t>冷凍冷蔵施設</t>
    <rPh sb="0" eb="2">
      <t>レイトウ</t>
    </rPh>
    <rPh sb="2" eb="6">
      <t>レイゾウシセツ</t>
    </rPh>
    <phoneticPr fontId="15"/>
  </si>
  <si>
    <t>建物</t>
    <rPh sb="0" eb="2">
      <t>タテモノ</t>
    </rPh>
    <phoneticPr fontId="15"/>
  </si>
  <si>
    <t>(株)〇〇銀行</t>
    <rPh sb="1" eb="2">
      <t>カブ</t>
    </rPh>
    <rPh sb="5" eb="7">
      <t>ギンコウ</t>
    </rPh>
    <phoneticPr fontId="15"/>
  </si>
  <si>
    <t>〇年〇月</t>
    <rPh sb="1" eb="2">
      <t>ネン</t>
    </rPh>
    <rPh sb="3" eb="4">
      <t>ガツ</t>
    </rPh>
    <phoneticPr fontId="15"/>
  </si>
  <si>
    <t>15年</t>
    <rPh sb="2" eb="3">
      <t>ネン</t>
    </rPh>
    <phoneticPr fontId="15"/>
  </si>
  <si>
    <t>〇年〇月〇日</t>
    <rPh sb="1" eb="2">
      <t>ネン</t>
    </rPh>
    <rPh sb="3" eb="4">
      <t>ガツ</t>
    </rPh>
    <rPh sb="5" eb="6">
      <t>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</si>
  <si>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</si>
  <si>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</si>
  <si>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</si>
  <si>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</si>
  <si>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</si>
  <si>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</si>
  <si>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</si>
  <si>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</si>
  <si>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水産加工施設</t>
    <rPh sb="0" eb="2">
      <t>スイサン</t>
    </rPh>
    <rPh sb="2" eb="4">
      <t>カコウ</t>
    </rPh>
    <rPh sb="4" eb="6">
      <t>シセツ</t>
    </rPh>
    <phoneticPr fontId="15"/>
  </si>
  <si>
    <t>建物</t>
    <phoneticPr fontId="15"/>
  </si>
  <si>
    <t>○○○</t>
    <phoneticPr fontId="15"/>
  </si>
  <si>
    <t>（株）○○銀行</t>
    <rPh sb="1" eb="2">
      <t>カブ</t>
    </rPh>
    <rPh sb="5" eb="7">
      <t>ギンコウ</t>
    </rPh>
    <phoneticPr fontId="15"/>
  </si>
  <si>
    <t>電気設備</t>
    <phoneticPr fontId="15"/>
  </si>
  <si>
    <t>機械設備</t>
    <phoneticPr fontId="15"/>
  </si>
  <si>
    <t>空調設備</t>
    <rPh sb="0" eb="4">
      <t>クウチョウセツビ</t>
    </rPh>
    <phoneticPr fontId="15"/>
  </si>
  <si>
    <t>給排水設備</t>
    <rPh sb="0" eb="5">
      <t>キュウハイスイセツビ</t>
    </rPh>
    <phoneticPr fontId="15"/>
  </si>
  <si>
    <t>水産加工施設</t>
    <rPh sb="0" eb="6">
      <t>スイサンカコウシセツ</t>
    </rPh>
    <phoneticPr fontId="15"/>
  </si>
  <si>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</si>
  <si>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</si>
  <si>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</si>
  <si>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</si>
  <si>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</si>
  <si>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</si>
  <si>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 xml:space="preserve">
※効果促進事業について、食品衛生の専門家をすでに社外に配置している等の特段の事情がない限り、必ず記載すること
施設等整備事業の交付対象事業費の20％以内</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</si>
  <si>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</si>
  <si>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</si>
  <si>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</si>
  <si>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</si>
  <si>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</si>
  <si>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</si>
  <si>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</si>
  <si>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</si>
  <si>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</si>
  <si>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</si>
  <si>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</si>
  <si>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</si>
  <si>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</si>
  <si>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</si>
  <si>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</si>
  <si>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</si>
  <si>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</si>
  <si>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</si>
  <si>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</si>
  <si>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</si>
  <si>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</si>
  <si>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</si>
  <si>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</si>
  <si>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</si>
  <si>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</si>
  <si>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</si>
  <si>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</si>
  <si>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</si>
  <si>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</si>
  <si>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</si>
  <si>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</si>
  <si>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</si>
  <si>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</si>
  <si>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</si>
  <si>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</si>
  <si>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</si>
  <si>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</si>
  <si>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</si>
  <si>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</si>
  <si>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</si>
  <si>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</si>
  <si>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</si>
  <si>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</si>
  <si>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</si>
  <si>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</si>
  <si>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</si>
  <si>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</si>
  <si>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</si>
  <si>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</si>
  <si>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</si>
  <si>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</si>
  <si>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</si>
  <si>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</si>
  <si>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</si>
  <si>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</si>
  <si>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</si>
  <si>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</si>
  <si>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</si>
  <si>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</si>
  <si>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</si>
  <si>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</si>
  <si>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</si>
  <si>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</si>
  <si>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</si>
  <si>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</si>
  <si>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</si>
  <si>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</si>
  <si>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</si>
  <si>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</si>
  <si>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</si>
  <si>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</si>
  <si>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</si>
  <si>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</si>
  <si>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</si>
  <si>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</si>
  <si>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</si>
  <si>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</si>
  <si>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</si>
  <si>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</si>
  <si>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</si>
  <si>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</si>
  <si>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</si>
  <si>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</si>
  <si>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</si>
  <si>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</si>
  <si>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</si>
  <si>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</si>
  <si>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</si>
  <si>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</si>
  <si>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</si>
  <si>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</si>
  <si>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</si>
  <si>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No.</t>
    <phoneticPr fontId="15"/>
  </si>
  <si>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</si>
  <si>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</si>
  <si>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</si>
  <si>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</si>
  <si>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</si>
  <si>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</si>
  <si>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</si>
  <si>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</si>
  <si>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</si>
  <si>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</si>
  <si>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</si>
  <si>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</si>
  <si>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</si>
  <si>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</si>
  <si>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</si>
  <si>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</si>
  <si>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</si>
  <si>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</si>
  <si>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</si>
  <si>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</si>
  <si>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</si>
  <si>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</si>
  <si>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</si>
  <si>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</si>
  <si>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</si>
  <si>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</si>
  <si>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</si>
  <si>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</si>
  <si>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</si>
  <si>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</si>
  <si>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</si>
  <si>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ア　70％ ≦ 使用割合</t>
  </si>
  <si>
    <t>イ　50％ ≦ 使用割合 ＜ 70％</t>
  </si>
  <si>
    <t>⑨</t>
    <phoneticPr fontId="15"/>
  </si>
  <si>
    <t>　中小企業基本法（昭和三十八年法律第百五十四号）第二条で規定される中小企業者又は小規模企業者である。</t>
    <phoneticPr fontId="15"/>
  </si>
  <si>
    <t>⑩</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</si>
  <si>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</si>
  <si>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</si>
  <si>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</si>
  <si>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合計（ポイント欄については、最大合計点）</t>
    <rPh sb="0" eb="2">
      <t>ゴウケイ</t>
    </rPh>
    <rPh sb="7" eb="8">
      <t>ラン</t>
    </rPh>
    <rPh sb="14" eb="16">
      <t>サイダイ</t>
    </rPh>
    <rPh sb="16" eb="18">
      <t>ゴウケイ</t>
    </rPh>
    <rPh sb="18" eb="19">
      <t>テン</t>
    </rPh>
    <phoneticPr fontId="15"/>
  </si>
  <si>
    <t>６　費用対効果分析（交付等要綱第30関係）</t>
    <rPh sb="2" eb="7">
      <t>ヒヨウタイコウカ</t>
    </rPh>
    <rPh sb="7" eb="9">
      <t>ブンセキ</t>
    </rPh>
    <phoneticPr fontId="41"/>
  </si>
  <si>
    <t>１　食品等製造の向上に係る効果</t>
    <rPh sb="2" eb="4">
      <t>ショクヒン</t>
    </rPh>
    <rPh sb="4" eb="5">
      <t>ナド</t>
    </rPh>
    <rPh sb="5" eb="7">
      <t>セイゾウ</t>
    </rPh>
    <phoneticPr fontId="41"/>
  </si>
  <si>
    <t>(１)　効果の内容</t>
    <rPh sb="4" eb="6">
      <t>コウカ</t>
    </rPh>
    <rPh sb="7" eb="9">
      <t>ナイヨウ</t>
    </rPh>
    <phoneticPr fontId="41"/>
  </si>
  <si>
    <t>　(ア)　輸出額向上効果</t>
    <phoneticPr fontId="15"/>
  </si>
  <si>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</si>
  <si>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</si>
  <si>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</si>
  <si>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</si>
  <si>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</si>
  <si>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データの根拠</t>
    <rPh sb="4" eb="6">
      <t>コンキョ</t>
    </rPh>
    <phoneticPr fontId="41"/>
  </si>
  <si>
    <t>①②事業実施計画より</t>
    <rPh sb="2" eb="4">
      <t>ジギョウ</t>
    </rPh>
    <rPh sb="4" eb="6">
      <t>ジッシ</t>
    </rPh>
    <rPh sb="6" eb="8">
      <t>ケイカク</t>
    </rPh>
    <phoneticPr fontId="41"/>
  </si>
  <si>
    <t>　(イ)　施設維持管理コスト削減効果</t>
    <rPh sb="5" eb="7">
      <t>シセツ</t>
    </rPh>
    <rPh sb="7" eb="9">
      <t>イジ</t>
    </rPh>
    <rPh sb="9" eb="11">
      <t>カンリ</t>
    </rPh>
    <rPh sb="14" eb="16">
      <t>サクゲン</t>
    </rPh>
    <rPh sb="16" eb="18">
      <t>コウカ</t>
    </rPh>
    <phoneticPr fontId="41"/>
  </si>
  <si>
    <t>計</t>
    <rPh sb="0" eb="1">
      <t>ケイ</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</si>
  <si>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</si>
  <si>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２　投資効率等の総括</t>
    <phoneticPr fontId="41"/>
  </si>
  <si>
    <t>　(1)　年総効果額の総括</t>
  </si>
  <si>
    <t>(単位：千円)</t>
    <rPh sb="1" eb="3">
      <t>タンイ</t>
    </rPh>
    <rPh sb="4" eb="6">
      <t>センエン</t>
    </rPh>
    <phoneticPr fontId="41"/>
  </si>
  <si>
    <t>効果区分</t>
    <phoneticPr fontId="41"/>
  </si>
  <si>
    <t>効果内容</t>
    <rPh sb="0" eb="2">
      <t>コウカ</t>
    </rPh>
    <rPh sb="2" eb="4">
      <t>ナイヨウ</t>
    </rPh>
    <phoneticPr fontId="41"/>
  </si>
  <si>
    <t>年総効果額</t>
    <phoneticPr fontId="41"/>
  </si>
  <si>
    <t>食品製造の向上に係る効果</t>
    <rPh sb="0" eb="2">
      <t>ショクヒン</t>
    </rPh>
    <rPh sb="2" eb="4">
      <t>セイゾウ</t>
    </rPh>
    <phoneticPr fontId="41"/>
  </si>
  <si>
    <t>　(2)　総合耐用年数の算出</t>
    <rPh sb="5" eb="7">
      <t>ソウゴウ</t>
    </rPh>
    <rPh sb="7" eb="9">
      <t>タイヨウ</t>
    </rPh>
    <rPh sb="9" eb="11">
      <t>ネンスウ</t>
    </rPh>
    <rPh sb="12" eb="14">
      <t>サンシュツ</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</si>
  <si>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</si>
  <si>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</si>
  <si>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</si>
  <si>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</si>
  <si>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</si>
  <si>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</si>
  <si>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</si>
  <si>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</si>
  <si>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</si>
  <si>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</si>
  <si>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</si>
  <si>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ｎ</t>
  </si>
  <si>
    <t>還元率</t>
  </si>
  <si>
    <t>区分</t>
    <rPh sb="0" eb="2">
      <t>クブン</t>
    </rPh>
    <phoneticPr fontId="41"/>
  </si>
  <si>
    <t>算式</t>
    <rPh sb="0" eb="2">
      <t>サンシキ</t>
    </rPh>
    <phoneticPr fontId="41"/>
  </si>
  <si>
    <t>数値</t>
    <rPh sb="0" eb="2">
      <t>スウチ</t>
    </rPh>
    <phoneticPr fontId="41"/>
  </si>
  <si>
    <t>千円</t>
    <rPh sb="0" eb="2">
      <t>センエン</t>
    </rPh>
    <phoneticPr fontId="41"/>
  </si>
  <si>
    <t>②</t>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</si>
  <si>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</si>
  <si>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</si>
  <si>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</si>
  <si>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</si>
  <si>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</si>
  <si>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</si>
  <si>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</si>
  <si>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</si>
  <si>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</si>
  <si>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例</t>
    <rPh sb="0" eb="1">
      <t>レイ</t>
    </rPh>
    <phoneticPr fontId="15"/>
  </si>
  <si>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</si>
  <si>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</si>
  <si>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</si>
  <si>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（１）必須書類</t>
    <rPh sb="3" eb="5">
      <t>ヒッス</t>
    </rPh>
    <rPh sb="5" eb="7">
      <t>ショルイ</t>
    </rPh>
    <phoneticPr fontId="41"/>
  </si>
  <si>
    <t>定款</t>
  </si>
  <si>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</si>
  <si>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</si>
  <si>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貸付機関からの資金の貸付けに係る計画について、当該資金を貸し付ける機関と事前相談等を行ったことが確認できる資料</t>
    <phoneticPr fontId="15"/>
  </si>
  <si>
    <t>⑫</t>
    <phoneticPr fontId="15"/>
  </si>
  <si>
    <t>⑬</t>
    <phoneticPr fontId="15"/>
  </si>
  <si>
    <t>⑭</t>
    <phoneticPr fontId="15"/>
  </si>
  <si>
    <t>（２）該当する場合に必要な書類</t>
    <rPh sb="3" eb="5">
      <t>ガイトウ</t>
    </rPh>
    <rPh sb="7" eb="9">
      <t>バアイ</t>
    </rPh>
    <rPh sb="10" eb="12">
      <t>ヒツヨウ</t>
    </rPh>
    <rPh sb="13" eb="15">
      <t>ショルイ</t>
    </rPh>
    <phoneticPr fontId="41"/>
  </si>
  <si>
    <t>○○県　（株）○○</t>
    <rPh sb="2" eb="3">
      <t>ケン</t>
    </rPh>
    <rPh sb="4" eb="7">
      <t>カブ</t>
    </rPh>
    <phoneticPr fontId="103"/>
  </si>
  <si>
    <t xml:space="preserve">（１）
</t>
    <phoneticPr fontId="103"/>
  </si>
  <si>
    <r>
      <rPr>
        <b/>
        <sz val="11"/>
        <color rgb="FFFF0000"/>
        <rFont val="ＭＳ 明朝"/>
        <family val="1"/>
        <charset val="128"/>
      </rPr>
      <t xml:space="preserve">（２）
</t>
    </r>
    <r>
      <rPr>
        <b/>
        <sz val="11"/>
        <color rgb="FF000000"/>
        <rFont val="ＭＳ 明朝"/>
        <family val="1"/>
        <charset val="128"/>
      </rPr>
      <t xml:space="preserve">
</t>
    </r>
    <phoneticPr fontId="103"/>
  </si>
  <si>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</si>
  <si>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3"/>
  </si>
  <si>
    <t>参考資料</t>
    <rPh sb="0" eb="2">
      <t>サンコウ</t>
    </rPh>
    <rPh sb="2" eb="4">
      <t>シリョウ</t>
    </rPh>
    <phoneticPr fontId="103"/>
  </si>
  <si>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3"/>
  </si>
  <si>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3"/>
  </si>
  <si>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</si>
  <si>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3"/>
  </si>
  <si>
    <t>電気設備工事</t>
    <rPh sb="0" eb="2">
      <t>デンキ</t>
    </rPh>
    <rPh sb="2" eb="4">
      <t>セツビ</t>
    </rPh>
    <rPh sb="4" eb="6">
      <t>コウジ</t>
    </rPh>
    <phoneticPr fontId="103"/>
  </si>
  <si>
    <t>機械設備工事</t>
    <rPh sb="0" eb="2">
      <t>キカイ</t>
    </rPh>
    <rPh sb="2" eb="4">
      <t>セツビ</t>
    </rPh>
    <rPh sb="4" eb="6">
      <t>コウジ</t>
    </rPh>
    <phoneticPr fontId="103"/>
  </si>
  <si>
    <t>空調設備工事</t>
    <rPh sb="0" eb="2">
      <t>クウチョウ</t>
    </rPh>
    <rPh sb="2" eb="4">
      <t>セツビ</t>
    </rPh>
    <rPh sb="4" eb="6">
      <t>コウジ</t>
    </rPh>
    <phoneticPr fontId="103"/>
  </si>
  <si>
    <t>給排水設備工事</t>
    <rPh sb="0" eb="3">
      <t>キュウハイスイ</t>
    </rPh>
    <rPh sb="3" eb="5">
      <t>セツビ</t>
    </rPh>
    <rPh sb="5" eb="7">
      <t>コウジ</t>
    </rPh>
    <phoneticPr fontId="103"/>
  </si>
  <si>
    <t>共通費</t>
    <rPh sb="0" eb="2">
      <t>キョウツウ</t>
    </rPh>
    <rPh sb="2" eb="3">
      <t>ヒ</t>
    </rPh>
    <phoneticPr fontId="103"/>
  </si>
  <si>
    <t>合計</t>
    <rPh sb="0" eb="2">
      <t>ゴウケイ</t>
    </rPh>
    <phoneticPr fontId="103"/>
  </si>
  <si>
    <t>備考：</t>
    <rPh sb="0" eb="2">
      <t>ビコウ</t>
    </rPh>
    <phoneticPr fontId="103"/>
  </si>
  <si>
    <t>注意事項</t>
    <rPh sb="0" eb="4">
      <t>チュウイジコウ</t>
    </rPh>
    <phoneticPr fontId="103"/>
  </si>
  <si>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3"/>
  </si>
  <si>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</si>
  <si>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</si>
  <si>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</si>
  <si>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</si>
  <si>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</si>
  <si>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</si>
  <si>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</si>
  <si>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</si>
  <si>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</si>
  <si>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</si>
  <si>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</si>
  <si>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</si>
  <si>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</si>
  <si>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</si>
  <si>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</si>
  <si>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</si>
  <si>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</si>
  <si>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</si>
  <si>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</si>
  <si>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</si>
  <si>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</si>
  <si>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</si>
  <si>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</si>
  <si>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</si>
  <si>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</si>
  <si>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</si>
  <si>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</si>
  <si>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</si>
  <si>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</si>
  <si>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</si>
  <si>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</si>
  <si>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</si>
  <si>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</si>
  <si>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</si>
  <si>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</si>
  <si>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</si>
  <si>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</si>
  <si>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</si>
  <si>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</si>
  <si>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</si>
  <si>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</si>
  <si>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</si>
  <si>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</si>
  <si>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</si>
  <si>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</si>
  <si>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</si>
  <si>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</si>
  <si>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</si>
  <si>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</si>
  <si>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</si>
  <si>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</si>
  <si>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</si>
  <si>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</si>
  <si>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</si>
  <si>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</si>
  <si>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</si>
  <si>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</si>
  <si>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</si>
  <si>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</si>
  <si>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</si>
  <si>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</si>
  <si>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</si>
  <si>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</si>
  <si>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</si>
  <si>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</si>
  <si>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</si>
  <si>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</si>
  <si>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</si>
  <si>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</si>
  <si>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</si>
  <si>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</si>
  <si>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</si>
  <si>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</si>
  <si>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</si>
  <si>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</si>
  <si>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</si>
  <si>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</si>
  <si>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</si>
  <si>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</si>
  <si>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</si>
  <si>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</si>
  <si>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</si>
  <si>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</si>
  <si>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</si>
  <si>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</si>
  <si>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</si>
  <si>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</si>
  <si>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</si>
  <si>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</si>
  <si>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</si>
  <si>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</si>
  <si>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</si>
  <si>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</si>
  <si>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</si>
  <si>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</si>
  <si>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</si>
  <si>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</si>
  <si>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</si>
  <si>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</si>
  <si>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</si>
  <si>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</si>
  <si>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</si>
  <si>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</si>
  <si>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</si>
  <si>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</si>
  <si>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</si>
  <si>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</si>
  <si>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</si>
  <si>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</si>
  <si>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</si>
  <si>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</si>
  <si>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</si>
  <si>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</si>
  <si>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</si>
  <si>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</si>
  <si>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</si>
  <si>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</si>
  <si>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</si>
  <si>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</si>
  <si>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</si>
  <si>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</si>
  <si>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</si>
  <si>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</si>
  <si>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</si>
  <si>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</si>
  <si>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</si>
  <si>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</si>
  <si>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</si>
  <si>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</si>
  <si>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</si>
  <si>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</si>
  <si>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</si>
  <si>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</si>
  <si>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</si>
  <si>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</si>
  <si>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</si>
  <si>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</si>
  <si>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</si>
  <si>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</si>
  <si>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</si>
  <si>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</si>
  <si>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</si>
  <si>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</si>
  <si>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</si>
  <si>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</si>
  <si>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</si>
  <si>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</si>
  <si>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</si>
  <si>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</si>
  <si>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</si>
  <si>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</si>
  <si>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</si>
  <si>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</si>
  <si>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</si>
  <si>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</si>
  <si>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</si>
  <si>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</si>
  <si>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</si>
  <si>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</si>
  <si>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</si>
  <si>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</si>
  <si>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</si>
  <si>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</si>
  <si>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</si>
  <si>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</si>
  <si>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</si>
  <si>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</si>
  <si>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</si>
  <si>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</si>
  <si>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</si>
  <si>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</si>
  <si>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</si>
  <si>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</si>
  <si>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</si>
  <si>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</si>
  <si>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</si>
  <si>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</si>
  <si>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</si>
  <si>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</si>
  <si>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</si>
  <si>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</si>
  <si>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</si>
  <si>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</si>
  <si>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</si>
  <si>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</si>
  <si>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</si>
  <si>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</si>
  <si>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</si>
  <si>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</si>
  <si>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</si>
  <si>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</si>
  <si>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</si>
  <si>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</si>
  <si>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</si>
  <si>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</si>
  <si>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</si>
  <si>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</si>
  <si>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</si>
  <si>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</si>
  <si>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</si>
  <si>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</si>
  <si>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</si>
  <si>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</si>
  <si>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</si>
  <si>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</si>
  <si>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</si>
  <si>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</si>
  <si>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</si>
  <si>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</si>
  <si>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</si>
  <si>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</si>
  <si>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</si>
  <si>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</si>
  <si>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</si>
  <si>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</si>
  <si>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</si>
  <si>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</si>
  <si>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</si>
  <si>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</si>
  <si>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</si>
  <si>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</si>
  <si>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</si>
  <si>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</si>
  <si>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</si>
  <si>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</si>
  <si>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</si>
  <si>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</si>
  <si>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</si>
  <si>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</si>
  <si>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</si>
  <si>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</si>
  <si>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</si>
  <si>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</si>
  <si>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</si>
  <si>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</si>
  <si>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</si>
  <si>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</si>
  <si>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</si>
  <si>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</si>
  <si>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</si>
  <si>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</si>
  <si>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</si>
  <si>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</si>
  <si>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</si>
  <si>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</si>
  <si>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</si>
  <si>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</si>
  <si>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</si>
  <si>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</si>
  <si>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</si>
  <si>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</si>
  <si>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</si>
  <si>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</si>
  <si>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</si>
  <si>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</si>
  <si>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</si>
  <si>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</si>
  <si>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</si>
  <si>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</si>
  <si>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</si>
  <si>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</si>
  <si>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</si>
  <si>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</si>
  <si>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</si>
  <si>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</si>
  <si>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</si>
  <si>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</si>
  <si>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</si>
  <si>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</si>
  <si>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</si>
  <si>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</si>
  <si>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</si>
  <si>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</si>
  <si>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</si>
  <si>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</si>
  <si>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</si>
  <si>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</si>
  <si>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</si>
  <si>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</si>
  <si>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</si>
  <si>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</si>
  <si>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</si>
  <si>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</si>
  <si>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</si>
  <si>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</si>
  <si>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</si>
  <si>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</si>
  <si>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</si>
  <si>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</si>
  <si>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</si>
  <si>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</si>
  <si>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</si>
  <si>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</si>
  <si>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</si>
  <si>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</si>
  <si>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</si>
  <si>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</si>
  <si>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</si>
  <si>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</si>
  <si>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</si>
  <si>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</si>
  <si>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</si>
  <si>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</si>
  <si>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</si>
  <si>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</si>
  <si>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</si>
  <si>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</si>
  <si>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</si>
  <si>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</si>
  <si>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</si>
  <si>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</si>
  <si>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</si>
  <si>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</si>
  <si>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事業実施主体名：</t>
    <rPh sb="0" eb="2">
      <t>ジギョウ</t>
    </rPh>
    <rPh sb="2" eb="4">
      <t>ジッシ</t>
    </rPh>
    <rPh sb="4" eb="6">
      <t>シュタイ</t>
    </rPh>
    <rPh sb="6" eb="7">
      <t>メイ</t>
    </rPh>
    <phoneticPr fontId="41"/>
  </si>
  <si>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</si>
  <si>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</si>
  <si>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</si>
  <si>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</si>
  <si>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</si>
  <si>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</si>
  <si>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</si>
  <si>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</si>
  <si>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</si>
  <si>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</si>
  <si>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</si>
  <si>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</si>
  <si>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</si>
  <si>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</si>
  <si>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</si>
  <si>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</si>
  <si>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</si>
  <si>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</si>
  <si>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</si>
  <si>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</si>
  <si>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</si>
  <si>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</si>
  <si>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</si>
  <si>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</si>
  <si>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</si>
  <si>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</si>
  <si>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農林水産物等の生産向上に係る効果</t>
    <rPh sb="5" eb="6">
      <t>トウ</t>
    </rPh>
    <phoneticPr fontId="41"/>
  </si>
  <si>
    <t>雇用創出に係る効果</t>
    <rPh sb="0" eb="2">
      <t>コヨウ</t>
    </rPh>
    <rPh sb="2" eb="4">
      <t>ソウシュツ</t>
    </rPh>
    <rPh sb="5" eb="6">
      <t>カカ</t>
    </rPh>
    <rPh sb="7" eb="9">
      <t>コウカ</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</si>
  <si>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</si>
  <si>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</si>
  <si>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</si>
  <si>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</si>
  <si>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</si>
  <si>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</si>
  <si>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</si>
  <si>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</si>
  <si>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</si>
  <si>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</si>
  <si>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</si>
  <si>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</si>
  <si>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</si>
  <si>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</si>
  <si>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</si>
  <si>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</si>
  <si>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</si>
  <si>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t>⑮</t>
    <phoneticPr fontId="15"/>
  </si>
  <si>
    <t>HACCPハード事業の施設等整備計画において予定している施設の改修及び導入予定としている機器等の必要性について</t>
    <phoneticPr fontId="15"/>
  </si>
  <si>
    <t>記載方法</t>
    <rPh sb="0" eb="4">
      <t>キサイホウホウ</t>
    </rPh>
    <phoneticPr fontId="15"/>
  </si>
  <si>
    <t>撤去・処分費</t>
    <rPh sb="0" eb="2">
      <t>テッキョ</t>
    </rPh>
    <rPh sb="3" eb="5">
      <t>ショブン</t>
    </rPh>
    <rPh sb="5" eb="6">
      <t>ヒ</t>
    </rPh>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</si>
  <si>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</si>
  <si>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</si>
  <si>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</si>
  <si>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⑪</t>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</si>
  <si>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</si>
  <si>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t>（当該区域内の生産者との農林水産物納入契約書、打合せ記録 等）</t>
    <rPh sb="1" eb="3">
      <t>トウガイ</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</si>
  <si>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</si>
  <si>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</si>
  <si>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</si>
  <si>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</si>
  <si>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 xml:space="preserve">
交付対象事業費
(掛かり増し経費)</t>
    <rPh sb="1" eb="3">
      <t>コウフ</t>
    </rPh>
    <rPh sb="3" eb="5">
      <t>タイショウ</t>
    </rPh>
    <rPh sb="5" eb="8">
      <t>ジギョウヒ</t>
    </rPh>
    <rPh sb="10" eb="11">
      <t>カ</t>
    </rPh>
    <rPh sb="13" eb="14">
      <t>マ</t>
    </rPh>
    <rPh sb="15" eb="17">
      <t>ケイヒ</t>
    </rPh>
    <phoneticPr fontId="103"/>
  </si>
  <si>
    <t>見積書</t>
    <rPh sb="0" eb="3">
      <t>ミツモリショ</t>
    </rPh>
    <phoneticPr fontId="103"/>
  </si>
  <si>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</si>
  <si>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※3    交付対象事業費が0となるものは事業実施計画書に記載しない。</t>
    <phoneticPr fontId="15"/>
  </si>
  <si>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</si>
  <si>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</si>
  <si>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r>
      <rPr>
        <b/>
        <sz val="11"/>
        <color rgb="FFFF0000"/>
        <rFont val="ＭＳ 明朝"/>
        <family val="1"/>
        <charset val="128"/>
      </rPr>
      <t>（※2）</t>
    </r>
    <r>
      <rPr>
        <sz val="11"/>
        <color rgb="FF000000"/>
        <rFont val="ＭＳ 明朝"/>
        <family val="1"/>
        <charset val="128"/>
      </rPr>
      <t>0</t>
    </r>
    <phoneticPr fontId="15"/>
  </si>
  <si>
    <t>※2　該当する経費が0となる場合であっても、この表では見積書の確認としてすべて記載すること。</t>
    <rPh sb="3" eb="5">
      <t>ガイトウ</t>
    </rPh>
    <rPh sb="14" eb="16">
      <t>バアイ</t>
    </rPh>
    <phoneticPr fontId="103"/>
  </si>
  <si>
    <t>本体改修工事</t>
    <rPh sb="0" eb="2">
      <t>ホンタイ</t>
    </rPh>
    <rPh sb="2" eb="4">
      <t>カイシュウ</t>
    </rPh>
    <rPh sb="4" eb="6">
      <t>コウジ</t>
    </rPh>
    <phoneticPr fontId="15"/>
  </si>
  <si>
    <t>設備改修工事</t>
    <rPh sb="0" eb="2">
      <t>セツビ</t>
    </rPh>
    <rPh sb="2" eb="4">
      <t>カイシュウ</t>
    </rPh>
    <rPh sb="4" eb="6">
      <t>コウジ</t>
    </rPh>
    <phoneticPr fontId="15"/>
  </si>
  <si>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3"/>
  </si>
  <si>
    <t>新設・増築の場合は、掛かり増しチェック表を作成し転記してください。</t>
    <rPh sb="3" eb="5">
      <t>ゾウチク</t>
    </rPh>
    <rPh sb="6" eb="8">
      <t>バアイ</t>
    </rPh>
    <rPh sb="10" eb="11">
      <t>カ</t>
    </rPh>
    <rPh sb="13" eb="14">
      <t>マ</t>
    </rPh>
    <rPh sb="19" eb="20">
      <t>ヒョウ</t>
    </rPh>
    <rPh sb="21" eb="23">
      <t>サクセイ</t>
    </rPh>
    <rPh sb="24" eb="26">
      <t>テンキ</t>
    </rPh>
    <phoneticPr fontId="15"/>
  </si>
  <si>
    <t>建築工事</t>
    <rPh sb="0" eb="2">
      <t>ケンチク</t>
    </rPh>
    <rPh sb="2" eb="4">
      <t>コウジ</t>
    </rPh>
    <phoneticPr fontId="103"/>
  </si>
  <si>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3"/>
  </si>
  <si>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</si>
  <si>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</si>
  <si>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</si>
  <si>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〇〇</t>
    <phoneticPr fontId="15"/>
  </si>
  <si>
    <t>△△</t>
    <phoneticPr fontId="15"/>
  </si>
  <si>
    <t>(例)20〇〇年(〇月－〇月)実績</t>
    <rPh sb="1" eb="2">
      <t>レイ</t>
    </rPh>
    <rPh sb="7" eb="8">
      <t>ネン</t>
    </rPh>
    <rPh sb="10" eb="11">
      <t>ガツ</t>
    </rPh>
    <rPh sb="13" eb="14">
      <t>ガツ</t>
    </rPh>
    <rPh sb="15" eb="17">
      <t>ジッセキ</t>
    </rPh>
    <phoneticPr fontId="15"/>
  </si>
  <si>
    <t>▲▲</t>
    <phoneticPr fontId="15"/>
  </si>
  <si>
    <t>●●</t>
    <phoneticPr fontId="15"/>
  </si>
  <si>
    <t>××</t>
    <phoneticPr fontId="15"/>
  </si>
  <si>
    <t>計画書で多く使用する専門用語については、説明をお願いします。</t>
    <rPh sb="24" eb="25">
      <t>ネガ</t>
    </rPh>
    <phoneticPr fontId="15"/>
  </si>
  <si>
    <t>　施設の新設・増築を伴う事業実施計画となっている。</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</si>
  <si>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</si>
  <si>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</si>
  <si>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</si>
  <si>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r>
      <t xml:space="preserve">（ポイント加算根拠）
</t>
    </r>
    <r>
      <rPr>
        <sz val="12"/>
        <color rgb="FFFF0000"/>
        <rFont val="Meiryo UI"/>
        <family val="3"/>
        <charset val="128"/>
      </rPr>
      <t>　 「農林水産物・食品の輸出拡大実行戦略」において重点品目に位置づけられた２８の重点品目のうち、どの品目かを記載してください。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</si>
  <si>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</si>
  <si>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</si>
  <si>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⑯</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</si>
  <si>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</si>
  <si>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</si>
  <si>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</si>
  <si>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</si>
  <si>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</si>
  <si>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「4.成果目標の別添(成果目標の設定根拠)」の数字と合致すること。</t>
    <phoneticPr fontId="15"/>
  </si>
  <si>
    <t>１　年総効果額（輸出額向上効果）</t>
    <rPh sb="2" eb="3">
      <t>ネン</t>
    </rPh>
    <rPh sb="3" eb="4">
      <t>ソウ</t>
    </rPh>
    <rPh sb="4" eb="6">
      <t>コウカ</t>
    </rPh>
    <rPh sb="6" eb="7">
      <t>ガク</t>
    </rPh>
    <phoneticPr fontId="41"/>
  </si>
  <si>
    <t>　(1)　総合耐用年数の算出</t>
    <rPh sb="5" eb="7">
      <t>ソウゴウ</t>
    </rPh>
    <rPh sb="7" eb="9">
      <t>タイヨウ</t>
    </rPh>
    <rPh sb="9" eb="11">
      <t>ネンスウ</t>
    </rPh>
    <rPh sb="12" eb="14">
      <t>サンシュツ</t>
    </rPh>
    <phoneticPr fontId="41"/>
  </si>
  <si>
    <t>　(2)　経済効果総括表</t>
    <rPh sb="5" eb="7">
      <t>ケイザイ</t>
    </rPh>
    <rPh sb="7" eb="9">
      <t>コウカ</t>
    </rPh>
    <rPh sb="9" eb="11">
      <t>ソウカツ</t>
    </rPh>
    <rPh sb="11" eb="12">
      <t>ヒョウ</t>
    </rPh>
    <phoneticPr fontId="41"/>
  </si>
  <si>
    <t>施設等整備事業費　【２（1）④】</t>
    <rPh sb="0" eb="2">
      <t>シセツ</t>
    </rPh>
    <rPh sb="2" eb="3">
      <t>トウ</t>
    </rPh>
    <rPh sb="3" eb="5">
      <t>セイビ</t>
    </rPh>
    <rPh sb="5" eb="8">
      <t>ジギョウヒ</t>
    </rPh>
    <phoneticPr fontId="41"/>
  </si>
  <si>
    <t>年総効果額　【１③】</t>
    <rPh sb="0" eb="1">
      <t>ネン</t>
    </rPh>
    <rPh sb="1" eb="2">
      <t>ソウ</t>
    </rPh>
    <rPh sb="2" eb="5">
      <t>コウカガク</t>
    </rPh>
    <phoneticPr fontId="41"/>
  </si>
  <si>
    <t>総合耐用年数　【２（1）⑥】</t>
    <rPh sb="0" eb="2">
      <t>ソウゴウ</t>
    </rPh>
    <rPh sb="2" eb="4">
      <t>タイヨウ</t>
    </rPh>
    <rPh sb="4" eb="6">
      <t>ネンスウ</t>
    </rPh>
    <phoneticPr fontId="41"/>
  </si>
  <si>
    <t>(添付書類)</t>
    <rPh sb="1" eb="5">
      <t>テンプショルイ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</si>
  <si>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</si>
  <si>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機械・施設等の配置図及び平面図</t>
    <phoneticPr fontId="15"/>
  </si>
  <si>
    <t>（融資予定額、償還年数、資金使途、貸付機関名（支店名）、担当者名、連絡先、相談月日等を明記したもの）</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</si>
  <si>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</si>
  <si>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「補助事業及び物品・役務の調達（委託事業を含む）における環境負荷低減のクロスコンプライアンスの試行実施について」（令和５年12月27日付け農林水産省大臣官房環境バイオマス政策課長通知)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</si>
  <si>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</si>
  <si>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</si>
  <si>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15"/>
  </si>
  <si>
    <t>施設用地について農地法又は農業振興地域の整備に関する法律に係る手続きを行う必要がある場合は、その手続等の資料</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</si>
  <si>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</si>
  <si>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</si>
  <si>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</si>
  <si>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</si>
  <si>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</si>
  <si>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</si>
  <si>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</si>
  <si>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</si>
  <si>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r>
      <t>登記事項証明書</t>
    </r>
    <r>
      <rPr>
        <sz val="11"/>
        <color rgb="FFFF0000"/>
        <rFont val="Meiryo UI"/>
        <family val="3"/>
        <charset val="128"/>
      </rPr>
      <t>(抵当権が設定されている建物を整備する場合は、建物の登記事項証明書も添付してください。)</t>
    </r>
    <phoneticPr fontId="15"/>
  </si>
  <si>
    <r>
      <t>機械・施設等の位置図</t>
    </r>
    <r>
      <rPr>
        <sz val="11"/>
        <color rgb="FFFF0000"/>
        <rFont val="Meiryo UI"/>
        <family val="3"/>
        <charset val="128"/>
      </rPr>
      <t>（施設等の位置がわかる地図等）</t>
    </r>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</si>
  <si>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</si>
  <si>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</si>
  <si>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</si>
  <si>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</si>
  <si>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見積書又は積算書</t>
    <rPh sb="3" eb="4">
      <t>マタ</t>
    </rPh>
    <rPh sb="5" eb="8">
      <t>セキサンショ</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</si>
  <si>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</si>
  <si>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</si>
  <si>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</si>
  <si>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</si>
  <si>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共通費</t>
    <rPh sb="0" eb="2">
      <t>キョウツウ</t>
    </rPh>
    <rPh sb="2" eb="3">
      <t>ヒ</t>
    </rPh>
    <phoneticPr fontId="15"/>
  </si>
  <si>
    <t>「３　経費の内訳等」に記載の交付対象事業費を記入してください。</t>
    <rPh sb="22" eb="24">
      <t>キニュウ</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</si>
  <si>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</si>
  <si>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</si>
  <si>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</si>
  <si>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</si>
  <si>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</si>
  <si>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</si>
  <si>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</si>
  <si>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</si>
  <si>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</si>
  <si>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</si>
  <si>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</si>
  <si>
    <t>（　　　年　　月期）</t>
    <rPh sb="7" eb="8">
      <t>ガツ</t>
    </rPh>
    <phoneticPr fontId="15"/>
  </si>
  <si>
    <t>（    年  月期）</t>
    <rPh sb="8" eb="9">
      <t>ガツ</t>
    </rPh>
    <phoneticPr fontId="15"/>
  </si>
  <si>
    <t>（    年  月期）</t>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</si>
  <si>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t>
    <rPh sb="190" eb="192">
      <t>ゲンジョウ</t>
    </rPh>
    <rPh sb="192" eb="193">
      <t>ガク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</si>
</sst>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trike/>
      <sz val="11"/>
      <color rgb="FFFF0000"/>
      <name val="ＭＳ Ｐゴシック"/>
      <family val="2"/>
      <charset val="128"/>
      <scheme val="minor"/>
    </font>
    <font>
      <strike/>
      <sz val="9"/>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sz val="11"/>
      <color theme="1"/>
      <name val="Meiryo UI"/>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u/>
      <sz val="11"/>
      <color rgb="FF0070C0"/>
      <name val="ＭＳ Ｐ明朝"/>
      <family val="1"/>
      <charset val="128"/>
    </font>
    <font>
      <sz val="11"/>
      <color rgb="FF0070C0"/>
      <name val="ＭＳ Ｐ明朝"/>
      <family val="1"/>
      <charset val="128"/>
    </font>
    <font>
      <sz val="10.5"/>
      <color theme="1"/>
      <name val="Meiryo UI"/>
      <family val="3"/>
      <charset val="128"/>
    </font>
    <font>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41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thin">
        <color theme="1"/>
      </left>
      <right/>
      <top style="dotted">
        <color theme="1"/>
      </top>
      <bottom style="dotted">
        <color indexed="64"/>
      </bottom>
      <diagonal/>
    </border>
    <border>
      <left/>
      <right/>
      <top style="dotted">
        <color theme="1"/>
      </top>
      <bottom style="dotted">
        <color indexed="64"/>
      </bottom>
      <diagonal/>
    </border>
    <border>
      <left/>
      <right style="thin">
        <color theme="1"/>
      </right>
      <top style="dotted">
        <color theme="1"/>
      </top>
      <bottom style="dotted">
        <color indexed="64"/>
      </bottom>
      <diagonal/>
    </border>
    <border>
      <left style="medium">
        <color theme="1"/>
      </left>
      <right/>
      <top/>
      <bottom style="thin">
        <color theme="1"/>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diagonalDown="1">
      <left style="thin">
        <color theme="1"/>
      </left>
      <right style="medium">
        <color theme="1"/>
      </right>
      <top style="thin">
        <color theme="1"/>
      </top>
      <bottom/>
      <diagonal style="thin">
        <color theme="1"/>
      </diagonal>
    </border>
    <border>
      <left style="medium">
        <color theme="1"/>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thin">
        <color theme="1"/>
      </left>
      <right style="thin">
        <color theme="1"/>
      </right>
      <top style="dotted">
        <color theme="1"/>
      </top>
      <bottom style="hair">
        <color theme="1"/>
      </bottom>
      <diagonal/>
    </border>
    <border>
      <left style="thin">
        <color theme="1"/>
      </left>
      <right style="thin">
        <color theme="1"/>
      </right>
      <top/>
      <bottom style="hair">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thin">
        <color theme="1"/>
      </left>
      <right style="dotted">
        <color indexed="64"/>
      </right>
      <top/>
      <bottom style="dotted">
        <color theme="1"/>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thin">
        <color theme="1"/>
      </top>
      <bottom style="medium">
        <color indexed="64"/>
      </bottom>
      <diagonal/>
    </border>
    <border>
      <left style="thin">
        <color theme="1"/>
      </left>
      <right style="medium">
        <color theme="1"/>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theme="1"/>
      </left>
      <right/>
      <top style="dotted">
        <color theme="1"/>
      </top>
      <bottom style="dotted">
        <color theme="1"/>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indexed="64"/>
      </left>
      <right style="thin">
        <color theme="1"/>
      </right>
      <top style="medium">
        <color indexed="64"/>
      </top>
      <bottom style="medium">
        <color indexed="64"/>
      </bottom>
      <diagonal/>
    </border>
    <border>
      <left style="thin">
        <color theme="1"/>
      </left>
      <right style="dotted">
        <color indexed="64"/>
      </right>
      <top style="medium">
        <color indexed="64"/>
      </top>
      <bottom style="medium">
        <color indexed="64"/>
      </bottom>
      <diagonal/>
    </border>
    <border>
      <left/>
      <right style="thin">
        <color theme="1"/>
      </right>
      <top style="medium">
        <color indexed="64"/>
      </top>
      <bottom style="medium">
        <color indexed="64"/>
      </bottom>
      <diagonal/>
    </border>
    <border>
      <left style="thin">
        <color theme="1"/>
      </left>
      <right style="thin">
        <color theme="1"/>
      </right>
      <top style="thin">
        <color theme="1"/>
      </top>
      <bottom style="dotted">
        <color indexed="64"/>
      </bottom>
      <diagonal/>
    </border>
    <border>
      <left style="thin">
        <color theme="1"/>
      </left>
      <right style="thin">
        <color theme="1"/>
      </right>
      <top style="dotted">
        <color indexed="64"/>
      </top>
      <bottom/>
      <diagonal/>
    </border>
    <border>
      <left style="thin">
        <color theme="1"/>
      </left>
      <right style="thin">
        <color theme="1"/>
      </right>
      <top style="dotted">
        <color indexed="64"/>
      </top>
      <bottom style="dotted">
        <color theme="1"/>
      </bottom>
      <diagonal/>
    </border>
    <border>
      <left style="thin">
        <color theme="1"/>
      </left>
      <right style="medium">
        <color theme="1"/>
      </right>
      <top style="thin">
        <color theme="1"/>
      </top>
      <bottom style="dotted">
        <color indexed="64"/>
      </bottom>
      <diagonal/>
    </border>
    <border>
      <left style="thin">
        <color theme="1"/>
      </left>
      <right style="medium">
        <color theme="1"/>
      </right>
      <top style="dotted">
        <color indexed="64"/>
      </top>
      <bottom/>
      <diagonal/>
    </border>
    <border>
      <left style="thin">
        <color theme="1"/>
      </left>
      <right style="medium">
        <color theme="1"/>
      </right>
      <top style="dotted">
        <color indexed="64"/>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top style="dotted">
        <color indexed="64"/>
      </top>
      <bottom style="dotted">
        <color indexed="64"/>
      </bottom>
      <diagonal/>
    </border>
    <border>
      <left/>
      <right/>
      <top style="dotted">
        <color indexed="64"/>
      </top>
      <bottom style="dotted">
        <color indexed="64"/>
      </bottom>
      <diagonal/>
    </border>
    <border>
      <left/>
      <right style="thin">
        <color theme="1"/>
      </right>
      <top style="dotted">
        <color indexed="64"/>
      </top>
      <bottom style="dotted">
        <color indexed="64"/>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style="dotted">
        <color indexed="64"/>
      </right>
      <top style="thin">
        <color theme="1"/>
      </top>
      <bottom style="dotted">
        <color theme="1"/>
      </bottom>
      <diagonal/>
    </border>
    <border>
      <left style="dotted">
        <color indexed="64"/>
      </left>
      <right/>
      <top style="thin">
        <color theme="1"/>
      </top>
      <bottom style="dotted">
        <color theme="1"/>
      </bottom>
      <diagonal/>
    </border>
    <border>
      <left/>
      <right style="dotted">
        <color indexed="64"/>
      </right>
      <top style="dotted">
        <color theme="1"/>
      </top>
      <bottom style="dotted">
        <color theme="1"/>
      </bottom>
      <diagonal/>
    </border>
    <border>
      <left/>
      <right style="dotted">
        <color indexed="64"/>
      </right>
      <top style="dotted">
        <color theme="1"/>
      </top>
      <bottom style="thin">
        <color theme="1"/>
      </bottom>
      <diagonal/>
    </border>
    <border>
      <left style="dotted">
        <color indexed="64"/>
      </left>
      <right/>
      <top style="dotted">
        <color theme="1"/>
      </top>
      <bottom style="thin">
        <color theme="1"/>
      </bottom>
      <diagonal/>
    </border>
    <border>
      <left style="medium">
        <color theme="1"/>
      </left>
      <right/>
      <top style="thin">
        <color theme="1"/>
      </top>
      <bottom style="dotted">
        <color theme="1"/>
      </bottom>
      <diagonal/>
    </border>
    <border>
      <left/>
      <right style="medium">
        <color theme="1"/>
      </right>
      <top style="thin">
        <color theme="1"/>
      </top>
      <bottom style="dotted">
        <color theme="1"/>
      </bottom>
      <diagonal/>
    </border>
    <border>
      <left/>
      <right style="medium">
        <color theme="1"/>
      </right>
      <top style="dotted">
        <color theme="1"/>
      </top>
      <bottom style="dotted">
        <color theme="1"/>
      </bottom>
      <diagonal/>
    </border>
    <border>
      <left/>
      <right style="dotted">
        <color indexed="64"/>
      </right>
      <top style="hair">
        <color theme="1"/>
      </top>
      <bottom style="hair">
        <color theme="1"/>
      </bottom>
      <diagonal/>
    </border>
    <border>
      <left style="thin">
        <color theme="1"/>
      </left>
      <right/>
      <top style="dotted">
        <color theme="1"/>
      </top>
      <bottom style="hair">
        <color theme="1"/>
      </bottom>
      <diagonal/>
    </border>
    <border>
      <left/>
      <right style="dotted">
        <color indexed="64"/>
      </right>
      <top style="dotted">
        <color theme="1"/>
      </top>
      <bottom style="hair">
        <color theme="1"/>
      </bottom>
      <diagonal/>
    </border>
    <border>
      <left style="dotted">
        <color indexed="64"/>
      </left>
      <right/>
      <top style="hair">
        <color theme="1"/>
      </top>
      <bottom style="hair">
        <color theme="1"/>
      </bottom>
      <diagonal/>
    </border>
    <border>
      <left style="dotted">
        <color indexed="64"/>
      </left>
      <right/>
      <top style="dotted">
        <color theme="1"/>
      </top>
      <bottom style="hair">
        <color theme="1"/>
      </bottom>
      <diagonal/>
    </border>
    <border>
      <left/>
      <right style="thin">
        <color theme="1"/>
      </right>
      <top style="dotted">
        <color theme="1"/>
      </top>
      <bottom style="hair">
        <color theme="1"/>
      </bottom>
      <diagonal/>
    </border>
  </borders>
  <cellStyleXfs count="33">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2201">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62" fillId="0" borderId="0" xfId="19" applyFont="1">
      <alignment vertical="center"/>
    </xf>
    <xf numFmtId="0" fontId="62" fillId="0" borderId="0" xfId="19" applyFont="1" applyAlignment="1">
      <alignment horizontal="center" vertical="center"/>
    </xf>
    <xf numFmtId="0" fontId="27" fillId="0" borderId="0" xfId="19" applyFont="1">
      <alignment vertical="center"/>
    </xf>
    <xf numFmtId="0" fontId="62" fillId="0" borderId="139" xfId="19" applyFont="1" applyBorder="1">
      <alignment vertical="center"/>
    </xf>
    <xf numFmtId="0" fontId="62" fillId="0" borderId="0" xfId="19" applyFont="1" applyAlignment="1">
      <alignment horizontal="right" vertical="center"/>
    </xf>
    <xf numFmtId="38" fontId="62" fillId="0" borderId="0" xfId="20" applyFont="1" applyFill="1">
      <alignment vertical="center"/>
    </xf>
    <xf numFmtId="178" fontId="62" fillId="0" borderId="0" xfId="19" applyNumberFormat="1" applyFont="1" applyAlignment="1">
      <alignment horizontal="right" vertical="center"/>
    </xf>
    <xf numFmtId="38" fontId="62" fillId="0" borderId="0" xfId="20" applyFont="1" applyFill="1" applyBorder="1" applyAlignment="1">
      <alignment vertical="center"/>
    </xf>
    <xf numFmtId="0" fontId="10" fillId="0" borderId="0" xfId="19">
      <alignment vertical="center"/>
    </xf>
    <xf numFmtId="38" fontId="27" fillId="0" borderId="0" xfId="20" applyFont="1" applyFill="1">
      <alignment vertical="center"/>
    </xf>
    <xf numFmtId="0" fontId="102" fillId="0" borderId="0" xfId="0" applyFont="1">
      <alignment vertical="center"/>
    </xf>
    <xf numFmtId="0" fontId="105" fillId="0" borderId="23" xfId="0" applyFont="1" applyBorder="1" applyAlignment="1">
      <alignment horizontal="center" vertical="center" shrinkToFit="1"/>
    </xf>
    <xf numFmtId="0" fontId="106" fillId="0" borderId="15" xfId="0" applyFont="1" applyBorder="1" applyAlignment="1">
      <alignment horizontal="center" vertical="center" shrinkToFit="1"/>
    </xf>
    <xf numFmtId="0" fontId="106" fillId="5" borderId="15" xfId="0" applyFont="1" applyFill="1" applyBorder="1" applyAlignment="1">
      <alignment horizontal="center" vertical="center"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15" xfId="0" applyFont="1" applyBorder="1" applyAlignment="1">
      <alignment horizontal="center"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0" fontId="104" fillId="0" borderId="15" xfId="21" applyFont="1" applyBorder="1" applyAlignment="1">
      <alignment horizontal="center" vertical="center" wrapText="1"/>
    </xf>
    <xf numFmtId="187" fontId="104" fillId="0" borderId="15" xfId="21" applyNumberFormat="1" applyFont="1" applyBorder="1">
      <alignment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187" fontId="104" fillId="0" borderId="15" xfId="0" applyNumberFormat="1" applyFont="1" applyBorder="1" applyAlignment="1">
      <alignment horizontal="right" vertical="center"/>
    </xf>
    <xf numFmtId="187" fontId="104" fillId="5" borderId="15" xfId="0" applyNumberFormat="1" applyFont="1" applyFill="1" applyBorder="1" applyAlignment="1">
      <alignment horizontal="right" vertical="center"/>
    </xf>
    <xf numFmtId="0" fontId="107" fillId="0" borderId="15" xfId="0" applyFont="1" applyBorder="1">
      <alignment vertical="center"/>
    </xf>
    <xf numFmtId="0" fontId="104" fillId="0" borderId="15" xfId="21" applyFont="1" applyBorder="1" applyAlignment="1">
      <alignment horizontal="right" vertical="center"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vertical="center" wrapText="1"/>
    </xf>
    <xf numFmtId="38" fontId="62" fillId="0" borderId="0" xfId="13" applyFont="1" applyFill="1">
      <alignment vertical="center"/>
    </xf>
    <xf numFmtId="38" fontId="27" fillId="0" borderId="0" xfId="13" applyFont="1" applyFill="1" applyAlignment="1">
      <alignment vertical="center"/>
    </xf>
    <xf numFmtId="38" fontId="27" fillId="0" borderId="0" xfId="13" applyFont="1" applyFill="1">
      <alignment vertical="center"/>
    </xf>
    <xf numFmtId="38" fontId="62" fillId="0" borderId="0" xfId="13" applyFont="1" applyFill="1" applyAlignment="1">
      <alignment vertical="center"/>
    </xf>
    <xf numFmtId="38" fontId="9" fillId="0" borderId="0" xfId="20" applyFont="1" applyFill="1" applyBorder="1" applyAlignment="1">
      <alignment vertical="center"/>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80" fillId="0" borderId="0" xfId="9" applyFont="1" applyAlignment="1">
      <alignment horizontal="left" vertical="center"/>
    </xf>
    <xf numFmtId="0" fontId="62" fillId="0" borderId="0" xfId="9" applyFont="1" applyAlignment="1">
      <alignment horizontal="left" vertical="center"/>
    </xf>
    <xf numFmtId="0" fontId="62" fillId="0" borderId="200" xfId="19" applyFont="1" applyBorder="1">
      <alignment vertical="center"/>
    </xf>
    <xf numFmtId="0" fontId="62" fillId="0" borderId="199" xfId="19" applyFont="1" applyBorder="1">
      <alignment vertical="center"/>
    </xf>
    <xf numFmtId="0" fontId="62" fillId="0" borderId="176" xfId="19" applyFont="1" applyBorder="1" applyAlignment="1">
      <alignment horizontal="center" vertical="center" textRotation="255"/>
    </xf>
    <xf numFmtId="0" fontId="62" fillId="0" borderId="176" xfId="19" applyFont="1" applyBorder="1" applyAlignment="1">
      <alignment horizontal="center" vertical="center" wrapText="1"/>
    </xf>
    <xf numFmtId="178" fontId="62" fillId="0" borderId="180" xfId="19" applyNumberFormat="1" applyFont="1" applyBorder="1">
      <alignment vertical="center"/>
    </xf>
    <xf numFmtId="0" fontId="62" fillId="0" borderId="176" xfId="19" applyFont="1" applyBorder="1" applyAlignment="1">
      <alignment horizontal="center" vertical="center"/>
    </xf>
    <xf numFmtId="0" fontId="62" fillId="0" borderId="176" xfId="19" applyFont="1" applyBorder="1">
      <alignment vertical="center"/>
    </xf>
    <xf numFmtId="0" fontId="27" fillId="0" borderId="188" xfId="19" applyFont="1" applyBorder="1" applyAlignment="1">
      <alignment horizontal="center" vertical="center" textRotation="255"/>
    </xf>
    <xf numFmtId="0" fontId="27" fillId="0" borderId="214" xfId="19" applyFont="1" applyBorder="1">
      <alignment vertical="center"/>
    </xf>
    <xf numFmtId="0" fontId="27" fillId="0" borderId="188" xfId="19" applyFont="1" applyBorder="1" applyAlignment="1">
      <alignment horizontal="center" vertical="center" wrapText="1"/>
    </xf>
    <xf numFmtId="178" fontId="27" fillId="0" borderId="188" xfId="19" applyNumberFormat="1" applyFont="1" applyBorder="1">
      <alignment vertical="center"/>
    </xf>
    <xf numFmtId="0" fontId="62" fillId="0" borderId="168" xfId="19" applyFont="1" applyBorder="1" applyAlignment="1">
      <alignment horizontal="center" vertical="center" textRotation="255"/>
    </xf>
    <xf numFmtId="0" fontId="62" fillId="0" borderId="214" xfId="19" applyFont="1" applyBorder="1">
      <alignment vertical="center"/>
    </xf>
    <xf numFmtId="0" fontId="62" fillId="0" borderId="168" xfId="19" applyFont="1" applyBorder="1" applyAlignment="1">
      <alignment horizontal="center" vertical="center" wrapText="1"/>
    </xf>
    <xf numFmtId="178" fontId="27" fillId="0" borderId="168" xfId="19" applyNumberFormat="1" applyFont="1" applyBorder="1">
      <alignment vertical="center"/>
    </xf>
    <xf numFmtId="0" fontId="62" fillId="0" borderId="174" xfId="19" applyFont="1" applyBorder="1">
      <alignment vertical="center"/>
    </xf>
    <xf numFmtId="178" fontId="27" fillId="0" borderId="180" xfId="19" applyNumberFormat="1" applyFont="1" applyBorder="1">
      <alignment vertical="center"/>
    </xf>
    <xf numFmtId="0" fontId="62" fillId="0" borderId="159" xfId="19" applyFont="1" applyBorder="1" applyAlignment="1">
      <alignment horizontal="center" vertical="center" textRotation="255"/>
    </xf>
    <xf numFmtId="0" fontId="62" fillId="0" borderId="159" xfId="19" applyFont="1" applyBorder="1" applyAlignment="1">
      <alignment horizontal="center" vertical="center" wrapText="1"/>
    </xf>
    <xf numFmtId="178" fontId="27" fillId="0" borderId="159" xfId="19" applyNumberFormat="1" applyFont="1" applyBorder="1">
      <alignment vertical="center"/>
    </xf>
    <xf numFmtId="0" fontId="27" fillId="0" borderId="200" xfId="19" applyFont="1" applyBorder="1">
      <alignment vertical="center"/>
    </xf>
    <xf numFmtId="0" fontId="27" fillId="0" borderId="199" xfId="19" applyFont="1" applyBorder="1">
      <alignment vertical="center"/>
    </xf>
    <xf numFmtId="0" fontId="62" fillId="0" borderId="343" xfId="19" applyFont="1" applyBorder="1" applyAlignment="1">
      <alignment horizontal="center" vertical="center"/>
    </xf>
    <xf numFmtId="0" fontId="62" fillId="0" borderId="343" xfId="19" applyFont="1" applyBorder="1">
      <alignment vertical="center"/>
    </xf>
    <xf numFmtId="0" fontId="62" fillId="0" borderId="188" xfId="19" applyFont="1" applyBorder="1" applyAlignment="1">
      <alignment horizontal="center" vertical="center" textRotation="255"/>
    </xf>
    <xf numFmtId="0" fontId="62" fillId="0" borderId="174" xfId="19" applyFont="1" applyBorder="1" applyAlignment="1">
      <alignment vertical="center" wrapText="1"/>
    </xf>
    <xf numFmtId="0" fontId="62" fillId="0" borderId="346" xfId="19" applyFont="1" applyBorder="1" applyAlignment="1">
      <alignment horizontal="center" vertical="center"/>
    </xf>
    <xf numFmtId="0" fontId="62" fillId="0" borderId="346" xfId="19" applyFont="1" applyBorder="1">
      <alignment vertical="center"/>
    </xf>
    <xf numFmtId="0" fontId="62" fillId="0" borderId="348" xfId="19" applyFont="1" applyBorder="1" applyAlignment="1">
      <alignment horizontal="center" vertical="center" textRotation="255"/>
    </xf>
    <xf numFmtId="0" fontId="62" fillId="0" borderId="349" xfId="19" applyFont="1" applyBorder="1" applyAlignment="1">
      <alignment vertical="center" wrapText="1"/>
    </xf>
    <xf numFmtId="178" fontId="27" fillId="0" borderId="352" xfId="19" applyNumberFormat="1" applyFont="1" applyBorder="1">
      <alignment vertical="center"/>
    </xf>
    <xf numFmtId="0" fontId="62" fillId="0" borderId="353" xfId="19" applyFont="1" applyBorder="1" applyAlignment="1">
      <alignment horizontal="center" vertical="center" textRotation="255"/>
    </xf>
    <xf numFmtId="178" fontId="27" fillId="0" borderId="346" xfId="19" applyNumberFormat="1" applyFont="1" applyBorder="1">
      <alignment vertical="center"/>
    </xf>
    <xf numFmtId="178" fontId="27" fillId="0" borderId="353" xfId="19" applyNumberFormat="1" applyFont="1" applyBorder="1">
      <alignment vertical="center"/>
    </xf>
    <xf numFmtId="0" fontId="62" fillId="0" borderId="168" xfId="19" applyFont="1" applyBorder="1" applyAlignment="1">
      <alignment horizontal="center" vertical="center"/>
    </xf>
    <xf numFmtId="0" fontId="62" fillId="0" borderId="168" xfId="19" applyFont="1" applyBorder="1">
      <alignment vertical="center"/>
    </xf>
    <xf numFmtId="0" fontId="62" fillId="0" borderId="165" xfId="19" applyFont="1" applyBorder="1" applyAlignment="1">
      <alignment vertical="center" wrapText="1"/>
    </xf>
    <xf numFmtId="0" fontId="62" fillId="0" borderId="159" xfId="19" applyFont="1" applyBorder="1" applyAlignment="1">
      <alignment horizontal="center" vertical="center"/>
    </xf>
    <xf numFmtId="0" fontId="62" fillId="0" borderId="159" xfId="19" applyFont="1" applyBorder="1">
      <alignment vertical="center"/>
    </xf>
    <xf numFmtId="178" fontId="27" fillId="0" borderId="361" xfId="19" applyNumberFormat="1" applyFont="1" applyBorder="1">
      <alignment vertical="center"/>
    </xf>
    <xf numFmtId="178" fontId="27" fillId="0" borderId="117" xfId="19" applyNumberFormat="1" applyFont="1" applyBorder="1">
      <alignment vertical="center"/>
    </xf>
    <xf numFmtId="0" fontId="62" fillId="0" borderId="0" xfId="9" applyFont="1" applyAlignment="1">
      <alignment horizontal="right" vertical="center"/>
    </xf>
    <xf numFmtId="192" fontId="62" fillId="0" borderId="0" xfId="9" applyNumberFormat="1" applyFont="1" applyAlignment="1">
      <alignment horizontal="right" vertical="center"/>
    </xf>
    <xf numFmtId="0" fontId="62" fillId="0" borderId="188" xfId="19" applyFont="1" applyBorder="1" applyAlignment="1">
      <alignment horizontal="center" vertical="center" wrapText="1"/>
    </xf>
    <xf numFmtId="178" fontId="62" fillId="0" borderId="188" xfId="19" applyNumberFormat="1" applyFont="1" applyBorder="1">
      <alignment vertical="center"/>
    </xf>
    <xf numFmtId="0" fontId="62" fillId="0" borderId="188" xfId="19" applyFont="1" applyBorder="1" applyAlignment="1">
      <alignment horizontal="center" vertical="center"/>
    </xf>
    <xf numFmtId="0" fontId="62" fillId="0" borderId="188" xfId="19" applyFont="1" applyBorder="1">
      <alignment vertical="center"/>
    </xf>
    <xf numFmtId="178" fontId="62" fillId="0" borderId="168" xfId="19" applyNumberFormat="1" applyFont="1" applyBorder="1">
      <alignment vertical="center"/>
    </xf>
    <xf numFmtId="0" fontId="62" fillId="0" borderId="168" xfId="19" applyFont="1" applyBorder="1" applyAlignment="1"/>
    <xf numFmtId="0" fontId="62" fillId="0" borderId="186" xfId="19" applyFont="1" applyBorder="1">
      <alignment vertical="center"/>
    </xf>
    <xf numFmtId="178" fontId="62" fillId="0" borderId="159" xfId="19" applyNumberFormat="1" applyFont="1" applyBorder="1">
      <alignment vertical="center"/>
    </xf>
    <xf numFmtId="178" fontId="62" fillId="0" borderId="155" xfId="19" applyNumberFormat="1" applyFont="1" applyBorder="1">
      <alignment vertical="center"/>
    </xf>
    <xf numFmtId="0" fontId="62" fillId="0" borderId="188" xfId="21" applyFont="1" applyBorder="1" applyAlignment="1">
      <alignment horizontal="center" vertical="center" shrinkToFit="1"/>
    </xf>
    <xf numFmtId="0" fontId="62" fillId="0" borderId="174" xfId="21" applyFont="1" applyBorder="1" applyAlignment="1">
      <alignment vertical="center" wrapText="1"/>
    </xf>
    <xf numFmtId="178" fontId="62" fillId="0" borderId="188" xfId="21" applyNumberFormat="1" applyFont="1" applyBorder="1">
      <alignment vertical="center"/>
    </xf>
    <xf numFmtId="0" fontId="62" fillId="0" borderId="375" xfId="21" applyFont="1" applyBorder="1" applyAlignment="1">
      <alignment horizontal="center" vertical="center" wrapText="1"/>
    </xf>
    <xf numFmtId="0" fontId="62" fillId="0" borderId="188" xfId="21" applyFont="1" applyBorder="1" applyAlignment="1">
      <alignment horizontal="center" vertical="center"/>
    </xf>
    <xf numFmtId="0" fontId="62" fillId="0" borderId="168" xfId="21" applyFont="1" applyBorder="1" applyAlignment="1">
      <alignment horizontal="center" vertical="center" shrinkToFit="1"/>
    </xf>
    <xf numFmtId="178" fontId="62" fillId="0" borderId="168" xfId="21" applyNumberFormat="1" applyFont="1" applyBorder="1">
      <alignment vertical="center"/>
    </xf>
    <xf numFmtId="0" fontId="62" fillId="0" borderId="174" xfId="21" applyFont="1" applyBorder="1" applyAlignment="1">
      <alignment horizontal="center" vertical="center" wrapText="1"/>
    </xf>
    <xf numFmtId="0" fontId="62" fillId="0" borderId="168" xfId="21" applyFont="1" applyBorder="1" applyAlignment="1">
      <alignment horizontal="center" vertical="center"/>
    </xf>
    <xf numFmtId="0" fontId="62" fillId="0" borderId="376" xfId="21" applyFont="1" applyBorder="1" applyAlignment="1">
      <alignment horizontal="center" vertical="center" wrapText="1"/>
    </xf>
    <xf numFmtId="0" fontId="62" fillId="0" borderId="352" xfId="21" applyFont="1" applyBorder="1" applyAlignment="1">
      <alignment horizontal="center" vertical="center" shrinkToFit="1"/>
    </xf>
    <xf numFmtId="0" fontId="10" fillId="0" borderId="350" xfId="21" applyBorder="1" applyAlignment="1">
      <alignment horizontal="center" vertical="center"/>
    </xf>
    <xf numFmtId="0" fontId="10" fillId="0" borderId="351" xfId="21" applyBorder="1" applyAlignment="1">
      <alignment horizontal="center" vertical="center"/>
    </xf>
    <xf numFmtId="0" fontId="10" fillId="0" borderId="185" xfId="21" applyBorder="1" applyAlignment="1">
      <alignment horizontal="center" vertical="center"/>
    </xf>
    <xf numFmtId="0" fontId="62" fillId="0" borderId="377" xfId="21" applyFont="1" applyBorder="1" applyAlignment="1">
      <alignment horizontal="center" vertical="center" wrapText="1"/>
    </xf>
    <xf numFmtId="0" fontId="99" fillId="0" borderId="352" xfId="21" applyFont="1" applyBorder="1" applyAlignment="1">
      <alignment horizontal="center" vertical="center" shrinkToFit="1"/>
    </xf>
    <xf numFmtId="0" fontId="100" fillId="0" borderId="350" xfId="21" applyFont="1" applyBorder="1" applyAlignment="1">
      <alignment horizontal="center" vertical="center"/>
    </xf>
    <xf numFmtId="0" fontId="100" fillId="0" borderId="351" xfId="21" applyFont="1" applyBorder="1" applyAlignment="1">
      <alignment horizontal="center" vertical="center"/>
    </xf>
    <xf numFmtId="0" fontId="100" fillId="0" borderId="185" xfId="21" applyFont="1" applyBorder="1" applyAlignment="1">
      <alignment horizontal="center" vertical="center"/>
    </xf>
    <xf numFmtId="178" fontId="99" fillId="0" borderId="168" xfId="21" applyNumberFormat="1" applyFont="1" applyBorder="1">
      <alignment vertical="center"/>
    </xf>
    <xf numFmtId="0" fontId="99" fillId="0" borderId="351" xfId="21" applyFont="1" applyBorder="1" applyAlignment="1">
      <alignment horizontal="center" vertical="center"/>
    </xf>
    <xf numFmtId="0" fontId="99" fillId="0" borderId="185" xfId="21" applyFont="1" applyBorder="1" applyAlignment="1">
      <alignment horizontal="center" vertical="center"/>
    </xf>
    <xf numFmtId="0" fontId="99" fillId="0" borderId="352" xfId="21" applyFont="1" applyBorder="1" applyAlignment="1">
      <alignment horizontal="center" vertical="center" wrapText="1"/>
    </xf>
    <xf numFmtId="0" fontId="99" fillId="0" borderId="352" xfId="21" applyFont="1" applyBorder="1" applyAlignment="1">
      <alignment horizontal="center" vertical="center"/>
    </xf>
    <xf numFmtId="178" fontId="62" fillId="0" borderId="146" xfId="19" applyNumberFormat="1" applyFont="1" applyBorder="1" applyAlignment="1">
      <alignment horizontal="right" vertical="center"/>
    </xf>
    <xf numFmtId="0" fontId="62" fillId="0" borderId="200" xfId="9" applyFont="1" applyBorder="1">
      <alignment vertical="center"/>
    </xf>
    <xf numFmtId="0" fontId="62" fillId="0" borderId="202" xfId="9" applyFont="1" applyBorder="1">
      <alignment vertical="center"/>
    </xf>
    <xf numFmtId="0" fontId="62" fillId="0" borderId="180" xfId="9" applyFont="1" applyBorder="1">
      <alignment vertical="center"/>
    </xf>
    <xf numFmtId="0" fontId="27" fillId="0" borderId="0" xfId="9" applyFont="1" applyAlignment="1">
      <alignment horizontal="left" vertical="center"/>
    </xf>
    <xf numFmtId="0" fontId="59" fillId="0" borderId="0" xfId="9" applyFont="1" applyAlignment="1">
      <alignment horizontal="left" vertical="center"/>
    </xf>
    <xf numFmtId="0" fontId="59" fillId="0" borderId="0" xfId="9" applyFont="1">
      <alignment vertical="center"/>
    </xf>
    <xf numFmtId="0" fontId="63" fillId="0" borderId="0" xfId="9" applyFont="1">
      <alignment vertical="center"/>
    </xf>
    <xf numFmtId="0" fontId="60" fillId="0" borderId="1" xfId="0" applyFont="1" applyBorder="1" applyAlignment="1">
      <alignment horizontal="center" vertical="center"/>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27" fillId="0" borderId="0" xfId="15" applyFont="1" applyAlignment="1">
      <alignment horizontal="center" vertical="center"/>
    </xf>
    <xf numFmtId="0" fontId="27" fillId="0" borderId="0" xfId="15" applyFont="1" applyAlignment="1">
      <alignment horizontal="left" vertical="center"/>
    </xf>
    <xf numFmtId="0" fontId="62" fillId="0" borderId="0" xfId="15" applyFont="1" applyAlignment="1">
      <alignment horizontal="center" vertical="center"/>
    </xf>
    <xf numFmtId="0" fontId="62" fillId="0" borderId="0" xfId="15" applyFont="1" applyAlignment="1">
      <alignment horizontal="left" vertical="center"/>
    </xf>
    <xf numFmtId="0" fontId="120" fillId="0" borderId="0" xfId="17" applyFont="1" applyAlignment="1"/>
    <xf numFmtId="0" fontId="56" fillId="0" borderId="15" xfId="21" applyFont="1" applyFill="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92" xfId="0" applyFont="1" applyBorder="1" applyAlignment="1">
      <alignment horizontal="center" vertical="center" wrapText="1"/>
    </xf>
    <xf numFmtId="0" fontId="60" fillId="0" borderId="3" xfId="0" applyFont="1" applyBorder="1" applyAlignment="1">
      <alignment vertical="center" wrapText="1"/>
    </xf>
    <xf numFmtId="0" fontId="60" fillId="0" borderId="393" xfId="0" applyFont="1" applyBorder="1" applyAlignment="1">
      <alignment horizontal="center" vertical="center" wrapText="1"/>
    </xf>
    <xf numFmtId="0" fontId="60" fillId="0" borderId="394" xfId="0" applyFont="1" applyBorder="1" applyAlignment="1">
      <alignment horizontal="center" vertical="center" wrapText="1"/>
    </xf>
    <xf numFmtId="0" fontId="60" fillId="0" borderId="395" xfId="0" applyFont="1" applyBorder="1" applyAlignment="1">
      <alignment vertical="center" wrapText="1"/>
    </xf>
    <xf numFmtId="0" fontId="60" fillId="0" borderId="85" xfId="0" applyFont="1" applyBorder="1" applyAlignment="1">
      <alignment horizontal="center" vertical="center" wrapText="1"/>
    </xf>
    <xf numFmtId="0" fontId="104" fillId="0" borderId="15" xfId="0" applyFont="1" applyBorder="1" applyAlignment="1">
      <alignment horizontal="center" vertical="center"/>
    </xf>
    <xf numFmtId="0" fontId="107" fillId="0" borderId="15" xfId="0" applyFont="1" applyBorder="1" applyAlignment="1">
      <alignment horizontal="center" vertical="center"/>
    </xf>
    <xf numFmtId="0" fontId="123" fillId="0" borderId="15" xfId="26" applyFont="1" applyBorder="1" applyAlignment="1">
      <alignment horizontal="center" vertical="center" wrapText="1" shrinkToFit="1"/>
    </xf>
    <xf numFmtId="187" fontId="107" fillId="0" borderId="0" xfId="0" applyNumberFormat="1" applyFont="1">
      <alignment vertical="center"/>
    </xf>
    <xf numFmtId="38" fontId="107" fillId="0" borderId="0" xfId="2" applyFont="1">
      <alignment vertical="center"/>
    </xf>
    <xf numFmtId="9" fontId="107" fillId="0" borderId="0" xfId="0" applyNumberFormat="1" applyFont="1">
      <alignment vertical="center"/>
    </xf>
    <xf numFmtId="38" fontId="27" fillId="0" borderId="0" xfId="2" applyFont="1">
      <alignment vertical="center"/>
    </xf>
    <xf numFmtId="9" fontId="107" fillId="0" borderId="0" xfId="1" applyFont="1">
      <alignment vertical="center"/>
    </xf>
    <xf numFmtId="0" fontId="62" fillId="0" borderId="180" xfId="9" applyFont="1" applyBorder="1" applyAlignment="1">
      <alignment horizontal="center" vertical="center"/>
    </xf>
    <xf numFmtId="38" fontId="118" fillId="0" borderId="72" xfId="18" applyFont="1" applyFill="1" applyBorder="1">
      <alignment vertical="center"/>
    </xf>
    <xf numFmtId="38" fontId="118" fillId="0" borderId="138" xfId="18" applyFont="1" applyFill="1" applyBorder="1">
      <alignment vertical="center"/>
    </xf>
    <xf numFmtId="191" fontId="118" fillId="0" borderId="18" xfId="18" applyNumberFormat="1" applyFont="1" applyFill="1" applyBorder="1">
      <alignment vertical="center"/>
    </xf>
    <xf numFmtId="38" fontId="118" fillId="0" borderId="3" xfId="18" applyFont="1" applyFill="1" applyBorder="1">
      <alignment vertical="center"/>
    </xf>
    <xf numFmtId="38" fontId="118" fillId="0" borderId="11" xfId="18" applyFont="1" applyFill="1" applyBorder="1">
      <alignment vertical="center"/>
    </xf>
    <xf numFmtId="191" fontId="118" fillId="0" borderId="84" xfId="18" applyNumberFormat="1" applyFont="1" applyFill="1" applyBorder="1">
      <alignment vertical="center"/>
    </xf>
    <xf numFmtId="38" fontId="118" fillId="0" borderId="27" xfId="18" applyFont="1" applyFill="1" applyBorder="1">
      <alignment vertical="center"/>
    </xf>
    <xf numFmtId="38" fontId="118" fillId="0" borderId="22" xfId="18" applyFont="1" applyFill="1" applyBorder="1">
      <alignment vertical="center"/>
    </xf>
    <xf numFmtId="191" fontId="118" fillId="0" borderId="333" xfId="18" applyNumberFormat="1" applyFont="1" applyFill="1" applyBorder="1">
      <alignment vertical="center"/>
    </xf>
    <xf numFmtId="38" fontId="118" fillId="0" borderId="15" xfId="18" applyFont="1" applyFill="1" applyBorder="1">
      <alignment vertical="center"/>
    </xf>
    <xf numFmtId="38" fontId="118" fillId="0" borderId="54" xfId="18" applyFont="1" applyFill="1" applyBorder="1">
      <alignment vertical="center"/>
    </xf>
    <xf numFmtId="191" fontId="118" fillId="0" borderId="334" xfId="18" applyNumberFormat="1" applyFont="1" applyFill="1" applyBorder="1">
      <alignment vertical="center"/>
    </xf>
    <xf numFmtId="38" fontId="118" fillId="0" borderId="130" xfId="18" applyFont="1" applyFill="1" applyBorder="1">
      <alignment vertical="center"/>
    </xf>
    <xf numFmtId="191" fontId="118" fillId="0" borderId="335" xfId="18" applyNumberFormat="1" applyFont="1" applyFill="1" applyBorder="1">
      <alignment vertical="center"/>
    </xf>
    <xf numFmtId="191" fontId="118" fillId="0" borderId="21" xfId="18" applyNumberFormat="1" applyFont="1" applyFill="1" applyBorder="1">
      <alignment vertical="center"/>
    </xf>
    <xf numFmtId="0" fontId="62" fillId="0" borderId="181" xfId="9" applyFont="1" applyBorder="1">
      <alignment vertical="center"/>
    </xf>
    <xf numFmtId="187" fontId="62" fillId="0" borderId="181" xfId="9" applyNumberFormat="1" applyFont="1" applyBorder="1">
      <alignment vertical="center"/>
    </xf>
    <xf numFmtId="187" fontId="62" fillId="0" borderId="180" xfId="9" applyNumberFormat="1" applyFont="1" applyBorder="1">
      <alignment vertical="center"/>
    </xf>
    <xf numFmtId="178" fontId="62" fillId="0" borderId="229" xfId="9" applyNumberFormat="1" applyFont="1" applyBorder="1">
      <alignment vertical="center"/>
    </xf>
    <xf numFmtId="178" fontId="62" fillId="0" borderId="268" xfId="9" applyNumberFormat="1" applyFont="1" applyBorder="1">
      <alignment vertical="center"/>
    </xf>
    <xf numFmtId="178" fontId="62" fillId="0" borderId="202" xfId="9" applyNumberFormat="1" applyFont="1" applyBorder="1">
      <alignment vertical="center"/>
    </xf>
    <xf numFmtId="0" fontId="80" fillId="0" borderId="0" xfId="27" applyFont="1">
      <alignment vertical="center"/>
    </xf>
    <xf numFmtId="0" fontId="62" fillId="0" borderId="0" xfId="27" applyFont="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399"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6"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51" fillId="0" borderId="0" xfId="15" applyFont="1">
      <alignment vertical="center"/>
    </xf>
    <xf numFmtId="0" fontId="129" fillId="0" borderId="0" xfId="15" applyFont="1">
      <alignment vertical="center"/>
    </xf>
    <xf numFmtId="0" fontId="27" fillId="0" borderId="0" xfId="28" applyFont="1">
      <alignment vertical="center"/>
    </xf>
    <xf numFmtId="0" fontId="27" fillId="0" borderId="0" xfId="28" applyFont="1" applyAlignment="1">
      <alignment horizontal="left" vertical="center"/>
    </xf>
    <xf numFmtId="0" fontId="27" fillId="0" borderId="0" xfId="28" applyFont="1" applyAlignment="1">
      <alignment vertical="center" wrapText="1"/>
    </xf>
    <xf numFmtId="0" fontId="59" fillId="0" borderId="0" xfId="15" applyFont="1" applyAlignment="1">
      <alignment horizontal="center" vertical="center"/>
    </xf>
    <xf numFmtId="0" fontId="27" fillId="0" borderId="0" xfId="29" applyFont="1">
      <alignment vertical="center"/>
    </xf>
    <xf numFmtId="0" fontId="27" fillId="0" borderId="0" xfId="29" applyFont="1" applyAlignment="1">
      <alignment horizontal="left" vertical="center" wrapText="1"/>
    </xf>
    <xf numFmtId="0" fontId="47" fillId="0" borderId="0" xfId="28" applyFont="1">
      <alignment vertical="center"/>
    </xf>
    <xf numFmtId="0" fontId="130" fillId="0" borderId="0" xfId="15" applyFont="1" applyAlignment="1">
      <alignment horizontal="center" vertical="center"/>
    </xf>
    <xf numFmtId="0" fontId="131" fillId="0" borderId="0" xfId="15" applyFont="1" applyAlignment="1">
      <alignment horizontal="center" vertical="center"/>
    </xf>
    <xf numFmtId="0" fontId="118" fillId="0" borderId="0" xfId="15" applyFont="1" applyAlignment="1">
      <alignment horizontal="left" vertical="center"/>
    </xf>
    <xf numFmtId="0" fontId="118" fillId="0" borderId="0" xfId="15" applyFont="1">
      <alignment vertical="center"/>
    </xf>
    <xf numFmtId="0" fontId="118" fillId="0" borderId="0" xfId="15" applyFont="1" applyAlignment="1">
      <alignment vertical="center" wrapText="1"/>
    </xf>
    <xf numFmtId="0" fontId="118" fillId="0" borderId="0" xfId="15" applyFont="1" applyAlignment="1">
      <alignment horizontal="left" vertical="center" wrapText="1"/>
    </xf>
    <xf numFmtId="0" fontId="118" fillId="0" borderId="0" xfId="28" applyFont="1" applyAlignment="1">
      <alignment vertical="center" wrapText="1"/>
    </xf>
    <xf numFmtId="0" fontId="62" fillId="0" borderId="0" xfId="28" applyFont="1">
      <alignment vertical="center"/>
    </xf>
    <xf numFmtId="0" fontId="62" fillId="0" borderId="0" xfId="28" applyFont="1" applyAlignment="1">
      <alignment horizontal="center" vertical="center"/>
    </xf>
    <xf numFmtId="0" fontId="62" fillId="0" borderId="0" xfId="29" applyFont="1" applyAlignment="1">
      <alignment horizontal="left" vertical="center" wrapText="1"/>
    </xf>
    <xf numFmtId="0" fontId="33" fillId="2" borderId="0" xfId="30" applyFont="1" applyFill="1">
      <alignment vertical="center"/>
    </xf>
    <xf numFmtId="0" fontId="33" fillId="2" borderId="0" xfId="30" applyFont="1" applyFill="1" applyAlignment="1">
      <alignment horizontal="left" vertical="center"/>
    </xf>
    <xf numFmtId="0" fontId="33" fillId="2" borderId="0" xfId="30" applyFont="1" applyFill="1" applyAlignment="1">
      <alignment horizontal="right" vertical="center"/>
    </xf>
    <xf numFmtId="0" fontId="33" fillId="2" borderId="0" xfId="30" applyFont="1" applyFill="1" applyAlignment="1">
      <alignment horizontal="center" vertical="center"/>
    </xf>
    <xf numFmtId="0" fontId="33" fillId="2" borderId="10" xfId="30" applyFont="1" applyFill="1" applyBorder="1">
      <alignment vertical="center"/>
    </xf>
    <xf numFmtId="0" fontId="33" fillId="2" borderId="6" xfId="30" applyFont="1" applyFill="1" applyBorder="1">
      <alignment vertical="center"/>
    </xf>
    <xf numFmtId="0" fontId="33" fillId="2" borderId="23" xfId="30" applyFont="1" applyFill="1" applyBorder="1">
      <alignment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xf>
    <xf numFmtId="0" fontId="127" fillId="2" borderId="2" xfId="30" applyFont="1" applyFill="1" applyBorder="1">
      <alignment vertical="center"/>
    </xf>
    <xf numFmtId="0" fontId="126" fillId="2" borderId="0" xfId="30" applyFont="1" applyFill="1">
      <alignment vertical="center"/>
    </xf>
    <xf numFmtId="0" fontId="27" fillId="2" borderId="0" xfId="30" applyFont="1" applyFill="1">
      <alignment vertical="center"/>
    </xf>
    <xf numFmtId="0" fontId="51" fillId="2" borderId="0" xfId="30" applyFont="1" applyFill="1" applyAlignment="1">
      <alignment horizontal="left" vertical="center"/>
    </xf>
    <xf numFmtId="0" fontId="51" fillId="2" borderId="0" xfId="30" applyFont="1" applyFill="1">
      <alignment vertical="center"/>
    </xf>
    <xf numFmtId="0" fontId="71" fillId="2" borderId="0" xfId="30" applyFont="1" applyFill="1">
      <alignment vertical="center"/>
    </xf>
    <xf numFmtId="0" fontId="71" fillId="2" borderId="0" xfId="30" applyFont="1" applyFill="1" applyAlignment="1">
      <alignment horizontal="left" vertical="center" indent="1"/>
    </xf>
    <xf numFmtId="0" fontId="71" fillId="2" borderId="2" xfId="30" applyFont="1" applyFill="1" applyBorder="1">
      <alignment vertical="center"/>
    </xf>
    <xf numFmtId="0" fontId="117" fillId="0" borderId="0" xfId="17" applyFont="1" applyBorder="1" applyAlignment="1">
      <alignment vertical="center" wrapText="1"/>
    </xf>
    <xf numFmtId="0" fontId="77" fillId="0" borderId="0" xfId="17" applyFont="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23" xfId="0" applyFont="1" applyBorder="1" applyAlignment="1">
      <alignment horizontal="left" vertical="top" wrapText="1"/>
    </xf>
    <xf numFmtId="0" fontId="60" fillId="0" borderId="81" xfId="0" applyFont="1" applyBorder="1" applyAlignment="1">
      <alignment horizontal="center" vertical="center" wrapText="1"/>
    </xf>
    <xf numFmtId="0" fontId="60" fillId="0" borderId="2" xfId="0" applyFont="1" applyBorder="1" applyAlignment="1">
      <alignment horizontal="left" vertical="top" wrapText="1"/>
    </xf>
    <xf numFmtId="0" fontId="60" fillId="0" borderId="400"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401" xfId="0" applyFont="1" applyBorder="1" applyAlignment="1">
      <alignment horizontal="center" vertical="center" wrapText="1"/>
    </xf>
    <xf numFmtId="0" fontId="86" fillId="2" borderId="0" xfId="0" applyFont="1" applyFill="1" applyAlignment="1">
      <alignment horizontal="left" vertical="top" wrapText="1"/>
    </xf>
    <xf numFmtId="0" fontId="60" fillId="2" borderId="0" xfId="0" applyFont="1" applyFill="1" applyAlignment="1">
      <alignment horizontal="left"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80" fillId="0" borderId="0" xfId="31" applyFont="1">
      <alignment vertical="center"/>
    </xf>
    <xf numFmtId="0" fontId="80" fillId="0" borderId="0" xfId="31" applyFont="1" applyAlignment="1">
      <alignment horizontal="left" vertical="center"/>
    </xf>
    <xf numFmtId="0" fontId="64" fillId="0" borderId="0" xfId="31" applyFont="1" applyAlignment="1">
      <alignment horizontal="left" vertical="center"/>
    </xf>
    <xf numFmtId="0" fontId="62" fillId="0" borderId="0" xfId="31" applyFont="1">
      <alignment vertical="center"/>
    </xf>
    <xf numFmtId="38" fontId="62" fillId="0" borderId="0" xfId="32" applyFont="1" applyFill="1" applyAlignment="1"/>
    <xf numFmtId="38" fontId="62" fillId="0" borderId="0" xfId="32" applyFont="1" applyFill="1" applyAlignment="1">
      <alignment vertical="center"/>
    </xf>
    <xf numFmtId="0" fontId="62" fillId="0" borderId="0" xfId="31" applyFont="1" applyAlignment="1">
      <alignment horizontal="right"/>
    </xf>
    <xf numFmtId="0" fontId="62" fillId="2" borderId="0" xfId="31" applyFont="1" applyFill="1" applyAlignment="1"/>
    <xf numFmtId="0" fontId="62" fillId="0" borderId="0" xfId="31" applyFont="1" applyAlignment="1"/>
    <xf numFmtId="0" fontId="62" fillId="0" borderId="10" xfId="31" applyFont="1" applyBorder="1" applyAlignment="1"/>
    <xf numFmtId="0" fontId="62" fillId="0" borderId="15" xfId="31" applyFont="1" applyBorder="1" applyAlignment="1"/>
    <xf numFmtId="0" fontId="98" fillId="0" borderId="15" xfId="31" applyFont="1" applyBorder="1" applyAlignment="1">
      <alignment horizontal="center" vertical="center"/>
    </xf>
    <xf numFmtId="0" fontId="119" fillId="0" borderId="15" xfId="31" applyFont="1" applyBorder="1" applyAlignment="1">
      <alignment horizontal="center" vertical="center"/>
    </xf>
    <xf numFmtId="0" fontId="60" fillId="0" borderId="11" xfId="0" applyFont="1" applyBorder="1" applyAlignment="1">
      <alignment horizontal="center" vertical="center" wrapText="1"/>
    </xf>
    <xf numFmtId="0" fontId="121" fillId="0" borderId="88" xfId="9" applyFont="1" applyBorder="1" applyAlignment="1">
      <alignment horizontal="center" vertical="center"/>
    </xf>
    <xf numFmtId="0" fontId="121" fillId="0" borderId="115" xfId="9" applyFont="1" applyBorder="1" applyAlignment="1">
      <alignment horizontal="center" vertical="center"/>
    </xf>
    <xf numFmtId="0" fontId="121"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0" fontId="56" fillId="0" borderId="10" xfId="9" applyFont="1" applyBorder="1" applyAlignment="1">
      <alignment horizontal="center" vertical="center" shrinkToFit="1"/>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62" xfId="9" applyFont="1" applyBorder="1" applyAlignment="1">
      <alignment horizontal="center" vertical="center"/>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9" xfId="9" applyFont="1" applyBorder="1" applyAlignment="1">
      <alignment horizontal="center" vertical="center"/>
    </xf>
    <xf numFmtId="0" fontId="27" fillId="0" borderId="10"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1" xfId="9" applyFont="1" applyBorder="1" applyAlignment="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xf>
    <xf numFmtId="0" fontId="27" fillId="0" borderId="80" xfId="9" applyFont="1" applyBorder="1" applyAlignment="1">
      <alignment horizontal="center" vertical="center"/>
    </xf>
    <xf numFmtId="0" fontId="27" fillId="0" borderId="15" xfId="9" applyFont="1" applyBorder="1" applyAlignment="1">
      <alignment horizontal="center" vertical="center"/>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2" xfId="9" applyFont="1" applyBorder="1" applyAlignment="1">
      <alignment horizontal="left" vertical="center"/>
    </xf>
    <xf numFmtId="0" fontId="27" fillId="0" borderId="11" xfId="9" applyFont="1" applyBorder="1" applyAlignment="1">
      <alignment horizontal="center" vertical="center" textRotation="255"/>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110" fillId="0" borderId="9" xfId="9" applyFont="1" applyBorder="1" applyAlignment="1">
      <alignment horizontal="left" vertical="top" wrapText="1"/>
    </xf>
    <xf numFmtId="0" fontId="109" fillId="0" borderId="1" xfId="9" applyFont="1" applyBorder="1" applyAlignment="1">
      <alignment horizontal="left" vertical="top" wrapText="1"/>
    </xf>
    <xf numFmtId="0" fontId="109" fillId="0" borderId="331" xfId="9" applyFont="1" applyBorder="1" applyAlignment="1">
      <alignment horizontal="left" vertical="top" wrapText="1"/>
    </xf>
    <xf numFmtId="0" fontId="109" fillId="0" borderId="8" xfId="9" applyFont="1" applyBorder="1" applyAlignment="1">
      <alignment horizontal="left" vertical="top" wrapText="1"/>
    </xf>
    <xf numFmtId="0" fontId="109" fillId="0" borderId="0" xfId="9" applyFont="1" applyAlignment="1">
      <alignment horizontal="left" vertical="top" wrapText="1"/>
    </xf>
    <xf numFmtId="0" fontId="109" fillId="0" borderId="75" xfId="9" applyFont="1" applyBorder="1" applyAlignment="1">
      <alignment horizontal="left" vertical="top" wrapText="1"/>
    </xf>
    <xf numFmtId="0" fontId="109" fillId="0" borderId="332" xfId="9" applyFont="1" applyBorder="1" applyAlignment="1">
      <alignment horizontal="left" vertical="top" wrapText="1"/>
    </xf>
    <xf numFmtId="0" fontId="109" fillId="0" borderId="20" xfId="9" applyFont="1" applyBorder="1" applyAlignment="1">
      <alignment horizontal="left" vertical="top" wrapText="1"/>
    </xf>
    <xf numFmtId="0" fontId="109" fillId="0" borderId="21" xfId="9" applyFont="1" applyBorder="1" applyAlignment="1">
      <alignment horizontal="left" vertical="top" wrapText="1"/>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9"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10" fillId="0" borderId="9" xfId="9" applyFont="1" applyBorder="1" applyAlignment="1">
      <alignment horizontal="left" vertical="top" wrapText="1" shrinkToFit="1"/>
    </xf>
    <xf numFmtId="0" fontId="110" fillId="0" borderId="1" xfId="9" applyFont="1" applyBorder="1" applyAlignment="1">
      <alignment horizontal="left" vertical="top" shrinkToFit="1"/>
    </xf>
    <xf numFmtId="0" fontId="110" fillId="0" borderId="331" xfId="9" applyFont="1" applyBorder="1" applyAlignment="1">
      <alignment horizontal="left" vertical="top" shrinkToFit="1"/>
    </xf>
    <xf numFmtId="0" fontId="110" fillId="0" borderId="8" xfId="9" applyFont="1" applyBorder="1" applyAlignment="1">
      <alignment horizontal="left" vertical="top" shrinkToFit="1"/>
    </xf>
    <xf numFmtId="0" fontId="110" fillId="0" borderId="0" xfId="9" applyFont="1" applyAlignment="1">
      <alignment horizontal="left" vertical="top" shrinkToFit="1"/>
    </xf>
    <xf numFmtId="0" fontId="110" fillId="0" borderId="75" xfId="9" applyFont="1" applyBorder="1" applyAlignment="1">
      <alignment horizontal="left" vertical="top" shrinkToFit="1"/>
    </xf>
    <xf numFmtId="0" fontId="110" fillId="0" borderId="332" xfId="9" applyFont="1" applyBorder="1" applyAlignment="1">
      <alignment horizontal="left" vertical="top" shrinkToFit="1"/>
    </xf>
    <xf numFmtId="0" fontId="110" fillId="0" borderId="20" xfId="9" applyFont="1" applyBorder="1" applyAlignment="1">
      <alignment horizontal="left" vertical="top" shrinkToFit="1"/>
    </xf>
    <xf numFmtId="0" fontId="110" fillId="0" borderId="21" xfId="9" applyFont="1" applyBorder="1" applyAlignment="1">
      <alignment horizontal="left" vertical="top" shrinkToFit="1"/>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98" xfId="9" applyFont="1" applyBorder="1" applyAlignment="1">
      <alignment horizontal="center" vertical="center"/>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0" xfId="9" applyFont="1" applyAlignment="1">
      <alignment horizontal="left" vertical="center" wrapText="1"/>
    </xf>
    <xf numFmtId="0" fontId="27" fillId="0" borderId="0" xfId="9" applyFont="1" applyAlignment="1">
      <alignment vertical="center"/>
    </xf>
    <xf numFmtId="0" fontId="47" fillId="0" borderId="0" xfId="9" applyFont="1" applyAlignment="1">
      <alignment vertical="center"/>
    </xf>
    <xf numFmtId="0" fontId="27" fillId="0" borderId="8" xfId="9" applyFont="1" applyBorder="1" applyAlignment="1">
      <alignment horizontal="left" vertical="center" wrapText="1"/>
    </xf>
    <xf numFmtId="0" fontId="110" fillId="0" borderId="15" xfId="9" applyFont="1" applyBorder="1" applyAlignment="1">
      <alignment horizontal="left" vertical="center" wrapText="1"/>
    </xf>
    <xf numFmtId="0" fontId="109" fillId="0" borderId="15" xfId="9" applyFont="1" applyBorder="1" applyAlignment="1">
      <alignment horizontal="left" vertical="center" wrapText="1"/>
    </xf>
    <xf numFmtId="0" fontId="27" fillId="2" borderId="15" xfId="15" applyFont="1" applyFill="1" applyBorder="1" applyAlignment="1">
      <alignment horizontal="left" vertical="center"/>
    </xf>
    <xf numFmtId="38" fontId="27" fillId="2" borderId="15" xfId="16" applyFont="1" applyFill="1" applyBorder="1" applyAlignment="1">
      <alignment horizontal="center" vertical="center" wrapText="1"/>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27" fillId="2" borderId="0" xfId="15" applyFont="1" applyFill="1" applyAlignment="1">
      <alignment vertical="center"/>
    </xf>
    <xf numFmtId="0" fontId="27" fillId="2" borderId="15" xfId="15" applyFont="1" applyFill="1" applyBorder="1" applyAlignment="1">
      <alignment horizontal="center" vertical="center"/>
    </xf>
    <xf numFmtId="0" fontId="44" fillId="2" borderId="15" xfId="15" applyFont="1" applyFill="1" applyBorder="1" applyAlignment="1">
      <alignment vertical="center"/>
    </xf>
    <xf numFmtId="0" fontId="44" fillId="2" borderId="22" xfId="15" applyFont="1" applyFill="1" applyBorder="1" applyAlignment="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pplyAlignment="1">
      <alignment vertical="center"/>
    </xf>
    <xf numFmtId="0" fontId="44" fillId="2" borderId="5" xfId="15" applyFont="1" applyFill="1" applyBorder="1" applyAlignment="1">
      <alignment vertical="center"/>
    </xf>
    <xf numFmtId="0" fontId="44" fillId="2" borderId="8" xfId="15" applyFont="1" applyFill="1" applyBorder="1" applyAlignment="1">
      <alignment vertical="center"/>
    </xf>
    <xf numFmtId="0" fontId="44" fillId="2" borderId="0" xfId="15" applyFont="1" applyFill="1" applyAlignment="1">
      <alignment vertical="center"/>
    </xf>
    <xf numFmtId="0" fontId="44" fillId="2" borderId="4" xfId="15" applyFont="1" applyFill="1" applyBorder="1" applyAlignment="1">
      <alignment vertical="center"/>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1" fillId="2" borderId="0" xfId="9" applyFont="1" applyFill="1" applyAlignment="1">
      <alignment horizontal="left" vertical="center" wrapText="1"/>
    </xf>
    <xf numFmtId="0" fontId="90" fillId="2" borderId="0" xfId="9" applyFont="1" applyFill="1" applyAlignment="1">
      <alignment horizontal="left" vertical="center"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38" fontId="91" fillId="2" borderId="2" xfId="13" applyFont="1" applyFill="1" applyBorder="1" applyAlignment="1">
      <alignment horizontal="left" vertical="top" wrapText="1"/>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62" fillId="0" borderId="0" xfId="9" applyFont="1" applyAlignment="1">
      <alignment horizontal="left" vertical="top" wrapText="1"/>
    </xf>
    <xf numFmtId="0" fontId="83" fillId="0" borderId="219" xfId="9" applyFont="1" applyBorder="1" applyAlignment="1">
      <alignment horizontal="right"/>
    </xf>
    <xf numFmtId="0" fontId="62" fillId="0" borderId="204" xfId="19" applyFont="1" applyBorder="1" applyAlignment="1">
      <alignment horizontal="center" vertical="center" textRotation="255"/>
    </xf>
    <xf numFmtId="0" fontId="62" fillId="0" borderId="166" xfId="19" applyFont="1" applyBorder="1" applyAlignment="1">
      <alignment horizontal="center" vertical="center" textRotation="255"/>
    </xf>
    <xf numFmtId="0" fontId="62" fillId="0" borderId="153" xfId="19" applyFont="1" applyBorder="1" applyAlignment="1">
      <alignment horizontal="center" vertical="center" textRotation="255"/>
    </xf>
    <xf numFmtId="0" fontId="62" fillId="0" borderId="206" xfId="19" applyFont="1" applyBorder="1" applyAlignment="1">
      <alignment horizontal="center" vertical="center" textRotation="255"/>
    </xf>
    <xf numFmtId="0" fontId="10" fillId="0" borderId="180" xfId="19" applyBorder="1" applyAlignment="1">
      <alignment horizontal="center" vertical="center" textRotation="255"/>
    </xf>
    <xf numFmtId="0" fontId="62" fillId="0" borderId="210" xfId="19" applyFont="1" applyBorder="1" applyAlignment="1">
      <alignment horizontal="left" vertical="center"/>
    </xf>
    <xf numFmtId="0" fontId="62" fillId="0" borderId="209" xfId="19" applyFont="1" applyBorder="1" applyAlignment="1">
      <alignment horizontal="left" vertical="center"/>
    </xf>
    <xf numFmtId="0" fontId="62" fillId="0" borderId="208" xfId="19" applyFont="1" applyBorder="1" applyAlignment="1">
      <alignment horizontal="left" vertical="center"/>
    </xf>
    <xf numFmtId="0" fontId="82" fillId="0" borderId="206" xfId="19" applyFont="1" applyBorder="1" applyAlignment="1">
      <alignment horizontal="center" vertical="center" wrapText="1"/>
    </xf>
    <xf numFmtId="0" fontId="84" fillId="0" borderId="180" xfId="19" applyFont="1" applyBorder="1" applyAlignment="1">
      <alignment vertical="center"/>
    </xf>
    <xf numFmtId="0" fontId="62" fillId="0" borderId="206" xfId="19" applyFont="1" applyBorder="1" applyAlignment="1">
      <alignment horizontal="left" vertical="center" wrapText="1"/>
    </xf>
    <xf numFmtId="0" fontId="62" fillId="0" borderId="206" xfId="19" applyFont="1" applyBorder="1" applyAlignment="1">
      <alignment horizontal="left" vertical="center"/>
    </xf>
    <xf numFmtId="0" fontId="62" fillId="0" borderId="180" xfId="19" applyFont="1" applyBorder="1" applyAlignment="1">
      <alignment horizontal="left" vertical="center"/>
    </xf>
    <xf numFmtId="0" fontId="62" fillId="0" borderId="207" xfId="19" applyFont="1" applyBorder="1" applyAlignment="1">
      <alignment horizontal="center" vertical="center" wrapText="1"/>
    </xf>
    <xf numFmtId="0" fontId="62" fillId="0" borderId="174" xfId="19" applyFont="1" applyBorder="1" applyAlignment="1">
      <alignment horizontal="center" vertical="center"/>
    </xf>
    <xf numFmtId="0" fontId="62" fillId="0" borderId="165" xfId="19" applyFont="1" applyBorder="1" applyAlignment="1">
      <alignment horizontal="center" vertical="center"/>
    </xf>
    <xf numFmtId="0" fontId="62" fillId="0" borderId="206" xfId="19" applyFont="1" applyBorder="1" applyAlignment="1">
      <alignment horizontal="center" vertical="center"/>
    </xf>
    <xf numFmtId="0" fontId="10" fillId="0" borderId="206" xfId="19" applyBorder="1" applyAlignment="1">
      <alignment horizontal="center" vertical="center"/>
    </xf>
    <xf numFmtId="0" fontId="10" fillId="0" borderId="207" xfId="19" applyBorder="1" applyAlignment="1">
      <alignment horizontal="center" vertical="center"/>
    </xf>
    <xf numFmtId="0" fontId="74" fillId="0" borderId="206" xfId="19" applyFont="1" applyBorder="1" applyAlignment="1">
      <alignment horizontal="center" vertical="center" wrapText="1"/>
    </xf>
    <xf numFmtId="0" fontId="83" fillId="0" borderId="180" xfId="19" applyFont="1" applyBorder="1" applyAlignment="1">
      <alignment horizontal="center" vertical="center" wrapText="1"/>
    </xf>
    <xf numFmtId="0" fontId="10" fillId="0" borderId="180" xfId="19" applyBorder="1" applyAlignment="1">
      <alignment horizontal="center" vertical="center" wrapText="1"/>
    </xf>
    <xf numFmtId="0" fontId="83" fillId="0" borderId="180" xfId="19" applyFont="1" applyBorder="1" applyAlignment="1">
      <alignment horizontal="center" vertical="center"/>
    </xf>
    <xf numFmtId="0" fontId="62" fillId="0" borderId="198" xfId="19" applyFont="1" applyBorder="1" applyAlignment="1">
      <alignment horizontal="center" vertical="center"/>
    </xf>
    <xf numFmtId="0" fontId="62" fillId="0" borderId="197" xfId="19" applyFont="1" applyBorder="1" applyAlignment="1">
      <alignment horizontal="center" vertical="center"/>
    </xf>
    <xf numFmtId="0" fontId="62" fillId="0" borderId="180" xfId="19" applyFont="1" applyBorder="1" applyAlignment="1">
      <alignment horizontal="center" vertical="center"/>
    </xf>
    <xf numFmtId="0" fontId="10" fillId="0" borderId="180" xfId="19" applyBorder="1" applyAlignment="1">
      <alignment horizontal="center" vertical="center"/>
    </xf>
    <xf numFmtId="0" fontId="10" fillId="0" borderId="179" xfId="19" applyBorder="1" applyAlignment="1">
      <alignment horizontal="center" vertical="center"/>
    </xf>
    <xf numFmtId="0" fontId="83" fillId="0" borderId="206" xfId="19" applyFont="1" applyBorder="1" applyAlignment="1">
      <alignment horizontal="center" vertical="center" wrapText="1"/>
    </xf>
    <xf numFmtId="0" fontId="83" fillId="0" borderId="203" xfId="19" applyFont="1" applyBorder="1" applyAlignment="1">
      <alignment horizontal="center" vertical="center" wrapText="1"/>
    </xf>
    <xf numFmtId="0" fontId="83" fillId="0" borderId="178" xfId="19" applyFont="1" applyBorder="1" applyAlignment="1">
      <alignment horizontal="center" vertical="center" wrapText="1"/>
    </xf>
    <xf numFmtId="0" fontId="62" fillId="0" borderId="218" xfId="19" applyFont="1" applyBorder="1" applyAlignment="1">
      <alignment horizontal="center" vertical="center"/>
    </xf>
    <xf numFmtId="0" fontId="62" fillId="0" borderId="217" xfId="19" applyFont="1" applyBorder="1" applyAlignment="1">
      <alignment horizontal="center" vertical="center"/>
    </xf>
    <xf numFmtId="0" fontId="62" fillId="0" borderId="9" xfId="19" applyFont="1" applyBorder="1" applyAlignment="1">
      <alignment horizontal="center" vertical="center"/>
    </xf>
    <xf numFmtId="0" fontId="62" fillId="0" borderId="1" xfId="19" applyFont="1" applyBorder="1" applyAlignment="1">
      <alignment horizontal="center" vertical="center"/>
    </xf>
    <xf numFmtId="0" fontId="62" fillId="0" borderId="183" xfId="19" applyFont="1" applyBorder="1" applyAlignment="1">
      <alignment horizontal="center" vertical="center"/>
    </xf>
    <xf numFmtId="0" fontId="62" fillId="0" borderId="216" xfId="19" applyFont="1" applyBorder="1" applyAlignment="1">
      <alignment horizontal="center" vertical="center"/>
    </xf>
    <xf numFmtId="0" fontId="62" fillId="0" borderId="202" xfId="19" applyFont="1" applyBorder="1" applyAlignment="1">
      <alignment horizontal="center" vertical="center"/>
    </xf>
    <xf numFmtId="0" fontId="62" fillId="0" borderId="201" xfId="19" applyFont="1" applyBorder="1" applyAlignment="1">
      <alignment horizontal="center" vertical="center"/>
    </xf>
    <xf numFmtId="0" fontId="62" fillId="0" borderId="184" xfId="19" applyFont="1" applyBorder="1" applyAlignment="1">
      <alignment horizontal="center" vertical="center" wrapText="1"/>
    </xf>
    <xf numFmtId="0" fontId="62" fillId="0" borderId="183" xfId="19" applyFont="1" applyBorder="1" applyAlignment="1">
      <alignment horizontal="center" vertical="center" wrapText="1"/>
    </xf>
    <xf numFmtId="0" fontId="62" fillId="0" borderId="200" xfId="19" applyFont="1" applyBorder="1" applyAlignment="1">
      <alignment horizontal="center" vertical="center" wrapText="1"/>
    </xf>
    <xf numFmtId="0" fontId="62" fillId="0" borderId="201" xfId="19" applyFont="1" applyBorder="1" applyAlignment="1">
      <alignment horizontal="center" vertical="center" wrapText="1"/>
    </xf>
    <xf numFmtId="0" fontId="62" fillId="0" borderId="184" xfId="19" applyFont="1" applyBorder="1" applyAlignment="1">
      <alignment horizontal="center" vertical="center"/>
    </xf>
    <xf numFmtId="0" fontId="62" fillId="0" borderId="200" xfId="19" applyFont="1" applyBorder="1" applyAlignment="1">
      <alignment horizontal="center" vertical="center"/>
    </xf>
    <xf numFmtId="0" fontId="62" fillId="0" borderId="205" xfId="19" applyFont="1" applyBorder="1" applyAlignment="1">
      <alignment horizontal="center" vertical="center"/>
    </xf>
    <xf numFmtId="0" fontId="62" fillId="0" borderId="204" xfId="19" applyFont="1" applyBorder="1" applyAlignment="1">
      <alignment horizontal="center" vertical="center"/>
    </xf>
    <xf numFmtId="0" fontId="62" fillId="0" borderId="203" xfId="19" applyFont="1" applyBorder="1" applyAlignment="1">
      <alignment horizontal="center" vertical="center"/>
    </xf>
    <xf numFmtId="0" fontId="62" fillId="0" borderId="166" xfId="19" applyFont="1" applyBorder="1" applyAlignment="1">
      <alignment horizontal="center" vertical="center"/>
    </xf>
    <xf numFmtId="0" fontId="62" fillId="0" borderId="178" xfId="19" applyFont="1" applyBorder="1" applyAlignment="1">
      <alignment horizontal="center" vertical="center"/>
    </xf>
    <xf numFmtId="0" fontId="83" fillId="0" borderId="181" xfId="19" applyFont="1" applyBorder="1" applyAlignment="1">
      <alignment horizontal="center" vertical="center" wrapText="1"/>
    </xf>
    <xf numFmtId="38" fontId="62" fillId="0" borderId="180" xfId="20" applyFont="1" applyFill="1" applyBorder="1" applyAlignment="1">
      <alignment vertical="center"/>
    </xf>
    <xf numFmtId="38" fontId="62" fillId="0" borderId="179" xfId="20" applyFont="1" applyFill="1" applyBorder="1" applyAlignment="1">
      <alignment vertical="center"/>
    </xf>
    <xf numFmtId="38" fontId="62" fillId="0" borderId="166" xfId="20" applyFont="1" applyFill="1" applyBorder="1" applyAlignment="1">
      <alignment vertical="center"/>
    </xf>
    <xf numFmtId="0" fontId="10" fillId="0" borderId="178" xfId="19" applyBorder="1" applyAlignment="1">
      <alignment vertical="center"/>
    </xf>
    <xf numFmtId="0" fontId="62" fillId="0" borderId="177" xfId="19" applyFont="1" applyBorder="1" applyAlignment="1">
      <alignment horizontal="center" vertical="center"/>
    </xf>
    <xf numFmtId="0" fontId="62" fillId="0" borderId="176" xfId="19" applyFont="1" applyBorder="1" applyAlignment="1">
      <alignment horizontal="center" vertical="center"/>
    </xf>
    <xf numFmtId="57" fontId="83" fillId="0" borderId="176" xfId="19" applyNumberFormat="1" applyFont="1" applyBorder="1" applyAlignment="1">
      <alignment horizontal="center" vertical="center"/>
    </xf>
    <xf numFmtId="0" fontId="83" fillId="0" borderId="175" xfId="19" applyFont="1" applyBorder="1" applyAlignment="1">
      <alignment horizontal="center" vertical="center"/>
    </xf>
    <xf numFmtId="0" fontId="62" fillId="0" borderId="191" xfId="19" applyFont="1" applyBorder="1" applyAlignment="1">
      <alignment horizontal="left" vertical="center" wrapText="1" shrinkToFit="1"/>
    </xf>
    <xf numFmtId="0" fontId="62" fillId="0" borderId="193" xfId="19" applyFont="1" applyBorder="1" applyAlignment="1">
      <alignment horizontal="left" vertical="center" wrapText="1" shrinkToFit="1"/>
    </xf>
    <xf numFmtId="0" fontId="62" fillId="0" borderId="189" xfId="19" applyFont="1" applyBorder="1" applyAlignment="1">
      <alignment horizontal="left" vertical="center" wrapText="1" shrinkToFit="1"/>
    </xf>
    <xf numFmtId="0" fontId="62" fillId="0" borderId="188" xfId="19" applyFont="1" applyBorder="1" applyAlignment="1">
      <alignment horizontal="center" vertical="center" wrapText="1"/>
    </xf>
    <xf numFmtId="0" fontId="62" fillId="0" borderId="188" xfId="19" applyFont="1" applyBorder="1" applyAlignment="1">
      <alignment horizontal="center" vertical="center"/>
    </xf>
    <xf numFmtId="0" fontId="19" fillId="0" borderId="188" xfId="19" applyFont="1" applyBorder="1" applyAlignment="1">
      <alignment horizontal="center" vertical="center" wrapText="1"/>
    </xf>
    <xf numFmtId="0" fontId="19" fillId="0" borderId="188" xfId="19" applyFont="1" applyBorder="1" applyAlignment="1">
      <alignment horizontal="center" vertical="center"/>
    </xf>
    <xf numFmtId="178" fontId="27" fillId="0" borderId="188" xfId="19" applyNumberFormat="1" applyFont="1" applyBorder="1" applyAlignment="1">
      <alignment vertical="center"/>
    </xf>
    <xf numFmtId="178" fontId="27" fillId="0" borderId="191" xfId="19" applyNumberFormat="1" applyFont="1" applyBorder="1" applyAlignment="1">
      <alignment vertical="center"/>
    </xf>
    <xf numFmtId="178" fontId="27" fillId="0" borderId="402" xfId="19" applyNumberFormat="1" applyFont="1" applyBorder="1" applyAlignment="1">
      <alignment vertical="center"/>
    </xf>
    <xf numFmtId="0" fontId="62" fillId="0" borderId="214" xfId="19" applyFont="1" applyBorder="1" applyAlignment="1">
      <alignment horizontal="center" vertical="center"/>
    </xf>
    <xf numFmtId="0" fontId="62" fillId="0" borderId="0" xfId="19" applyFont="1" applyAlignment="1">
      <alignment horizontal="center" vertical="center"/>
    </xf>
    <xf numFmtId="0" fontId="62" fillId="0" borderId="215" xfId="19" applyFont="1" applyBorder="1" applyAlignment="1">
      <alignment horizontal="center" vertical="center"/>
    </xf>
    <xf numFmtId="178" fontId="62" fillId="0" borderId="180" xfId="19" applyNumberFormat="1" applyFont="1" applyBorder="1" applyAlignment="1">
      <alignment vertical="center"/>
    </xf>
    <xf numFmtId="178" fontId="62" fillId="0" borderId="182" xfId="19" applyNumberFormat="1" applyFont="1" applyBorder="1" applyAlignment="1">
      <alignment vertical="center"/>
    </xf>
    <xf numFmtId="178" fontId="62" fillId="0" borderId="181" xfId="19" applyNumberFormat="1" applyFont="1" applyBorder="1" applyAlignment="1">
      <alignment vertical="center"/>
    </xf>
    <xf numFmtId="38" fontId="9" fillId="0" borderId="180" xfId="20" applyFont="1" applyFill="1" applyBorder="1" applyAlignment="1">
      <alignment vertical="center"/>
    </xf>
    <xf numFmtId="178" fontId="27" fillId="0" borderId="403" xfId="19" applyNumberFormat="1" applyFont="1" applyBorder="1" applyAlignment="1">
      <alignment vertical="center"/>
    </xf>
    <xf numFmtId="178" fontId="27" fillId="0" borderId="189" xfId="19" applyNumberFormat="1" applyFont="1" applyBorder="1" applyAlignment="1">
      <alignment vertical="center"/>
    </xf>
    <xf numFmtId="38" fontId="27" fillId="0" borderId="188" xfId="20" applyFont="1" applyFill="1" applyBorder="1" applyAlignment="1">
      <alignment vertical="center"/>
    </xf>
    <xf numFmtId="38" fontId="47" fillId="0" borderId="188" xfId="20" applyFont="1" applyFill="1" applyBorder="1" applyAlignment="1">
      <alignment vertical="center"/>
    </xf>
    <xf numFmtId="38" fontId="27" fillId="0" borderId="191" xfId="20" applyFont="1" applyFill="1" applyBorder="1" applyAlignment="1">
      <alignment vertical="center"/>
    </xf>
    <xf numFmtId="38" fontId="27" fillId="0" borderId="190" xfId="20" applyFont="1" applyFill="1" applyBorder="1" applyAlignment="1">
      <alignment vertical="center"/>
    </xf>
    <xf numFmtId="0" fontId="47" fillId="0" borderId="187" xfId="19" applyFont="1" applyBorder="1" applyAlignment="1">
      <alignment vertical="center"/>
    </xf>
    <xf numFmtId="0" fontId="117" fillId="0" borderId="336" xfId="19" applyFont="1" applyBorder="1" applyAlignment="1">
      <alignment horizontal="left" vertical="center" wrapText="1"/>
    </xf>
    <xf numFmtId="0" fontId="117" fillId="0" borderId="195" xfId="19" applyFont="1" applyBorder="1" applyAlignment="1">
      <alignment horizontal="left" vertical="center" wrapText="1"/>
    </xf>
    <xf numFmtId="0" fontId="117" fillId="0" borderId="195" xfId="0" applyFont="1" applyBorder="1" applyAlignment="1">
      <alignment horizontal="left" vertical="center" wrapText="1"/>
    </xf>
    <xf numFmtId="0" fontId="117" fillId="0" borderId="337" xfId="0" applyFont="1" applyBorder="1" applyAlignment="1">
      <alignment horizontal="left" vertical="center" wrapText="1"/>
    </xf>
    <xf numFmtId="0" fontId="117" fillId="0" borderId="139" xfId="0" applyFont="1" applyBorder="1" applyAlignment="1">
      <alignment horizontal="left" vertical="center" wrapText="1"/>
    </xf>
    <xf numFmtId="0" fontId="117" fillId="0" borderId="0" xfId="0" applyFont="1" applyAlignment="1">
      <alignment horizontal="left" vertical="center" wrapText="1"/>
    </xf>
    <xf numFmtId="0" fontId="117" fillId="0" borderId="262" xfId="0" applyFont="1" applyBorder="1" applyAlignment="1">
      <alignment horizontal="left" vertical="center" wrapText="1"/>
    </xf>
    <xf numFmtId="0" fontId="117" fillId="0" borderId="341" xfId="0" applyFont="1" applyBorder="1" applyAlignment="1">
      <alignment horizontal="left" vertical="center" wrapText="1"/>
    </xf>
    <xf numFmtId="0" fontId="117" fillId="0" borderId="202" xfId="0" applyFont="1" applyBorder="1" applyAlignment="1">
      <alignment horizontal="left" vertical="center" wrapText="1"/>
    </xf>
    <xf numFmtId="0" fontId="117" fillId="0" borderId="266" xfId="0" applyFont="1" applyBorder="1" applyAlignment="1">
      <alignment horizontal="left" vertical="center" wrapText="1"/>
    </xf>
    <xf numFmtId="178" fontId="27" fillId="0" borderId="169" xfId="19" applyNumberFormat="1" applyFont="1" applyBorder="1" applyAlignment="1">
      <alignment vertical="center"/>
    </xf>
    <xf numFmtId="178" fontId="27" fillId="0" borderId="168" xfId="19" applyNumberFormat="1" applyFont="1" applyBorder="1" applyAlignment="1">
      <alignment vertical="center"/>
    </xf>
    <xf numFmtId="38" fontId="27" fillId="0" borderId="168" xfId="20" applyFont="1" applyFill="1" applyBorder="1" applyAlignment="1">
      <alignment vertical="center"/>
    </xf>
    <xf numFmtId="38" fontId="47" fillId="0" borderId="168" xfId="20" applyFont="1" applyFill="1" applyBorder="1" applyAlignment="1">
      <alignment vertical="center"/>
    </xf>
    <xf numFmtId="38" fontId="27" fillId="0" borderId="171" xfId="20" applyFont="1" applyFill="1" applyBorder="1" applyAlignment="1">
      <alignment vertical="center"/>
    </xf>
    <xf numFmtId="38" fontId="27" fillId="0" borderId="170" xfId="20" applyFont="1" applyFill="1" applyBorder="1" applyAlignment="1">
      <alignment vertical="center"/>
    </xf>
    <xf numFmtId="0" fontId="47" fillId="0" borderId="167" xfId="19" applyFont="1" applyBorder="1" applyAlignment="1">
      <alignment vertical="center"/>
    </xf>
    <xf numFmtId="0" fontId="27" fillId="0" borderId="214" xfId="19" applyFont="1" applyBorder="1" applyAlignment="1">
      <alignment horizontal="center" vertical="center" shrinkToFit="1"/>
    </xf>
    <xf numFmtId="0" fontId="27" fillId="0" borderId="0" xfId="19" applyFont="1" applyAlignment="1">
      <alignment horizontal="center" vertical="center" shrinkToFit="1"/>
    </xf>
    <xf numFmtId="0" fontId="27" fillId="0" borderId="215" xfId="19" applyFont="1" applyBorder="1" applyAlignment="1">
      <alignment horizontal="center" vertical="center" shrinkToFit="1"/>
    </xf>
    <xf numFmtId="0" fontId="27" fillId="0" borderId="350" xfId="19" applyFont="1" applyBorder="1" applyAlignment="1">
      <alignment horizontal="left" vertical="center" wrapText="1"/>
    </xf>
    <xf numFmtId="0" fontId="27" fillId="0" borderId="185" xfId="19" applyFont="1" applyBorder="1" applyAlignment="1">
      <alignment horizontal="left" vertical="center" wrapText="1"/>
    </xf>
    <xf numFmtId="0" fontId="62" fillId="0" borderId="352" xfId="19" applyFont="1" applyBorder="1" applyAlignment="1">
      <alignment horizontal="center" vertical="center" wrapText="1"/>
    </xf>
    <xf numFmtId="0" fontId="62" fillId="0" borderId="352" xfId="19" applyFont="1" applyBorder="1" applyAlignment="1">
      <alignment horizontal="center" vertical="center"/>
    </xf>
    <xf numFmtId="0" fontId="83" fillId="0" borderId="352" xfId="19" applyFont="1" applyBorder="1" applyAlignment="1">
      <alignment horizontal="center" vertical="center" wrapText="1"/>
    </xf>
    <xf numFmtId="0" fontId="83" fillId="0" borderId="352" xfId="19" applyFont="1" applyBorder="1" applyAlignment="1">
      <alignment horizontal="center" vertical="center"/>
    </xf>
    <xf numFmtId="178" fontId="27" fillId="0" borderId="168" xfId="9" applyNumberFormat="1" applyFont="1" applyBorder="1" applyAlignment="1">
      <alignment vertical="center"/>
    </xf>
    <xf numFmtId="178" fontId="27" fillId="0" borderId="162" xfId="19" applyNumberFormat="1" applyFont="1" applyBorder="1" applyAlignment="1">
      <alignment vertical="center"/>
    </xf>
    <xf numFmtId="178" fontId="27" fillId="0" borderId="405" xfId="19" applyNumberFormat="1" applyFont="1" applyBorder="1" applyAlignment="1">
      <alignment vertical="center"/>
    </xf>
    <xf numFmtId="178" fontId="27" fillId="0" borderId="406" xfId="19" applyNumberFormat="1" applyFont="1" applyBorder="1" applyAlignment="1">
      <alignment vertical="center"/>
    </xf>
    <xf numFmtId="178" fontId="27" fillId="0" borderId="160" xfId="19" applyNumberFormat="1" applyFont="1" applyBorder="1" applyAlignment="1">
      <alignment vertical="center"/>
    </xf>
    <xf numFmtId="0" fontId="27" fillId="0" borderId="338" xfId="19" applyFont="1" applyBorder="1" applyAlignment="1">
      <alignment horizontal="center" vertical="center" shrinkToFit="1"/>
    </xf>
    <xf numFmtId="0" fontId="27" fillId="0" borderId="339" xfId="19" applyFont="1" applyBorder="1" applyAlignment="1">
      <alignment horizontal="center" vertical="center" shrinkToFit="1"/>
    </xf>
    <xf numFmtId="0" fontId="27" fillId="0" borderId="340" xfId="19" applyFont="1" applyBorder="1" applyAlignment="1">
      <alignment horizontal="center" vertical="center" shrinkToFit="1"/>
    </xf>
    <xf numFmtId="0" fontId="27" fillId="0" borderId="168" xfId="19" applyFont="1" applyBorder="1" applyAlignment="1">
      <alignment horizontal="left" vertical="center" wrapText="1"/>
    </xf>
    <xf numFmtId="0" fontId="62" fillId="0" borderId="168" xfId="19" applyFont="1" applyBorder="1" applyAlignment="1">
      <alignment horizontal="center" vertical="center" wrapText="1"/>
    </xf>
    <xf numFmtId="0" fontId="62" fillId="0" borderId="168" xfId="19" applyFont="1" applyBorder="1" applyAlignment="1">
      <alignment horizontal="center" vertical="center"/>
    </xf>
    <xf numFmtId="0" fontId="83" fillId="0" borderId="168" xfId="19" applyFont="1" applyBorder="1" applyAlignment="1">
      <alignment horizontal="center" vertical="center"/>
    </xf>
    <xf numFmtId="178" fontId="27" fillId="0" borderId="171" xfId="19" applyNumberFormat="1" applyFont="1" applyBorder="1" applyAlignment="1">
      <alignment vertical="center"/>
    </xf>
    <xf numFmtId="178" fontId="27" fillId="0" borderId="404" xfId="19" applyNumberFormat="1" applyFont="1" applyBorder="1" applyAlignment="1">
      <alignment vertical="center"/>
    </xf>
    <xf numFmtId="38" fontId="27" fillId="0" borderId="161" xfId="20" applyFont="1" applyFill="1" applyBorder="1" applyAlignment="1">
      <alignment vertical="center"/>
    </xf>
    <xf numFmtId="0" fontId="47" fillId="0" borderId="158" xfId="19" applyFont="1" applyBorder="1" applyAlignment="1">
      <alignment vertical="center"/>
    </xf>
    <xf numFmtId="178" fontId="27" fillId="0" borderId="180" xfId="19" applyNumberFormat="1" applyFont="1" applyBorder="1" applyAlignment="1">
      <alignment vertical="center"/>
    </xf>
    <xf numFmtId="178" fontId="27" fillId="0" borderId="182" xfId="19" applyNumberFormat="1" applyFont="1" applyBorder="1" applyAlignment="1">
      <alignment vertical="center"/>
    </xf>
    <xf numFmtId="178" fontId="27" fillId="0" borderId="181" xfId="19" applyNumberFormat="1" applyFont="1" applyBorder="1" applyAlignment="1">
      <alignment vertical="center"/>
    </xf>
    <xf numFmtId="38" fontId="27" fillId="0" borderId="180" xfId="20" applyFont="1" applyFill="1" applyBorder="1" applyAlignment="1">
      <alignment vertical="center"/>
    </xf>
    <xf numFmtId="38" fontId="47" fillId="0" borderId="180" xfId="20" applyFont="1" applyFill="1" applyBorder="1" applyAlignment="1">
      <alignment vertical="center"/>
    </xf>
    <xf numFmtId="38" fontId="27" fillId="0" borderId="179" xfId="20" applyFont="1" applyFill="1" applyBorder="1" applyAlignment="1">
      <alignment vertical="center"/>
    </xf>
    <xf numFmtId="38" fontId="27" fillId="0" borderId="166" xfId="20" applyFont="1" applyFill="1" applyBorder="1" applyAlignment="1">
      <alignment vertical="center"/>
    </xf>
    <xf numFmtId="0" fontId="47" fillId="0" borderId="178" xfId="19" applyFont="1" applyBorder="1" applyAlignment="1">
      <alignment vertical="center"/>
    </xf>
    <xf numFmtId="0" fontId="62" fillId="0" borderId="162" xfId="19" applyFont="1" applyBorder="1" applyAlignment="1">
      <alignment horizontal="center" vertical="center"/>
    </xf>
    <xf numFmtId="0" fontId="62" fillId="0" borderId="164" xfId="19" applyFont="1" applyBorder="1" applyAlignment="1">
      <alignment horizontal="center" vertical="center"/>
    </xf>
    <xf numFmtId="0" fontId="62" fillId="0" borderId="160" xfId="19" applyFont="1" applyBorder="1" applyAlignment="1">
      <alignment horizontal="center" vertical="center"/>
    </xf>
    <xf numFmtId="0" fontId="62" fillId="0" borderId="159" xfId="19" applyFont="1" applyBorder="1" applyAlignment="1">
      <alignment horizontal="center" vertical="center"/>
    </xf>
    <xf numFmtId="178" fontId="27" fillId="0" borderId="159" xfId="19" applyNumberFormat="1" applyFont="1" applyBorder="1" applyAlignment="1">
      <alignment vertical="center"/>
    </xf>
    <xf numFmtId="0" fontId="83" fillId="0" borderId="191" xfId="19" applyFont="1" applyBorder="1" applyAlignment="1">
      <alignment horizontal="center" vertical="center"/>
    </xf>
    <xf numFmtId="0" fontId="83" fillId="0" borderId="193" xfId="19" applyFont="1" applyBorder="1" applyAlignment="1">
      <alignment horizontal="center" vertical="center"/>
    </xf>
    <xf numFmtId="0" fontId="83" fillId="0" borderId="189" xfId="19" applyFont="1" applyBorder="1" applyAlignment="1">
      <alignment horizontal="center" vertical="center"/>
    </xf>
    <xf numFmtId="0" fontId="62" fillId="0" borderId="188" xfId="19" applyFont="1" applyBorder="1" applyAlignment="1">
      <alignment horizontal="left" vertical="top" wrapText="1"/>
    </xf>
    <xf numFmtId="0" fontId="83" fillId="0" borderId="188" xfId="19" applyFont="1" applyBorder="1" applyAlignment="1">
      <alignment horizontal="center" vertical="center"/>
    </xf>
    <xf numFmtId="178" fontId="27" fillId="0" borderId="163" xfId="19" applyNumberFormat="1" applyFont="1" applyBorder="1" applyAlignment="1">
      <alignment vertical="center"/>
    </xf>
    <xf numFmtId="38" fontId="27" fillId="0" borderId="159" xfId="20" applyFont="1" applyFill="1" applyBorder="1" applyAlignment="1">
      <alignment vertical="center"/>
    </xf>
    <xf numFmtId="38" fontId="47" fillId="0" borderId="159" xfId="20" applyFont="1" applyFill="1" applyBorder="1" applyAlignment="1">
      <alignment vertical="center"/>
    </xf>
    <xf numFmtId="38" fontId="27" fillId="0" borderId="162" xfId="20" applyFont="1" applyFill="1" applyBorder="1" applyAlignment="1">
      <alignment vertical="center"/>
    </xf>
    <xf numFmtId="178" fontId="27" fillId="0" borderId="172" xfId="19" applyNumberFormat="1" applyFont="1" applyBorder="1" applyAlignment="1">
      <alignment vertical="center"/>
    </xf>
    <xf numFmtId="38" fontId="27" fillId="0" borderId="212" xfId="20" applyFont="1" applyFill="1" applyBorder="1" applyAlignment="1">
      <alignment vertical="center"/>
    </xf>
    <xf numFmtId="38" fontId="27" fillId="0" borderId="211" xfId="20" applyFont="1" applyFill="1" applyBorder="1" applyAlignment="1">
      <alignment vertical="center"/>
    </xf>
    <xf numFmtId="0" fontId="62" fillId="0" borderId="151" xfId="19" applyFont="1" applyBorder="1" applyAlignment="1">
      <alignment horizontal="center" vertical="center"/>
    </xf>
    <xf numFmtId="0" fontId="62" fillId="0" borderId="150" xfId="19" applyFont="1" applyBorder="1" applyAlignment="1">
      <alignment horizontal="center" vertical="center"/>
    </xf>
    <xf numFmtId="0" fontId="62" fillId="0" borderId="149" xfId="19" applyFont="1" applyBorder="1" applyAlignment="1">
      <alignment horizontal="center" vertical="center"/>
    </xf>
    <xf numFmtId="0" fontId="62" fillId="0" borderId="155" xfId="19" applyFont="1" applyBorder="1" applyAlignment="1">
      <alignment horizontal="center" vertical="center"/>
    </xf>
    <xf numFmtId="0" fontId="10" fillId="0" borderId="155" xfId="19" applyBorder="1" applyAlignment="1">
      <alignment horizontal="center" vertical="center"/>
    </xf>
    <xf numFmtId="178" fontId="27" fillId="0" borderId="192" xfId="19" applyNumberFormat="1" applyFont="1" applyBorder="1" applyAlignment="1">
      <alignment vertical="center"/>
    </xf>
    <xf numFmtId="0" fontId="62" fillId="0" borderId="381" xfId="19" applyFont="1" applyBorder="1" applyAlignment="1">
      <alignment horizontal="center" vertical="center"/>
    </xf>
    <xf numFmtId="0" fontId="62" fillId="0" borderId="382" xfId="19" applyFont="1" applyBorder="1" applyAlignment="1">
      <alignment horizontal="center" vertical="center"/>
    </xf>
    <xf numFmtId="0" fontId="62" fillId="0" borderId="383" xfId="19" applyFont="1" applyBorder="1" applyAlignment="1">
      <alignment horizontal="center" vertical="center"/>
    </xf>
    <xf numFmtId="0" fontId="62" fillId="0" borderId="375" xfId="19" applyFont="1" applyBorder="1" applyAlignment="1">
      <alignment horizontal="center" vertical="center" wrapText="1"/>
    </xf>
    <xf numFmtId="0" fontId="6" fillId="0" borderId="191" xfId="19" applyFont="1" applyBorder="1" applyAlignment="1">
      <alignment horizontal="center" vertical="center"/>
    </xf>
    <xf numFmtId="0" fontId="10" fillId="0" borderId="193" xfId="19" applyBorder="1" applyAlignment="1">
      <alignment horizontal="center" vertical="center"/>
    </xf>
    <xf numFmtId="0" fontId="10" fillId="0" borderId="189" xfId="19" applyBorder="1" applyAlignment="1">
      <alignment horizontal="center" vertical="center"/>
    </xf>
    <xf numFmtId="0" fontId="62" fillId="0" borderId="196" xfId="19" applyFont="1" applyBorder="1" applyAlignment="1">
      <alignment horizontal="center" vertical="center" wrapText="1"/>
    </xf>
    <xf numFmtId="0" fontId="62" fillId="0" borderId="195" xfId="19" applyFont="1" applyBorder="1" applyAlignment="1">
      <alignment horizontal="center" vertical="center" wrapText="1"/>
    </xf>
    <xf numFmtId="0" fontId="62" fillId="0" borderId="194" xfId="19" applyFont="1" applyBorder="1" applyAlignment="1">
      <alignment horizontal="center" vertical="center" wrapText="1"/>
    </xf>
    <xf numFmtId="0" fontId="62" fillId="0" borderId="196" xfId="19" applyFont="1" applyBorder="1" applyAlignment="1">
      <alignment horizontal="center" vertical="center"/>
    </xf>
    <xf numFmtId="0" fontId="62" fillId="0" borderId="195" xfId="19" applyFont="1" applyBorder="1" applyAlignment="1">
      <alignment horizontal="center" vertical="center"/>
    </xf>
    <xf numFmtId="0" fontId="62" fillId="0" borderId="194" xfId="19" applyFont="1" applyBorder="1" applyAlignment="1">
      <alignment horizontal="center" vertical="center"/>
    </xf>
    <xf numFmtId="0" fontId="27" fillId="0" borderId="205" xfId="19" applyFont="1" applyBorder="1" applyAlignment="1">
      <alignment horizontal="center" vertical="center"/>
    </xf>
    <xf numFmtId="0" fontId="27" fillId="0" borderId="180" xfId="19" applyFont="1" applyBorder="1" applyAlignment="1">
      <alignment horizontal="center" vertical="center"/>
    </xf>
    <xf numFmtId="0" fontId="47" fillId="0" borderId="180" xfId="19" applyFont="1" applyBorder="1" applyAlignment="1">
      <alignment horizontal="center" vertical="center"/>
    </xf>
    <xf numFmtId="0" fontId="47" fillId="0" borderId="179" xfId="19" applyFont="1" applyBorder="1" applyAlignment="1">
      <alignment horizontal="center" vertical="center"/>
    </xf>
    <xf numFmtId="0" fontId="27" fillId="0" borderId="204" xfId="19" applyFont="1" applyBorder="1" applyAlignment="1">
      <alignment horizontal="center" vertical="center"/>
    </xf>
    <xf numFmtId="0" fontId="27" fillId="0" borderId="203" xfId="19" applyFont="1" applyBorder="1" applyAlignment="1">
      <alignment horizontal="center" vertical="center"/>
    </xf>
    <xf numFmtId="0" fontId="27" fillId="0" borderId="166" xfId="19" applyFont="1" applyBorder="1" applyAlignment="1">
      <alignment horizontal="center" vertical="center"/>
    </xf>
    <xf numFmtId="0" fontId="27" fillId="0" borderId="178" xfId="19" applyFont="1" applyBorder="1" applyAlignment="1">
      <alignment horizontal="center" vertical="center"/>
    </xf>
    <xf numFmtId="0" fontId="62" fillId="0" borderId="210" xfId="19" applyFont="1" applyBorder="1" applyAlignment="1">
      <alignment horizontal="left" vertical="center" wrapText="1"/>
    </xf>
    <xf numFmtId="0" fontId="62" fillId="0" borderId="209" xfId="19" applyFont="1" applyBorder="1" applyAlignment="1">
      <alignment horizontal="left" vertical="center" wrapText="1"/>
    </xf>
    <xf numFmtId="0" fontId="62" fillId="0" borderId="208" xfId="19" applyFont="1" applyBorder="1" applyAlignment="1">
      <alignment horizontal="left" vertical="center" wrapText="1"/>
    </xf>
    <xf numFmtId="0" fontId="27" fillId="0" borderId="206" xfId="19" applyFont="1" applyBorder="1" applyAlignment="1">
      <alignment horizontal="left" vertical="center" wrapText="1"/>
    </xf>
    <xf numFmtId="0" fontId="27" fillId="0" borderId="206" xfId="19" applyFont="1" applyBorder="1" applyAlignment="1">
      <alignment horizontal="left" vertical="center"/>
    </xf>
    <xf numFmtId="0" fontId="27" fillId="0" borderId="180" xfId="19" applyFont="1" applyBorder="1" applyAlignment="1">
      <alignment horizontal="left" vertical="center"/>
    </xf>
    <xf numFmtId="0" fontId="27" fillId="0" borderId="207" xfId="19" applyFont="1" applyBorder="1" applyAlignment="1">
      <alignment horizontal="center" vertical="center" wrapText="1"/>
    </xf>
    <xf numFmtId="0" fontId="27" fillId="0" borderId="174" xfId="19" applyFont="1" applyBorder="1" applyAlignment="1">
      <alignment horizontal="center" vertical="center"/>
    </xf>
    <xf numFmtId="0" fontId="27" fillId="0" borderId="165" xfId="19" applyFont="1" applyBorder="1" applyAlignment="1">
      <alignment horizontal="center" vertical="center"/>
    </xf>
    <xf numFmtId="0" fontId="27" fillId="0" borderId="206" xfId="19" applyFont="1" applyBorder="1" applyAlignment="1">
      <alignment horizontal="center" vertical="center"/>
    </xf>
    <xf numFmtId="0" fontId="47" fillId="0" borderId="206" xfId="19" applyFont="1" applyBorder="1" applyAlignment="1">
      <alignment horizontal="center" vertical="center"/>
    </xf>
    <xf numFmtId="0" fontId="47" fillId="0" borderId="207" xfId="19" applyFont="1" applyBorder="1" applyAlignment="1">
      <alignment horizontal="center" vertical="center"/>
    </xf>
    <xf numFmtId="0" fontId="62" fillId="0" borderId="174" xfId="19" applyFont="1" applyBorder="1" applyAlignment="1">
      <alignment horizontal="center" vertical="center" wrapText="1"/>
    </xf>
    <xf numFmtId="0" fontId="6" fillId="0" borderId="350" xfId="19" applyFont="1" applyBorder="1" applyAlignment="1">
      <alignment horizontal="center" vertical="center"/>
    </xf>
    <xf numFmtId="0" fontId="10" fillId="0" borderId="351" xfId="19" applyBorder="1" applyAlignment="1">
      <alignment horizontal="center" vertical="center"/>
    </xf>
    <xf numFmtId="0" fontId="10" fillId="0" borderId="185" xfId="19" applyBorder="1" applyAlignment="1">
      <alignment horizontal="center" vertical="center"/>
    </xf>
    <xf numFmtId="178" fontId="27" fillId="0" borderId="352" xfId="19" applyNumberFormat="1" applyFont="1" applyBorder="1" applyAlignment="1">
      <alignment vertical="center"/>
    </xf>
    <xf numFmtId="178" fontId="27" fillId="0" borderId="411" xfId="19" applyNumberFormat="1" applyFont="1" applyBorder="1" applyAlignment="1">
      <alignment vertical="center"/>
    </xf>
    <xf numFmtId="178" fontId="27" fillId="0" borderId="412" xfId="19" applyNumberFormat="1" applyFont="1" applyBorder="1" applyAlignment="1">
      <alignment vertical="center"/>
    </xf>
    <xf numFmtId="178" fontId="27" fillId="0" borderId="414" xfId="19" applyNumberFormat="1" applyFont="1" applyBorder="1" applyAlignment="1">
      <alignment vertical="center"/>
    </xf>
    <xf numFmtId="178" fontId="27" fillId="0" borderId="415" xfId="19" applyNumberFormat="1" applyFont="1" applyBorder="1" applyAlignment="1">
      <alignment vertical="center"/>
    </xf>
    <xf numFmtId="0" fontId="27" fillId="0" borderId="198" xfId="19" applyFont="1" applyBorder="1" applyAlignment="1">
      <alignment horizontal="center" vertical="center"/>
    </xf>
    <xf numFmtId="0" fontId="27" fillId="0" borderId="197" xfId="19" applyFont="1" applyBorder="1" applyAlignment="1">
      <alignment horizontal="center" vertical="center"/>
    </xf>
    <xf numFmtId="38" fontId="27" fillId="0" borderId="407" xfId="20" applyFont="1" applyFill="1" applyBorder="1" applyAlignment="1">
      <alignment vertical="center"/>
    </xf>
    <xf numFmtId="38" fontId="27" fillId="0" borderId="408" xfId="20" applyFont="1" applyFill="1" applyBorder="1" applyAlignment="1">
      <alignment vertical="center"/>
    </xf>
    <xf numFmtId="0" fontId="62" fillId="0" borderId="345" xfId="19" applyFont="1" applyBorder="1" applyAlignment="1">
      <alignment horizontal="center" vertical="center"/>
    </xf>
    <xf numFmtId="0" fontId="62" fillId="0" borderId="346" xfId="19" applyFont="1" applyBorder="1" applyAlignment="1">
      <alignment horizontal="center" vertical="center"/>
    </xf>
    <xf numFmtId="57" fontId="83" fillId="0" borderId="346" xfId="19" applyNumberFormat="1" applyFont="1" applyBorder="1" applyAlignment="1">
      <alignment horizontal="center" vertical="center" shrinkToFit="1"/>
    </xf>
    <xf numFmtId="0" fontId="83" fillId="0" borderId="347" xfId="19" applyFont="1" applyBorder="1" applyAlignment="1">
      <alignment horizontal="center" vertical="center" shrinkToFit="1"/>
    </xf>
    <xf numFmtId="0" fontId="62" fillId="0" borderId="342" xfId="19" applyFont="1" applyBorder="1" applyAlignment="1">
      <alignment horizontal="center" vertical="center"/>
    </xf>
    <xf numFmtId="0" fontId="62" fillId="0" borderId="343" xfId="19" applyFont="1" applyBorder="1" applyAlignment="1">
      <alignment horizontal="center" vertical="center"/>
    </xf>
    <xf numFmtId="57" fontId="83" fillId="0" borderId="343" xfId="19" applyNumberFormat="1" applyFont="1" applyBorder="1" applyAlignment="1">
      <alignment horizontal="center" vertical="center"/>
    </xf>
    <xf numFmtId="0" fontId="83" fillId="0" borderId="344" xfId="19" applyFont="1" applyBorder="1" applyAlignment="1">
      <alignment horizontal="center" vertical="center"/>
    </xf>
    <xf numFmtId="38" fontId="27" fillId="0" borderId="346" xfId="20" applyFont="1" applyFill="1" applyBorder="1" applyAlignment="1">
      <alignment vertical="center"/>
    </xf>
    <xf numFmtId="38" fontId="47" fillId="0" borderId="346" xfId="20" applyFont="1" applyFill="1" applyBorder="1" applyAlignment="1">
      <alignment vertical="center"/>
    </xf>
    <xf numFmtId="38" fontId="27" fillId="0" borderId="354" xfId="20" applyFont="1" applyFill="1" applyBorder="1" applyAlignment="1">
      <alignment vertical="center"/>
    </xf>
    <xf numFmtId="38" fontId="27" fillId="0" borderId="369" xfId="20" applyFont="1" applyFill="1" applyBorder="1" applyAlignment="1">
      <alignment vertical="center"/>
    </xf>
    <xf numFmtId="38" fontId="27" fillId="0" borderId="409" xfId="20" applyFont="1" applyFill="1" applyBorder="1" applyAlignment="1">
      <alignment vertical="center"/>
    </xf>
    <xf numFmtId="38" fontId="27" fillId="0" borderId="352" xfId="20" applyFont="1" applyFill="1" applyBorder="1" applyAlignment="1">
      <alignment vertical="center"/>
    </xf>
    <xf numFmtId="38" fontId="47" fillId="0" borderId="352" xfId="20" applyFont="1" applyFill="1" applyBorder="1" applyAlignment="1">
      <alignment vertical="center"/>
    </xf>
    <xf numFmtId="38" fontId="27" fillId="0" borderId="350" xfId="20" applyFont="1" applyFill="1" applyBorder="1" applyAlignment="1">
      <alignment vertical="center"/>
    </xf>
    <xf numFmtId="0" fontId="62" fillId="0" borderId="354" xfId="19" applyFont="1" applyBorder="1" applyAlignment="1">
      <alignment horizontal="center" vertical="center"/>
    </xf>
    <xf numFmtId="0" fontId="62" fillId="0" borderId="355" xfId="19" applyFont="1" applyBorder="1" applyAlignment="1">
      <alignment horizontal="center" vertical="center"/>
    </xf>
    <xf numFmtId="0" fontId="62" fillId="0" borderId="356" xfId="19" applyFont="1" applyBorder="1" applyAlignment="1">
      <alignment horizontal="center" vertical="center"/>
    </xf>
    <xf numFmtId="0" fontId="62" fillId="0" borderId="346" xfId="19" applyFont="1" applyBorder="1" applyAlignment="1">
      <alignment horizontal="center" vertical="center" wrapText="1"/>
    </xf>
    <xf numFmtId="0" fontId="2" fillId="0" borderId="354" xfId="19" applyFont="1" applyBorder="1" applyAlignment="1">
      <alignment horizontal="center" vertical="center"/>
    </xf>
    <xf numFmtId="0" fontId="10" fillId="0" borderId="355" xfId="19" applyBorder="1" applyAlignment="1">
      <alignment horizontal="center" vertical="center"/>
    </xf>
    <xf numFmtId="0" fontId="10" fillId="0" borderId="356" xfId="19" applyBorder="1" applyAlignment="1">
      <alignment horizontal="center" vertical="center"/>
    </xf>
    <xf numFmtId="178" fontId="27" fillId="0" borderId="346" xfId="19" applyNumberFormat="1" applyFont="1" applyBorder="1" applyAlignment="1">
      <alignment vertical="center"/>
    </xf>
    <xf numFmtId="178" fontId="27" fillId="0" borderId="354" xfId="19" applyNumberFormat="1" applyFont="1" applyBorder="1" applyAlignment="1">
      <alignment vertical="center"/>
    </xf>
    <xf numFmtId="178" fontId="27" fillId="0" borderId="410" xfId="19" applyNumberFormat="1" applyFont="1" applyBorder="1" applyAlignment="1">
      <alignment vertical="center"/>
    </xf>
    <xf numFmtId="178" fontId="27" fillId="0" borderId="413" xfId="19" applyNumberFormat="1" applyFont="1" applyBorder="1" applyAlignment="1">
      <alignment vertical="center"/>
    </xf>
    <xf numFmtId="178" fontId="27" fillId="0" borderId="356" xfId="19" applyNumberFormat="1" applyFont="1" applyBorder="1" applyAlignment="1">
      <alignment vertical="center"/>
    </xf>
    <xf numFmtId="38" fontId="27" fillId="0" borderId="353" xfId="20" applyFont="1" applyFill="1" applyBorder="1" applyAlignment="1">
      <alignment vertical="center"/>
    </xf>
    <xf numFmtId="38" fontId="47" fillId="0" borderId="353" xfId="20" applyFont="1" applyFill="1" applyBorder="1" applyAlignment="1">
      <alignment vertical="center"/>
    </xf>
    <xf numFmtId="38" fontId="27" fillId="0" borderId="357" xfId="20" applyFont="1" applyFill="1" applyBorder="1" applyAlignment="1">
      <alignment vertical="center"/>
    </xf>
    <xf numFmtId="0" fontId="62" fillId="0" borderId="169" xfId="19" applyFont="1" applyBorder="1" applyAlignment="1">
      <alignment horizontal="center" vertical="center"/>
    </xf>
    <xf numFmtId="57" fontId="83" fillId="0" borderId="168" xfId="19" applyNumberFormat="1" applyFont="1" applyBorder="1" applyAlignment="1">
      <alignment horizontal="center" vertical="center"/>
    </xf>
    <xf numFmtId="0" fontId="83" fillId="0" borderId="167" xfId="19" applyFont="1" applyBorder="1" applyAlignment="1">
      <alignment horizontal="center" vertical="center"/>
    </xf>
    <xf numFmtId="0" fontId="62" fillId="0" borderId="357" xfId="19" applyFont="1" applyBorder="1" applyAlignment="1">
      <alignment horizontal="center" vertical="center"/>
    </xf>
    <xf numFmtId="0" fontId="62" fillId="0" borderId="358" xfId="19" applyFont="1" applyBorder="1" applyAlignment="1">
      <alignment horizontal="center" vertical="center"/>
    </xf>
    <xf numFmtId="0" fontId="62" fillId="0" borderId="359" xfId="19" applyFont="1" applyBorder="1" applyAlignment="1">
      <alignment horizontal="center" vertical="center"/>
    </xf>
    <xf numFmtId="0" fontId="62" fillId="0" borderId="353" xfId="19" applyFont="1" applyBorder="1" applyAlignment="1">
      <alignment horizontal="left" vertical="top" wrapText="1"/>
    </xf>
    <xf numFmtId="0" fontId="10" fillId="0" borderId="357" xfId="19" applyBorder="1" applyAlignment="1">
      <alignment horizontal="center" vertical="center"/>
    </xf>
    <xf numFmtId="0" fontId="10" fillId="0" borderId="358" xfId="19" applyBorder="1" applyAlignment="1">
      <alignment horizontal="center" vertical="center"/>
    </xf>
    <xf numFmtId="0" fontId="10" fillId="0" borderId="359" xfId="19" applyBorder="1" applyAlignment="1">
      <alignment horizontal="center" vertical="center"/>
    </xf>
    <xf numFmtId="178" fontId="27" fillId="0" borderId="353" xfId="19" applyNumberFormat="1" applyFont="1" applyBorder="1" applyAlignment="1">
      <alignment vertical="center"/>
    </xf>
    <xf numFmtId="178" fontId="27" fillId="0" borderId="360" xfId="19" applyNumberFormat="1" applyFont="1" applyBorder="1" applyAlignment="1">
      <alignment vertical="center"/>
    </xf>
    <xf numFmtId="178" fontId="27" fillId="0" borderId="359" xfId="19" applyNumberFormat="1" applyFont="1" applyBorder="1" applyAlignment="1">
      <alignment vertical="center"/>
    </xf>
    <xf numFmtId="0" fontId="62" fillId="0" borderId="171" xfId="19" applyFont="1" applyBorder="1" applyAlignment="1">
      <alignment horizontal="center" vertical="center"/>
    </xf>
    <xf numFmtId="0" fontId="62" fillId="0" borderId="173" xfId="19" applyFont="1" applyBorder="1" applyAlignment="1">
      <alignment horizontal="center" vertical="center"/>
    </xf>
    <xf numFmtId="0" fontId="62" fillId="0" borderId="168" xfId="19" applyFont="1" applyBorder="1" applyAlignment="1">
      <alignment horizontal="left" vertical="top" wrapText="1"/>
    </xf>
    <xf numFmtId="0" fontId="10" fillId="0" borderId="171" xfId="19" applyBorder="1" applyAlignment="1">
      <alignment horizontal="center" vertical="center"/>
    </xf>
    <xf numFmtId="0" fontId="10" fillId="0" borderId="173" xfId="19" applyBorder="1" applyAlignment="1">
      <alignment horizontal="center" vertical="center"/>
    </xf>
    <xf numFmtId="0" fontId="10" fillId="0" borderId="169" xfId="19" applyBorder="1" applyAlignment="1">
      <alignment horizontal="center" vertical="center"/>
    </xf>
    <xf numFmtId="0" fontId="83" fillId="0" borderId="159" xfId="19" applyFont="1" applyBorder="1" applyAlignment="1">
      <alignment horizontal="center" vertical="center"/>
    </xf>
    <xf numFmtId="0" fontId="83" fillId="0" borderId="158" xfId="19" applyFont="1" applyBorder="1" applyAlignment="1">
      <alignment horizontal="center" vertical="center"/>
    </xf>
    <xf numFmtId="0" fontId="10" fillId="0" borderId="162" xfId="19" applyBorder="1" applyAlignment="1">
      <alignment horizontal="center" vertical="center"/>
    </xf>
    <xf numFmtId="0" fontId="10" fillId="0" borderId="164" xfId="19" applyBorder="1" applyAlignment="1">
      <alignment horizontal="center" vertical="center"/>
    </xf>
    <xf numFmtId="0" fontId="10" fillId="0" borderId="160" xfId="19" applyBorder="1" applyAlignment="1">
      <alignment horizontal="center" vertical="center"/>
    </xf>
    <xf numFmtId="38" fontId="27" fillId="0" borderId="367" xfId="20" applyFont="1" applyFill="1" applyBorder="1" applyAlignment="1">
      <alignment vertical="center"/>
    </xf>
    <xf numFmtId="0" fontId="47" fillId="0" borderId="368" xfId="19" applyFont="1" applyBorder="1" applyAlignment="1">
      <alignment vertical="center"/>
    </xf>
    <xf numFmtId="0" fontId="62" fillId="0" borderId="142" xfId="19" applyFont="1" applyBorder="1" applyAlignment="1">
      <alignment horizontal="center" vertical="center"/>
    </xf>
    <xf numFmtId="0" fontId="62" fillId="0" borderId="141" xfId="19" applyFont="1" applyBorder="1" applyAlignment="1">
      <alignment horizontal="center" vertical="center"/>
    </xf>
    <xf numFmtId="0" fontId="62" fillId="0" borderId="140" xfId="19" applyFont="1" applyBorder="1" applyAlignment="1">
      <alignment horizontal="center" vertical="center"/>
    </xf>
    <xf numFmtId="0" fontId="113" fillId="0" borderId="0" xfId="19" applyFont="1" applyAlignment="1">
      <alignment horizontal="center" vertical="center"/>
    </xf>
    <xf numFmtId="38" fontId="27" fillId="0" borderId="361" xfId="20" applyFont="1" applyFill="1" applyBorder="1" applyAlignment="1">
      <alignment vertical="center"/>
    </xf>
    <xf numFmtId="38" fontId="27" fillId="0" borderId="364" xfId="20" applyFont="1" applyFill="1" applyBorder="1" applyAlignment="1">
      <alignment vertical="center"/>
    </xf>
    <xf numFmtId="38" fontId="27" fillId="0" borderId="365" xfId="20" applyFont="1" applyFill="1" applyBorder="1" applyAlignment="1">
      <alignment vertical="center"/>
    </xf>
    <xf numFmtId="38" fontId="27" fillId="0" borderId="366" xfId="20" applyFont="1" applyFill="1" applyBorder="1" applyAlignment="1">
      <alignment vertical="center"/>
    </xf>
    <xf numFmtId="0" fontId="62" fillId="0" borderId="144" xfId="19" applyFont="1" applyBorder="1" applyAlignment="1">
      <alignment horizontal="center" vertical="center"/>
    </xf>
    <xf numFmtId="0" fontId="62" fillId="0" borderId="146" xfId="19" applyFont="1" applyBorder="1" applyAlignment="1">
      <alignment horizontal="center" vertical="center"/>
    </xf>
    <xf numFmtId="178" fontId="27" fillId="0" borderId="371" xfId="19" applyNumberFormat="1" applyFont="1" applyBorder="1" applyAlignment="1">
      <alignment vertical="center"/>
    </xf>
    <xf numFmtId="178" fontId="27" fillId="0" borderId="368" xfId="19" applyNumberFormat="1" applyFont="1" applyBorder="1" applyAlignment="1">
      <alignment vertical="center"/>
    </xf>
    <xf numFmtId="178" fontId="27" fillId="0" borderId="372" xfId="19" applyNumberFormat="1" applyFont="1" applyBorder="1" applyAlignment="1">
      <alignment vertical="center"/>
    </xf>
    <xf numFmtId="178" fontId="27" fillId="0" borderId="373" xfId="19" applyNumberFormat="1" applyFont="1" applyBorder="1" applyAlignment="1">
      <alignment vertical="center"/>
    </xf>
    <xf numFmtId="178" fontId="27" fillId="0" borderId="374" xfId="19" applyNumberFormat="1" applyFont="1" applyBorder="1" applyAlignment="1">
      <alignment vertical="center"/>
    </xf>
    <xf numFmtId="38" fontId="27" fillId="0" borderId="371" xfId="20" applyFont="1" applyFill="1" applyBorder="1" applyAlignment="1">
      <alignment vertical="center"/>
    </xf>
    <xf numFmtId="38" fontId="47" fillId="0" borderId="371" xfId="20" applyFont="1" applyFill="1" applyBorder="1" applyAlignment="1">
      <alignment vertical="center"/>
    </xf>
    <xf numFmtId="38" fontId="27" fillId="0" borderId="370" xfId="20" applyFont="1" applyFill="1" applyBorder="1" applyAlignment="1">
      <alignment vertical="center"/>
    </xf>
    <xf numFmtId="178" fontId="27" fillId="0" borderId="361" xfId="19" applyNumberFormat="1" applyFont="1" applyBorder="1" applyAlignment="1">
      <alignment vertical="center"/>
    </xf>
    <xf numFmtId="0" fontId="27" fillId="0" borderId="361" xfId="19" applyFont="1" applyBorder="1" applyAlignment="1">
      <alignment vertical="center"/>
    </xf>
    <xf numFmtId="0" fontId="27" fillId="0" borderId="362" xfId="19" applyFont="1" applyBorder="1" applyAlignment="1">
      <alignment vertical="center"/>
    </xf>
    <xf numFmtId="178" fontId="27" fillId="0" borderId="363" xfId="19" applyNumberFormat="1" applyFont="1" applyBorder="1" applyAlignment="1">
      <alignment vertical="center"/>
    </xf>
    <xf numFmtId="38" fontId="47" fillId="0" borderId="361" xfId="20" applyFont="1" applyFill="1" applyBorder="1" applyAlignment="1">
      <alignment vertical="center"/>
    </xf>
    <xf numFmtId="0" fontId="62" fillId="0" borderId="191" xfId="19" applyFont="1" applyBorder="1" applyAlignment="1">
      <alignment horizontal="center" vertical="center"/>
    </xf>
    <xf numFmtId="0" fontId="62" fillId="0" borderId="193" xfId="19" applyFont="1" applyBorder="1" applyAlignment="1">
      <alignment horizontal="center" vertical="center"/>
    </xf>
    <xf numFmtId="0" fontId="62" fillId="0" borderId="189" xfId="19" applyFont="1" applyBorder="1" applyAlignment="1">
      <alignment horizontal="center" vertical="center"/>
    </xf>
    <xf numFmtId="178" fontId="62" fillId="0" borderId="188" xfId="19" applyNumberFormat="1" applyFont="1" applyBorder="1" applyAlignment="1">
      <alignment vertical="center"/>
    </xf>
    <xf numFmtId="178" fontId="62" fillId="0" borderId="192" xfId="19" applyNumberFormat="1" applyFont="1" applyBorder="1" applyAlignment="1">
      <alignment vertical="center"/>
    </xf>
    <xf numFmtId="178" fontId="62" fillId="0" borderId="189" xfId="19" applyNumberFormat="1" applyFont="1" applyBorder="1" applyAlignment="1">
      <alignment vertical="center"/>
    </xf>
    <xf numFmtId="38" fontId="62" fillId="0" borderId="188" xfId="20" applyFont="1" applyFill="1" applyBorder="1" applyAlignment="1">
      <alignment vertical="center"/>
    </xf>
    <xf numFmtId="38" fontId="9" fillId="0" borderId="188" xfId="20" applyFont="1" applyFill="1" applyBorder="1" applyAlignment="1">
      <alignment vertical="center"/>
    </xf>
    <xf numFmtId="38" fontId="62" fillId="0" borderId="191" xfId="20" applyFont="1" applyFill="1" applyBorder="1" applyAlignment="1">
      <alignment vertical="center"/>
    </xf>
    <xf numFmtId="38" fontId="62" fillId="0" borderId="190" xfId="20" applyFont="1" applyFill="1" applyBorder="1" applyAlignment="1">
      <alignment vertical="center"/>
    </xf>
    <xf numFmtId="0" fontId="10" fillId="0" borderId="187" xfId="19" applyBorder="1" applyAlignment="1">
      <alignment vertical="center"/>
    </xf>
    <xf numFmtId="57" fontId="83" fillId="0" borderId="188" xfId="19" applyNumberFormat="1" applyFont="1" applyBorder="1" applyAlignment="1">
      <alignment horizontal="center" vertical="center"/>
    </xf>
    <xf numFmtId="0" fontId="83" fillId="0" borderId="187" xfId="19" applyFont="1" applyBorder="1" applyAlignment="1">
      <alignment horizontal="center" vertical="center"/>
    </xf>
    <xf numFmtId="178" fontId="62" fillId="0" borderId="168" xfId="19" applyNumberFormat="1" applyFont="1" applyBorder="1" applyAlignment="1">
      <alignment vertical="center"/>
    </xf>
    <xf numFmtId="0" fontId="62" fillId="0" borderId="159" xfId="19" applyFont="1" applyBorder="1" applyAlignment="1">
      <alignment horizontal="left" vertical="top" wrapText="1"/>
    </xf>
    <xf numFmtId="0" fontId="62" fillId="0" borderId="159" xfId="19" applyFont="1" applyBorder="1" applyAlignment="1">
      <alignment horizontal="center" vertical="center" wrapText="1"/>
    </xf>
    <xf numFmtId="0" fontId="83" fillId="0" borderId="159" xfId="19" applyFont="1" applyBorder="1" applyAlignment="1">
      <alignment horizontal="center" vertical="center" wrapText="1"/>
    </xf>
    <xf numFmtId="178" fontId="62" fillId="0" borderId="172" xfId="19" applyNumberFormat="1" applyFont="1" applyBorder="1" applyAlignment="1">
      <alignment vertical="center"/>
    </xf>
    <xf numFmtId="178" fontId="62" fillId="0" borderId="169" xfId="19" applyNumberFormat="1" applyFont="1" applyBorder="1" applyAlignment="1">
      <alignment vertical="center"/>
    </xf>
    <xf numFmtId="38" fontId="62" fillId="0" borderId="168" xfId="20" applyFont="1" applyFill="1" applyBorder="1" applyAlignment="1">
      <alignment vertical="center"/>
    </xf>
    <xf numFmtId="38" fontId="9" fillId="0" borderId="168" xfId="20" applyFont="1" applyFill="1" applyBorder="1" applyAlignment="1">
      <alignment vertical="center"/>
    </xf>
    <xf numFmtId="38" fontId="62" fillId="0" borderId="171" xfId="20" applyFont="1" applyFill="1" applyBorder="1" applyAlignment="1">
      <alignment vertical="center"/>
    </xf>
    <xf numFmtId="38" fontId="62" fillId="0" borderId="170" xfId="20" applyFont="1" applyFill="1" applyBorder="1" applyAlignment="1">
      <alignment vertical="center"/>
    </xf>
    <xf numFmtId="0" fontId="10" fillId="0" borderId="167" xfId="19" applyBorder="1" applyAlignment="1">
      <alignment vertical="center"/>
    </xf>
    <xf numFmtId="178" fontId="62" fillId="0" borderId="155" xfId="19" applyNumberFormat="1" applyFont="1" applyBorder="1" applyAlignment="1">
      <alignment vertical="center"/>
    </xf>
    <xf numFmtId="0" fontId="62" fillId="0" borderId="155" xfId="19" applyFont="1" applyBorder="1" applyAlignment="1">
      <alignment vertical="center"/>
    </xf>
    <xf numFmtId="0" fontId="62" fillId="0" borderId="157" xfId="19" applyFont="1" applyBorder="1" applyAlignment="1">
      <alignment vertical="center"/>
    </xf>
    <xf numFmtId="178" fontId="62" fillId="0" borderId="213" xfId="19" applyNumberFormat="1" applyFont="1" applyBorder="1" applyAlignment="1">
      <alignment vertical="center"/>
    </xf>
    <xf numFmtId="178" fontId="62" fillId="0" borderId="156" xfId="19" applyNumberFormat="1" applyFont="1" applyBorder="1" applyAlignment="1">
      <alignment vertical="center"/>
    </xf>
    <xf numFmtId="38" fontId="62" fillId="0" borderId="154" xfId="20" applyFont="1" applyFill="1" applyBorder="1" applyAlignment="1">
      <alignment vertical="center"/>
    </xf>
    <xf numFmtId="38" fontId="62" fillId="0" borderId="156" xfId="20" applyFont="1" applyFill="1" applyBorder="1" applyAlignment="1">
      <alignment vertical="center"/>
    </xf>
    <xf numFmtId="178" fontId="62" fillId="0" borderId="159" xfId="19" applyNumberFormat="1" applyFont="1" applyBorder="1" applyAlignment="1">
      <alignment vertical="center"/>
    </xf>
    <xf numFmtId="178" fontId="62" fillId="0" borderId="163" xfId="19" applyNumberFormat="1" applyFont="1" applyBorder="1" applyAlignment="1">
      <alignment vertical="center"/>
    </xf>
    <xf numFmtId="178" fontId="62" fillId="0" borderId="160" xfId="19" applyNumberFormat="1" applyFont="1" applyBorder="1" applyAlignment="1">
      <alignment vertical="center"/>
    </xf>
    <xf numFmtId="38" fontId="62" fillId="0" borderId="159" xfId="20" applyFont="1" applyFill="1" applyBorder="1" applyAlignment="1">
      <alignment vertical="center"/>
    </xf>
    <xf numFmtId="38" fontId="9" fillId="0" borderId="159" xfId="20" applyFont="1" applyFill="1" applyBorder="1" applyAlignment="1">
      <alignment vertical="center"/>
    </xf>
    <xf numFmtId="38" fontId="62" fillId="0" borderId="162" xfId="20" applyFont="1" applyFill="1" applyBorder="1" applyAlignment="1">
      <alignment vertical="center"/>
    </xf>
    <xf numFmtId="38" fontId="62" fillId="0" borderId="161" xfId="20" applyFont="1" applyFill="1" applyBorder="1" applyAlignment="1">
      <alignment vertical="center"/>
    </xf>
    <xf numFmtId="0" fontId="10" fillId="0" borderId="158" xfId="19" applyBorder="1" applyAlignment="1">
      <alignment vertical="center"/>
    </xf>
    <xf numFmtId="0" fontId="62" fillId="0" borderId="196" xfId="21" applyFont="1" applyBorder="1" applyAlignment="1">
      <alignment horizontal="center" vertical="center" wrapText="1"/>
    </xf>
    <xf numFmtId="0" fontId="62" fillId="0" borderId="195" xfId="21" applyFont="1" applyBorder="1" applyAlignment="1">
      <alignment horizontal="center" vertical="center" wrapText="1"/>
    </xf>
    <xf numFmtId="0" fontId="62" fillId="0" borderId="194" xfId="21" applyFont="1" applyBorder="1" applyAlignment="1">
      <alignment horizontal="center" vertical="center" wrapText="1"/>
    </xf>
    <xf numFmtId="0" fontId="62" fillId="0" borderId="188" xfId="21" applyFont="1" applyBorder="1" applyAlignment="1">
      <alignment horizontal="center" vertical="center" wrapText="1"/>
    </xf>
    <xf numFmtId="0" fontId="10" fillId="0" borderId="191" xfId="21" applyBorder="1" applyAlignment="1">
      <alignment horizontal="center" vertical="center"/>
    </xf>
    <xf numFmtId="0" fontId="10" fillId="0" borderId="193" xfId="21" applyBorder="1" applyAlignment="1">
      <alignment horizontal="center" vertical="center"/>
    </xf>
    <xf numFmtId="0" fontId="10" fillId="0" borderId="189" xfId="21" applyBorder="1" applyAlignment="1">
      <alignment horizontal="center" vertical="center"/>
    </xf>
    <xf numFmtId="178" fontId="62" fillId="0" borderId="188" xfId="21" applyNumberFormat="1" applyFont="1" applyBorder="1" applyAlignment="1">
      <alignment vertical="center"/>
    </xf>
    <xf numFmtId="178" fontId="62" fillId="0" borderId="168" xfId="21" applyNumberFormat="1" applyFont="1" applyBorder="1" applyAlignment="1">
      <alignment vertical="center"/>
    </xf>
    <xf numFmtId="178" fontId="62" fillId="0" borderId="172" xfId="21" applyNumberFormat="1" applyFont="1" applyBorder="1" applyAlignment="1">
      <alignment vertical="center"/>
    </xf>
    <xf numFmtId="178" fontId="62" fillId="0" borderId="189" xfId="21" applyNumberFormat="1" applyFont="1" applyBorder="1" applyAlignment="1">
      <alignment vertical="center"/>
    </xf>
    <xf numFmtId="0" fontId="98" fillId="0" borderId="196" xfId="19" applyFont="1" applyBorder="1" applyAlignment="1">
      <alignment horizontal="center" vertical="center" wrapText="1"/>
    </xf>
    <xf numFmtId="0" fontId="98" fillId="0" borderId="195" xfId="19" applyFont="1" applyBorder="1" applyAlignment="1">
      <alignment horizontal="center" vertical="center" wrapText="1"/>
    </xf>
    <xf numFmtId="0" fontId="98" fillId="0" borderId="194" xfId="19" applyFont="1" applyBorder="1" applyAlignment="1">
      <alignment horizontal="center" vertical="center" wrapText="1"/>
    </xf>
    <xf numFmtId="38" fontId="62" fillId="0" borderId="211" xfId="20" applyFont="1" applyFill="1" applyBorder="1" applyAlignment="1">
      <alignment vertical="center"/>
    </xf>
    <xf numFmtId="38" fontId="62" fillId="0" borderId="212" xfId="20" applyFont="1" applyFill="1" applyBorder="1" applyAlignment="1">
      <alignment vertical="center"/>
    </xf>
    <xf numFmtId="38" fontId="62" fillId="0" borderId="188" xfId="22" applyFont="1" applyFill="1" applyBorder="1" applyAlignment="1">
      <alignment vertical="center"/>
    </xf>
    <xf numFmtId="38" fontId="9" fillId="0" borderId="188" xfId="22" applyFont="1" applyFill="1" applyBorder="1" applyAlignment="1">
      <alignment vertical="center"/>
    </xf>
    <xf numFmtId="38" fontId="62" fillId="0" borderId="191" xfId="22" applyFont="1" applyFill="1" applyBorder="1" applyAlignment="1">
      <alignment vertical="center"/>
    </xf>
    <xf numFmtId="38" fontId="62" fillId="0" borderId="170" xfId="22" applyFont="1" applyFill="1" applyBorder="1" applyAlignment="1">
      <alignment vertical="center"/>
    </xf>
    <xf numFmtId="0" fontId="10" fillId="0" borderId="167" xfId="21" applyBorder="1" applyAlignment="1">
      <alignment vertical="center"/>
    </xf>
    <xf numFmtId="0" fontId="62" fillId="0" borderId="189" xfId="21" applyFont="1" applyBorder="1" applyAlignment="1">
      <alignment horizontal="center" vertical="center"/>
    </xf>
    <xf numFmtId="0" fontId="62" fillId="0" borderId="188" xfId="21" applyFont="1" applyBorder="1" applyAlignment="1">
      <alignment horizontal="center" vertical="center"/>
    </xf>
    <xf numFmtId="57" fontId="83" fillId="0" borderId="375" xfId="21" applyNumberFormat="1" applyFont="1" applyBorder="1" applyAlignment="1">
      <alignment horizontal="center" vertical="center" shrinkToFit="1"/>
    </xf>
    <xf numFmtId="0" fontId="83" fillId="0" borderId="378" xfId="21" applyFont="1" applyBorder="1" applyAlignment="1">
      <alignment horizontal="center" vertical="center" shrinkToFit="1"/>
    </xf>
    <xf numFmtId="38" fontId="62" fillId="0" borderId="168" xfId="22" applyFont="1" applyFill="1" applyBorder="1" applyAlignment="1">
      <alignment vertical="center"/>
    </xf>
    <xf numFmtId="38" fontId="9" fillId="0" borderId="168" xfId="22" applyFont="1" applyFill="1" applyBorder="1" applyAlignment="1">
      <alignment vertical="center"/>
    </xf>
    <xf numFmtId="38" fontId="62" fillId="0" borderId="171" xfId="22" applyFont="1" applyFill="1" applyBorder="1" applyAlignment="1">
      <alignment vertical="center"/>
    </xf>
    <xf numFmtId="0" fontId="62" fillId="0" borderId="369" xfId="21" applyFont="1" applyBorder="1" applyAlignment="1">
      <alignment horizontal="center" vertical="center"/>
    </xf>
    <xf numFmtId="0" fontId="62" fillId="0" borderId="169" xfId="21" applyFont="1" applyBorder="1" applyAlignment="1">
      <alignment horizontal="center" vertical="center"/>
    </xf>
    <xf numFmtId="57" fontId="83" fillId="0" borderId="174" xfId="21" applyNumberFormat="1" applyFont="1" applyBorder="1" applyAlignment="1">
      <alignment horizontal="center" vertical="center" shrinkToFit="1"/>
    </xf>
    <xf numFmtId="0" fontId="83" fillId="0" borderId="294" xfId="21" applyFont="1" applyBorder="1" applyAlignment="1">
      <alignment horizontal="center" vertical="center" shrinkToFit="1"/>
    </xf>
    <xf numFmtId="0" fontId="62" fillId="0" borderId="384" xfId="21" applyFont="1" applyBorder="1" applyAlignment="1">
      <alignment horizontal="center" vertical="center" wrapText="1"/>
    </xf>
    <xf numFmtId="0" fontId="62" fillId="0" borderId="385" xfId="21" applyFont="1" applyBorder="1" applyAlignment="1">
      <alignment horizontal="center" vertical="center" wrapText="1"/>
    </xf>
    <xf numFmtId="0" fontId="62" fillId="0" borderId="386" xfId="21" applyFont="1" applyBorder="1" applyAlignment="1">
      <alignment horizontal="center" vertical="center" wrapText="1"/>
    </xf>
    <xf numFmtId="0" fontId="62" fillId="0" borderId="168" xfId="21" applyFont="1" applyBorder="1" applyAlignment="1">
      <alignment horizontal="center" vertical="center" wrapText="1"/>
    </xf>
    <xf numFmtId="0" fontId="10" fillId="0" borderId="171" xfId="21" applyBorder="1" applyAlignment="1">
      <alignment horizontal="center" vertical="center"/>
    </xf>
    <xf numFmtId="0" fontId="10" fillId="0" borderId="173" xfId="21" applyBorder="1" applyAlignment="1">
      <alignment horizontal="center" vertical="center"/>
    </xf>
    <xf numFmtId="0" fontId="10" fillId="0" borderId="169" xfId="21" applyBorder="1" applyAlignment="1">
      <alignment horizontal="center" vertical="center"/>
    </xf>
    <xf numFmtId="178" fontId="62" fillId="0" borderId="169" xfId="21" applyNumberFormat="1" applyFont="1" applyBorder="1" applyAlignment="1">
      <alignment vertical="center"/>
    </xf>
    <xf numFmtId="57" fontId="83" fillId="0" borderId="376" xfId="21" applyNumberFormat="1" applyFont="1" applyBorder="1" applyAlignment="1">
      <alignment horizontal="center" vertical="center" shrinkToFit="1"/>
    </xf>
    <xf numFmtId="0" fontId="83" fillId="0" borderId="379" xfId="21" applyFont="1" applyBorder="1" applyAlignment="1">
      <alignment horizontal="center" vertical="center" shrinkToFit="1"/>
    </xf>
    <xf numFmtId="0" fontId="62" fillId="0" borderId="214" xfId="21" applyFont="1" applyBorder="1" applyAlignment="1">
      <alignment horizontal="center" vertical="center" wrapText="1"/>
    </xf>
    <xf numFmtId="0" fontId="62" fillId="0" borderId="0" xfId="21" applyFont="1" applyAlignment="1">
      <alignment horizontal="center" vertical="center" wrapText="1"/>
    </xf>
    <xf numFmtId="0" fontId="62" fillId="0" borderId="215" xfId="21" applyFont="1" applyBorder="1" applyAlignment="1">
      <alignment horizontal="center" vertical="center" wrapText="1"/>
    </xf>
    <xf numFmtId="0" fontId="62" fillId="0" borderId="171" xfId="21" applyFont="1" applyBorder="1" applyAlignment="1">
      <alignment horizontal="left" vertical="center" wrapText="1"/>
    </xf>
    <xf numFmtId="0" fontId="0" fillId="0" borderId="169" xfId="0" applyBorder="1" applyAlignment="1">
      <alignment horizontal="left" vertical="center" wrapText="1"/>
    </xf>
    <xf numFmtId="178" fontId="62" fillId="0" borderId="171" xfId="21" applyNumberFormat="1" applyFont="1" applyBorder="1" applyAlignment="1">
      <alignment horizontal="right" vertical="center"/>
    </xf>
    <xf numFmtId="178" fontId="62" fillId="0" borderId="169" xfId="21" applyNumberFormat="1" applyFont="1" applyBorder="1" applyAlignment="1">
      <alignment horizontal="right" vertical="center"/>
    </xf>
    <xf numFmtId="57" fontId="83" fillId="0" borderId="377" xfId="21" applyNumberFormat="1" applyFont="1" applyBorder="1" applyAlignment="1">
      <alignment horizontal="center" vertical="center" shrinkToFit="1"/>
    </xf>
    <xf numFmtId="0" fontId="83" fillId="0" borderId="380" xfId="21" applyFont="1" applyBorder="1" applyAlignment="1">
      <alignment horizontal="center" vertical="center" shrinkToFit="1"/>
    </xf>
    <xf numFmtId="0" fontId="99" fillId="0" borderId="171" xfId="21" applyFont="1" applyBorder="1" applyAlignment="1">
      <alignment horizontal="center" vertical="center" wrapText="1"/>
    </xf>
    <xf numFmtId="0" fontId="99" fillId="0" borderId="173" xfId="21" applyFont="1" applyBorder="1" applyAlignment="1">
      <alignment horizontal="center" vertical="center" wrapText="1"/>
    </xf>
    <xf numFmtId="0" fontId="99" fillId="0" borderId="169" xfId="21" applyFont="1" applyBorder="1" applyAlignment="1">
      <alignment horizontal="center" vertical="center" wrapText="1"/>
    </xf>
    <xf numFmtId="0" fontId="99" fillId="0" borderId="168" xfId="21" applyFont="1" applyFill="1" applyBorder="1" applyAlignment="1">
      <alignment horizontal="center" vertical="center" wrapText="1"/>
    </xf>
    <xf numFmtId="178" fontId="99" fillId="0" borderId="168" xfId="21" applyNumberFormat="1" applyFont="1" applyBorder="1" applyAlignment="1">
      <alignment vertical="center"/>
    </xf>
    <xf numFmtId="178" fontId="99" fillId="0" borderId="172" xfId="21" applyNumberFormat="1" applyFont="1" applyBorder="1" applyAlignment="1">
      <alignment vertical="center"/>
    </xf>
    <xf numFmtId="178" fontId="99" fillId="0" borderId="169" xfId="21" applyNumberFormat="1" applyFont="1" applyBorder="1" applyAlignment="1">
      <alignment vertical="center"/>
    </xf>
    <xf numFmtId="0" fontId="62" fillId="0" borderId="357" xfId="21" applyFont="1" applyBorder="1" applyAlignment="1">
      <alignment horizontal="center" vertical="center" wrapText="1"/>
    </xf>
    <xf numFmtId="0" fontId="62" fillId="0" borderId="358" xfId="21" applyFont="1" applyBorder="1" applyAlignment="1">
      <alignment horizontal="center" vertical="center" wrapText="1"/>
    </xf>
    <xf numFmtId="0" fontId="62" fillId="0" borderId="359" xfId="21" applyFont="1" applyBorder="1" applyAlignment="1">
      <alignment horizontal="center" vertical="center" wrapText="1"/>
    </xf>
    <xf numFmtId="38" fontId="99" fillId="0" borderId="168" xfId="22" applyFont="1" applyFill="1" applyBorder="1" applyAlignment="1">
      <alignment vertical="center"/>
    </xf>
    <xf numFmtId="38" fontId="100" fillId="0" borderId="168" xfId="22" applyFont="1" applyFill="1" applyBorder="1" applyAlignment="1">
      <alignment vertical="center"/>
    </xf>
    <xf numFmtId="38" fontId="99" fillId="0" borderId="171" xfId="22" applyFont="1" applyFill="1" applyBorder="1" applyAlignment="1">
      <alignment vertical="center"/>
    </xf>
    <xf numFmtId="38" fontId="99" fillId="0" borderId="170" xfId="22" applyFont="1" applyFill="1" applyBorder="1" applyAlignment="1">
      <alignment vertical="center"/>
    </xf>
    <xf numFmtId="0" fontId="100" fillId="0" borderId="167" xfId="21" applyFont="1" applyBorder="1" applyAlignment="1">
      <alignment vertical="center"/>
    </xf>
    <xf numFmtId="57" fontId="101" fillId="0" borderId="168" xfId="21" applyNumberFormat="1" applyFont="1" applyBorder="1" applyAlignment="1">
      <alignment horizontal="center" vertical="center"/>
    </xf>
    <xf numFmtId="0" fontId="101" fillId="0" borderId="167" xfId="21" applyFont="1" applyBorder="1" applyAlignment="1">
      <alignment horizontal="center" vertical="center"/>
    </xf>
    <xf numFmtId="38" fontId="62" fillId="0" borderId="155" xfId="20" applyFont="1" applyFill="1" applyBorder="1" applyAlignment="1">
      <alignment vertical="center"/>
    </xf>
    <xf numFmtId="38" fontId="9" fillId="0" borderId="155" xfId="20" applyFont="1" applyFill="1" applyBorder="1" applyAlignment="1">
      <alignment vertical="center"/>
    </xf>
    <xf numFmtId="38" fontId="62" fillId="0" borderId="153" xfId="20" applyFont="1" applyFill="1" applyBorder="1" applyAlignment="1">
      <alignment vertical="center"/>
    </xf>
    <xf numFmtId="38" fontId="62" fillId="0" borderId="152" xfId="20" applyFont="1" applyFill="1" applyBorder="1" applyAlignment="1">
      <alignment vertical="center"/>
    </xf>
    <xf numFmtId="38" fontId="62" fillId="0" borderId="146" xfId="20" applyFont="1" applyFill="1" applyBorder="1" applyAlignment="1">
      <alignment vertical="center"/>
    </xf>
    <xf numFmtId="38" fontId="62" fillId="0" borderId="145" xfId="20" applyFont="1" applyFill="1" applyBorder="1" applyAlignment="1">
      <alignment vertical="center"/>
    </xf>
    <xf numFmtId="38" fontId="62" fillId="0" borderId="144" xfId="20" applyFont="1" applyFill="1" applyBorder="1" applyAlignment="1">
      <alignment vertical="center"/>
    </xf>
    <xf numFmtId="0" fontId="10" fillId="0" borderId="143" xfId="19" applyBorder="1" applyAlignment="1">
      <alignment vertical="center"/>
    </xf>
    <xf numFmtId="178" fontId="62" fillId="0" borderId="146" xfId="19" applyNumberFormat="1" applyFont="1" applyBorder="1" applyAlignment="1">
      <alignment horizontal="right" vertical="center"/>
    </xf>
    <xf numFmtId="178" fontId="62" fillId="0" borderId="148" xfId="19" applyNumberFormat="1" applyFont="1" applyBorder="1" applyAlignment="1">
      <alignment horizontal="right" vertical="center"/>
    </xf>
    <xf numFmtId="178" fontId="62" fillId="0" borderId="147" xfId="19" applyNumberFormat="1" applyFont="1" applyBorder="1" applyAlignment="1">
      <alignment horizontal="right" vertical="center"/>
    </xf>
    <xf numFmtId="38" fontId="9" fillId="0" borderId="146" xfId="20" applyFont="1" applyFill="1" applyBorder="1" applyAlignment="1">
      <alignment vertical="center"/>
    </xf>
    <xf numFmtId="0" fontId="81" fillId="0" borderId="0" xfId="9" applyFont="1" applyAlignment="1">
      <alignment horizontal="right"/>
    </xf>
    <xf numFmtId="38" fontId="62" fillId="0" borderId="233" xfId="13" applyFont="1" applyFill="1" applyBorder="1" applyAlignment="1">
      <alignment horizontal="center" vertical="center"/>
    </xf>
    <xf numFmtId="38" fontId="62" fillId="0" borderId="234" xfId="13" applyFont="1" applyFill="1" applyBorder="1" applyAlignment="1">
      <alignment horizontal="center" vertical="center"/>
    </xf>
    <xf numFmtId="38" fontId="62" fillId="0" borderId="223" xfId="13" applyFont="1" applyFill="1" applyBorder="1" applyAlignment="1">
      <alignment horizontal="center" vertical="center"/>
    </xf>
    <xf numFmtId="38" fontId="62" fillId="0" borderId="220" xfId="13" applyFont="1" applyFill="1" applyBorder="1" applyAlignment="1">
      <alignment horizontal="center" vertical="center"/>
    </xf>
    <xf numFmtId="38" fontId="62" fillId="0" borderId="237" xfId="13" applyFont="1" applyFill="1" applyBorder="1" applyAlignment="1">
      <alignment horizontal="center" vertical="center"/>
    </xf>
    <xf numFmtId="38" fontId="62" fillId="0" borderId="238" xfId="13" applyFont="1" applyFill="1" applyBorder="1" applyAlignment="1">
      <alignment horizontal="center" vertical="center"/>
    </xf>
    <xf numFmtId="0" fontId="62" fillId="0" borderId="179" xfId="9" applyFont="1" applyBorder="1" applyAlignment="1">
      <alignment horizontal="center" vertical="center"/>
    </xf>
    <xf numFmtId="0" fontId="62" fillId="0" borderId="229" xfId="9" applyFont="1" applyBorder="1" applyAlignment="1">
      <alignment horizontal="center" vertical="center"/>
    </xf>
    <xf numFmtId="0" fontId="62" fillId="0" borderId="181" xfId="9" applyFont="1" applyBorder="1" applyAlignment="1">
      <alignment horizontal="center" vertical="center"/>
    </xf>
    <xf numFmtId="0" fontId="62" fillId="0" borderId="196" xfId="9" applyFont="1" applyBorder="1" applyAlignment="1">
      <alignment horizontal="center" vertical="center"/>
    </xf>
    <xf numFmtId="0" fontId="62" fillId="0" borderId="195" xfId="9" applyFont="1" applyBorder="1" applyAlignment="1">
      <alignment horizontal="center" vertical="center"/>
    </xf>
    <xf numFmtId="0" fontId="62" fillId="0" borderId="194" xfId="9" applyFont="1" applyBorder="1" applyAlignment="1">
      <alignment horizontal="center" vertical="center"/>
    </xf>
    <xf numFmtId="0" fontId="62" fillId="0" borderId="233" xfId="9" applyFont="1" applyBorder="1" applyAlignment="1">
      <alignment horizontal="center" vertical="center" wrapText="1"/>
    </xf>
    <xf numFmtId="0" fontId="62" fillId="0" borderId="223" xfId="9" applyFont="1" applyBorder="1" applyAlignment="1">
      <alignment horizontal="center" vertical="center"/>
    </xf>
    <xf numFmtId="0" fontId="62" fillId="0" borderId="237" xfId="9" applyFont="1" applyBorder="1" applyAlignment="1">
      <alignment horizontal="center" vertical="center"/>
    </xf>
    <xf numFmtId="0" fontId="62" fillId="0" borderId="205" xfId="9" applyFont="1" applyBorder="1" applyAlignment="1">
      <alignment horizontal="center" vertical="center"/>
    </xf>
    <xf numFmtId="0" fontId="9" fillId="0" borderId="205" xfId="9" applyFont="1" applyBorder="1" applyAlignment="1">
      <alignment horizontal="center" vertical="center"/>
    </xf>
    <xf numFmtId="0" fontId="74" fillId="0" borderId="180" xfId="9" applyFont="1" applyBorder="1" applyAlignment="1">
      <alignment horizontal="center" vertical="center" wrapText="1"/>
    </xf>
    <xf numFmtId="0" fontId="83" fillId="0" borderId="235" xfId="9" applyFont="1" applyBorder="1" applyAlignment="1">
      <alignment horizontal="center" vertical="center" wrapText="1"/>
    </xf>
    <xf numFmtId="0" fontId="83" fillId="0" borderId="236" xfId="9" applyFont="1" applyBorder="1" applyAlignment="1">
      <alignment horizontal="center" vertical="center" wrapText="1"/>
    </xf>
    <xf numFmtId="0" fontId="83" fillId="0" borderId="221" xfId="9" applyFont="1" applyBorder="1" applyAlignment="1">
      <alignment horizontal="center" vertical="center" wrapText="1"/>
    </xf>
    <xf numFmtId="0" fontId="83" fillId="0" borderId="222" xfId="9" applyFont="1" applyBorder="1" applyAlignment="1">
      <alignment horizontal="center" vertical="center" wrapText="1"/>
    </xf>
    <xf numFmtId="0" fontId="83" fillId="0" borderId="239" xfId="9" applyFont="1" applyBorder="1" applyAlignment="1">
      <alignment horizontal="center" vertical="center" wrapText="1"/>
    </xf>
    <xf numFmtId="0" fontId="83" fillId="0" borderId="240" xfId="9" applyFont="1" applyBorder="1" applyAlignment="1">
      <alignment horizontal="center" vertical="center" wrapText="1"/>
    </xf>
    <xf numFmtId="0" fontId="62" fillId="0" borderId="180" xfId="9" applyFont="1" applyBorder="1" applyAlignment="1">
      <alignment horizontal="center" vertical="center"/>
    </xf>
    <xf numFmtId="0" fontId="9" fillId="0" borderId="180" xfId="9" applyFont="1" applyBorder="1" applyAlignment="1">
      <alignment horizontal="center" vertical="center"/>
    </xf>
    <xf numFmtId="0" fontId="9" fillId="0" borderId="178" xfId="9" applyFont="1" applyBorder="1" applyAlignment="1">
      <alignment horizontal="center" vertical="center"/>
    </xf>
    <xf numFmtId="0" fontId="62" fillId="0" borderId="241" xfId="9" applyFont="1" applyBorder="1" applyAlignment="1">
      <alignment horizontal="center" vertical="center"/>
    </xf>
    <xf numFmtId="0" fontId="62" fillId="0" borderId="242" xfId="9" applyFont="1" applyBorder="1" applyAlignment="1">
      <alignment horizontal="center" vertical="center"/>
    </xf>
    <xf numFmtId="0" fontId="62" fillId="0" borderId="243" xfId="9" applyFont="1" applyBorder="1" applyAlignment="1">
      <alignment horizontal="center" vertical="center"/>
    </xf>
    <xf numFmtId="0" fontId="62" fillId="0" borderId="240" xfId="9" applyFont="1" applyBorder="1" applyAlignment="1">
      <alignment horizontal="center" vertical="center"/>
    </xf>
    <xf numFmtId="0" fontId="83" fillId="0" borderId="228" xfId="9" applyFont="1" applyBorder="1" applyAlignment="1">
      <alignment horizontal="center" vertical="center" wrapText="1"/>
    </xf>
    <xf numFmtId="0" fontId="83" fillId="0" borderId="252" xfId="9" applyFont="1" applyBorder="1" applyAlignment="1">
      <alignment horizontal="center" vertical="center" wrapText="1"/>
    </xf>
    <xf numFmtId="0" fontId="83" fillId="0" borderId="237" xfId="9" applyFont="1" applyBorder="1" applyAlignment="1">
      <alignment horizontal="center" vertical="center" wrapText="1"/>
    </xf>
    <xf numFmtId="0" fontId="9" fillId="0" borderId="240" xfId="9" applyFont="1" applyBorder="1" applyAlignment="1">
      <alignment horizontal="center" vertical="center" wrapText="1"/>
    </xf>
    <xf numFmtId="0" fontId="83" fillId="0" borderId="240" xfId="9" applyFont="1" applyBorder="1" applyAlignment="1">
      <alignment horizontal="center" vertical="center"/>
    </xf>
    <xf numFmtId="0" fontId="62" fillId="0" borderId="255" xfId="9" applyFont="1" applyBorder="1" applyAlignment="1">
      <alignment horizontal="center" vertical="center"/>
    </xf>
    <xf numFmtId="0" fontId="62" fillId="0" borderId="159" xfId="9" applyFont="1" applyBorder="1" applyAlignment="1">
      <alignment horizontal="center" vertical="center"/>
    </xf>
    <xf numFmtId="0" fontId="62" fillId="0" borderId="165" xfId="9" applyFont="1" applyBorder="1" applyAlignment="1">
      <alignment horizontal="center" vertical="center"/>
    </xf>
    <xf numFmtId="0" fontId="9" fillId="0" borderId="165" xfId="9" applyFont="1" applyBorder="1" applyAlignment="1">
      <alignment horizontal="center" vertical="center"/>
    </xf>
    <xf numFmtId="0" fontId="9" fillId="0" borderId="246" xfId="9" applyFont="1" applyBorder="1" applyAlignment="1">
      <alignment horizontal="center" vertical="center"/>
    </xf>
    <xf numFmtId="38" fontId="62" fillId="0" borderId="214" xfId="13" applyFont="1" applyFill="1" applyBorder="1" applyAlignment="1">
      <alignment horizontal="left" vertical="top" wrapText="1"/>
    </xf>
    <xf numFmtId="38" fontId="62" fillId="0" borderId="0" xfId="13" applyFont="1" applyFill="1" applyBorder="1" applyAlignment="1">
      <alignment horizontal="left" vertical="top"/>
    </xf>
    <xf numFmtId="38" fontId="62" fillId="0" borderId="214" xfId="13" applyFont="1" applyFill="1" applyBorder="1" applyAlignment="1">
      <alignment horizontal="left" vertical="top"/>
    </xf>
    <xf numFmtId="38" fontId="62" fillId="0" borderId="200" xfId="13" applyFont="1" applyFill="1" applyBorder="1" applyAlignment="1">
      <alignment horizontal="left" vertical="top"/>
    </xf>
    <xf numFmtId="38" fontId="62" fillId="0" borderId="202" xfId="13" applyFont="1" applyFill="1" applyBorder="1" applyAlignment="1">
      <alignment horizontal="left" vertical="top"/>
    </xf>
    <xf numFmtId="187" fontId="62" fillId="0" borderId="230" xfId="9" applyNumberFormat="1" applyFont="1" applyBorder="1" applyAlignment="1">
      <alignment horizontal="center" vertical="center"/>
    </xf>
    <xf numFmtId="187" fontId="62" fillId="0" borderId="391" xfId="9" applyNumberFormat="1" applyFont="1" applyBorder="1" applyAlignment="1">
      <alignment horizontal="center" vertical="center"/>
    </xf>
    <xf numFmtId="187" fontId="62" fillId="0" borderId="256" xfId="9" applyNumberFormat="1" applyFont="1" applyBorder="1" applyAlignment="1">
      <alignment horizontal="center" vertical="center"/>
    </xf>
    <xf numFmtId="187" fontId="62" fillId="0" borderId="232" xfId="9" applyNumberFormat="1" applyFont="1" applyBorder="1" applyAlignment="1">
      <alignment horizontal="center" vertical="center"/>
    </xf>
    <xf numFmtId="187" fontId="62" fillId="0" borderId="180" xfId="9" applyNumberFormat="1" applyFont="1" applyBorder="1" applyAlignment="1">
      <alignment horizontal="center" vertical="center"/>
    </xf>
    <xf numFmtId="187" fontId="62" fillId="0" borderId="178" xfId="9" applyNumberFormat="1" applyFont="1" applyBorder="1" applyAlignment="1">
      <alignment horizontal="center" vertical="center"/>
    </xf>
    <xf numFmtId="187" fontId="62" fillId="0" borderId="250" xfId="9" applyNumberFormat="1" applyFont="1" applyBorder="1" applyAlignment="1">
      <alignment horizontal="center" vertical="center"/>
    </xf>
    <xf numFmtId="0" fontId="62" fillId="0" borderId="251" xfId="9" applyFont="1" applyBorder="1" applyAlignment="1">
      <alignment horizontal="center" vertical="center"/>
    </xf>
    <xf numFmtId="0" fontId="62" fillId="0" borderId="249" xfId="9" applyFont="1" applyBorder="1" applyAlignment="1">
      <alignment horizontal="center" vertical="center"/>
    </xf>
    <xf numFmtId="0" fontId="62" fillId="0" borderId="397" xfId="9" applyFont="1" applyBorder="1" applyAlignment="1">
      <alignment horizontal="center" vertical="center"/>
    </xf>
    <xf numFmtId="0" fontId="62" fillId="0" borderId="398" xfId="9" applyFont="1" applyBorder="1" applyAlignment="1">
      <alignment horizontal="center" vertical="center"/>
    </xf>
    <xf numFmtId="0" fontId="62" fillId="0" borderId="248" xfId="9" applyFont="1" applyBorder="1" applyAlignment="1">
      <alignment horizontal="center" vertical="center"/>
    </xf>
    <xf numFmtId="0" fontId="62" fillId="0" borderId="230" xfId="9" applyFont="1" applyBorder="1" applyAlignment="1">
      <alignment horizontal="center" vertical="center"/>
    </xf>
    <xf numFmtId="0" fontId="62" fillId="0" borderId="256" xfId="9" applyFont="1" applyBorder="1" applyAlignment="1">
      <alignment horizontal="center" vertical="center"/>
    </xf>
    <xf numFmtId="0" fontId="62" fillId="0" borderId="232" xfId="9" applyFont="1" applyBorder="1" applyAlignment="1">
      <alignment horizontal="center" vertical="center"/>
    </xf>
    <xf numFmtId="0" fontId="62" fillId="0" borderId="178" xfId="9" applyFont="1" applyBorder="1" applyAlignment="1">
      <alignment horizontal="center" vertical="center"/>
    </xf>
    <xf numFmtId="0" fontId="62" fillId="0" borderId="250" xfId="9" applyFont="1" applyBorder="1" applyAlignment="1">
      <alignment horizontal="center" vertical="center"/>
    </xf>
    <xf numFmtId="0" fontId="62" fillId="0" borderId="231" xfId="9" applyFont="1" applyBorder="1" applyAlignment="1">
      <alignment horizontal="center" vertical="center"/>
    </xf>
    <xf numFmtId="0" fontId="83" fillId="0" borderId="251" xfId="9" applyFont="1" applyBorder="1" applyAlignment="1">
      <alignment horizontal="center" vertical="center"/>
    </xf>
    <xf numFmtId="0" fontId="83" fillId="0" borderId="232" xfId="9" applyFont="1" applyBorder="1" applyAlignment="1">
      <alignment horizontal="center" vertical="center"/>
    </xf>
    <xf numFmtId="187" fontId="62" fillId="0" borderId="245" xfId="9" applyNumberFormat="1" applyFont="1" applyBorder="1" applyAlignment="1">
      <alignment horizontal="center" vertical="center"/>
    </xf>
    <xf numFmtId="0" fontId="62" fillId="0" borderId="216" xfId="9" applyFont="1" applyBorder="1" applyAlignment="1">
      <alignment horizontal="center" vertical="center"/>
    </xf>
    <xf numFmtId="187" fontId="62" fillId="0" borderId="257" xfId="9" applyNumberFormat="1" applyFont="1" applyBorder="1" applyAlignment="1">
      <alignment horizontal="center" vertical="center"/>
    </xf>
    <xf numFmtId="187" fontId="62" fillId="0" borderId="165" xfId="9" applyNumberFormat="1" applyFont="1" applyBorder="1" applyAlignment="1">
      <alignment horizontal="center" vertical="center"/>
    </xf>
    <xf numFmtId="0" fontId="62" fillId="0" borderId="246" xfId="9" applyFont="1" applyBorder="1" applyAlignment="1">
      <alignment horizontal="center" vertical="center"/>
    </xf>
    <xf numFmtId="178" fontId="62" fillId="0" borderId="247" xfId="9" applyNumberFormat="1" applyFont="1" applyBorder="1" applyAlignment="1">
      <alignment horizontal="center" vertical="center"/>
    </xf>
    <xf numFmtId="178" fontId="62" fillId="0" borderId="248" xfId="9" applyNumberFormat="1" applyFont="1" applyBorder="1" applyAlignment="1">
      <alignment horizontal="center" vertical="center"/>
    </xf>
    <xf numFmtId="0" fontId="62" fillId="0" borderId="253" xfId="9" applyFont="1" applyBorder="1" applyAlignment="1">
      <alignment horizontal="center" vertical="center"/>
    </xf>
    <xf numFmtId="0" fontId="62" fillId="0" borderId="254" xfId="9" applyFont="1" applyBorder="1" applyAlignment="1">
      <alignment horizontal="center" vertical="center"/>
    </xf>
    <xf numFmtId="0" fontId="62" fillId="0" borderId="177" xfId="9" applyFont="1" applyBorder="1" applyAlignment="1">
      <alignment horizontal="center" vertical="center"/>
    </xf>
    <xf numFmtId="0" fontId="62" fillId="0" borderId="214" xfId="9" applyFont="1" applyBorder="1" applyAlignment="1">
      <alignment horizontal="center" vertical="center"/>
    </xf>
    <xf numFmtId="0" fontId="62" fillId="0" borderId="0" xfId="9" applyFont="1" applyAlignment="1">
      <alignment horizontal="center" vertical="center"/>
    </xf>
    <xf numFmtId="0" fontId="62" fillId="0" borderId="215" xfId="9" applyFont="1" applyBorder="1" applyAlignment="1">
      <alignment horizontal="center" vertical="center"/>
    </xf>
    <xf numFmtId="0" fontId="62" fillId="0" borderId="264" xfId="9" applyFont="1" applyBorder="1" applyAlignment="1">
      <alignment horizontal="center" vertical="center"/>
    </xf>
    <xf numFmtId="0" fontId="62" fillId="0" borderId="258" xfId="9" applyFont="1" applyBorder="1" applyAlignment="1">
      <alignment horizontal="center" vertical="center"/>
    </xf>
    <xf numFmtId="0" fontId="62" fillId="0" borderId="209" xfId="9" applyFont="1" applyBorder="1" applyAlignment="1">
      <alignment horizontal="center" vertical="center"/>
    </xf>
    <xf numFmtId="0" fontId="62" fillId="0" borderId="259" xfId="9" applyFont="1" applyBorder="1" applyAlignment="1">
      <alignment horizontal="center" vertical="center"/>
    </xf>
    <xf numFmtId="0" fontId="62" fillId="0" borderId="139" xfId="9" applyFont="1" applyBorder="1" applyAlignment="1">
      <alignment horizontal="center" vertical="center"/>
    </xf>
    <xf numFmtId="0" fontId="62" fillId="0" borderId="262" xfId="9" applyFont="1" applyBorder="1" applyAlignment="1">
      <alignment horizontal="center" vertical="center"/>
    </xf>
    <xf numFmtId="0" fontId="62" fillId="0" borderId="387" xfId="9" applyFont="1" applyBorder="1" applyAlignment="1">
      <alignment horizontal="center" vertical="center" shrinkToFit="1"/>
    </xf>
    <xf numFmtId="0" fontId="62" fillId="0" borderId="185" xfId="9" applyFont="1" applyBorder="1" applyAlignment="1">
      <alignment horizontal="center" vertical="center" shrinkToFit="1"/>
    </xf>
    <xf numFmtId="0" fontId="118" fillId="0" borderId="15" xfId="9" applyFont="1" applyBorder="1" applyAlignment="1">
      <alignment horizontal="center" vertical="center" wrapText="1"/>
    </xf>
    <xf numFmtId="0" fontId="125" fillId="0" borderId="15" xfId="9" applyFont="1" applyBorder="1" applyAlignment="1">
      <alignment horizontal="center" vertical="center" wrapText="1"/>
    </xf>
    <xf numFmtId="0" fontId="62" fillId="0" borderId="200" xfId="9" applyFont="1" applyBorder="1" applyAlignment="1">
      <alignment horizontal="center" vertical="center"/>
    </xf>
    <xf numFmtId="0" fontId="62" fillId="0" borderId="202" xfId="9" applyFont="1" applyBorder="1" applyAlignment="1">
      <alignment horizontal="center" vertical="center"/>
    </xf>
    <xf numFmtId="178" fontId="62" fillId="0" borderId="200" xfId="9" applyNumberFormat="1" applyFont="1" applyBorder="1" applyAlignment="1">
      <alignment horizontal="center" vertical="center"/>
    </xf>
    <xf numFmtId="0" fontId="62" fillId="0" borderId="201" xfId="9" applyFont="1" applyBorder="1" applyAlignment="1">
      <alignment horizontal="center" vertical="center"/>
    </xf>
    <xf numFmtId="178" fontId="62" fillId="0" borderId="202" xfId="9" applyNumberFormat="1" applyFont="1" applyBorder="1" applyAlignment="1">
      <alignment horizontal="center" vertical="center"/>
    </xf>
    <xf numFmtId="178" fontId="62" fillId="0" borderId="390" xfId="9" applyNumberFormat="1" applyFont="1" applyBorder="1" applyAlignment="1">
      <alignment horizontal="center" vertical="center"/>
    </xf>
    <xf numFmtId="178" fontId="62" fillId="0" borderId="201" xfId="9" applyNumberFormat="1" applyFont="1" applyBorder="1" applyAlignment="1">
      <alignment horizontal="center" vertical="center"/>
    </xf>
    <xf numFmtId="178" fontId="62" fillId="0" borderId="266" xfId="9" applyNumberFormat="1" applyFont="1" applyBorder="1" applyAlignment="1">
      <alignment horizontal="center" vertical="center"/>
    </xf>
    <xf numFmtId="178" fontId="62" fillId="0" borderId="260" xfId="9" applyNumberFormat="1" applyFont="1" applyBorder="1" applyAlignment="1">
      <alignment horizontal="center" vertical="center"/>
    </xf>
    <xf numFmtId="178" fontId="62" fillId="0" borderId="219" xfId="9" applyNumberFormat="1" applyFont="1" applyBorder="1" applyAlignment="1">
      <alignment horizontal="center" vertical="center"/>
    </xf>
    <xf numFmtId="178" fontId="62" fillId="0" borderId="261" xfId="9" applyNumberFormat="1" applyFont="1" applyBorder="1" applyAlignment="1">
      <alignment horizontal="center" vertical="center"/>
    </xf>
    <xf numFmtId="178" fontId="62" fillId="0" borderId="179" xfId="9" applyNumberFormat="1" applyFont="1" applyBorder="1" applyAlignment="1">
      <alignment horizontal="center" vertical="center"/>
    </xf>
    <xf numFmtId="178" fontId="62" fillId="0" borderId="229" xfId="9" applyNumberFormat="1" applyFont="1" applyBorder="1" applyAlignment="1">
      <alignment horizontal="center" vertical="center"/>
    </xf>
    <xf numFmtId="178" fontId="62" fillId="0" borderId="388" xfId="9" applyNumberFormat="1" applyFont="1" applyBorder="1" applyAlignment="1">
      <alignment horizontal="center" vertical="center"/>
    </xf>
    <xf numFmtId="178" fontId="62" fillId="0" borderId="181" xfId="9" applyNumberFormat="1" applyFont="1" applyBorder="1" applyAlignment="1">
      <alignment horizontal="center" vertical="center"/>
    </xf>
    <xf numFmtId="178" fontId="62" fillId="0" borderId="264" xfId="9" applyNumberFormat="1" applyFont="1" applyBorder="1" applyAlignment="1">
      <alignment horizontal="center" vertical="center"/>
    </xf>
    <xf numFmtId="178" fontId="62" fillId="0" borderId="263" xfId="9" applyNumberFormat="1" applyFont="1" applyBorder="1" applyAlignment="1">
      <alignment horizontal="center" vertical="center"/>
    </xf>
    <xf numFmtId="0" fontId="62" fillId="0" borderId="267" xfId="9" applyFont="1" applyBorder="1" applyAlignment="1">
      <alignment horizontal="center" vertical="center"/>
    </xf>
    <xf numFmtId="0" fontId="62" fillId="0" borderId="268" xfId="9" applyFont="1" applyBorder="1" applyAlignment="1">
      <alignment horizontal="center" vertical="center"/>
    </xf>
    <xf numFmtId="178" fontId="62" fillId="0" borderId="267" xfId="9" applyNumberFormat="1" applyFont="1" applyBorder="1" applyAlignment="1">
      <alignment horizontal="center" vertical="center"/>
    </xf>
    <xf numFmtId="0" fontId="62" fillId="0" borderId="269" xfId="9" applyFont="1" applyBorder="1" applyAlignment="1">
      <alignment horizontal="center" vertical="center"/>
    </xf>
    <xf numFmtId="178" fontId="62" fillId="0" borderId="268" xfId="9" applyNumberFormat="1" applyFont="1" applyBorder="1" applyAlignment="1">
      <alignment horizontal="center" vertical="center"/>
    </xf>
    <xf numFmtId="178" fontId="62" fillId="0" borderId="389" xfId="9" applyNumberFormat="1" applyFont="1" applyBorder="1" applyAlignment="1">
      <alignment horizontal="center" vertical="center"/>
    </xf>
    <xf numFmtId="178" fontId="62" fillId="0" borderId="269" xfId="9" applyNumberFormat="1" applyFont="1" applyBorder="1" applyAlignment="1">
      <alignment horizontal="center" vertical="center"/>
    </xf>
    <xf numFmtId="178" fontId="62" fillId="0" borderId="270" xfId="9" applyNumberFormat="1" applyFont="1" applyBorder="1" applyAlignment="1">
      <alignment horizontal="center" vertical="center"/>
    </xf>
    <xf numFmtId="178" fontId="62" fillId="0" borderId="271" xfId="9" applyNumberFormat="1" applyFont="1" applyBorder="1" applyAlignment="1">
      <alignment horizontal="center" vertical="center"/>
    </xf>
    <xf numFmtId="0" fontId="83" fillId="0" borderId="0" xfId="9" applyFont="1" applyAlignment="1">
      <alignment horizontal="right"/>
    </xf>
    <xf numFmtId="0" fontId="28" fillId="2" borderId="7" xfId="0"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pplyAlignment="1">
      <alignment vertical="center"/>
    </xf>
    <xf numFmtId="0" fontId="28" fillId="2" borderId="0" xfId="0" applyFont="1" applyFill="1" applyAlignment="1">
      <alignment vertical="center"/>
    </xf>
    <xf numFmtId="0" fontId="28" fillId="2" borderId="4" xfId="0" applyFont="1" applyFill="1" applyBorder="1" applyAlignment="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89" xfId="0" applyFont="1" applyFill="1" applyBorder="1" applyAlignment="1" applyProtection="1">
      <alignment horizontal="center" vertical="center"/>
      <protection locked="0"/>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28" fillId="2" borderId="91"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30" fillId="2" borderId="22" xfId="0" applyFont="1" applyFill="1" applyBorder="1" applyAlignment="1">
      <alignment horizontal="center" vertical="center"/>
    </xf>
    <xf numFmtId="0" fontId="28" fillId="2" borderId="9" xfId="0" applyFont="1" applyFill="1" applyBorder="1" applyAlignment="1">
      <alignment vertical="center"/>
    </xf>
    <xf numFmtId="0" fontId="28" fillId="2" borderId="1" xfId="0" applyFont="1" applyFill="1" applyBorder="1" applyAlignment="1">
      <alignment vertical="center"/>
    </xf>
    <xf numFmtId="0" fontId="28" fillId="2" borderId="5" xfId="0" applyFont="1" applyFill="1" applyBorder="1" applyAlignment="1">
      <alignment vertical="center"/>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86" fillId="2" borderId="0" xfId="0" applyFont="1" applyFill="1" applyAlignment="1">
      <alignment horizontal="left" vertical="top" wrapText="1"/>
    </xf>
    <xf numFmtId="38" fontId="117" fillId="0" borderId="23" xfId="2" applyFont="1" applyFill="1" applyBorder="1" applyAlignment="1" applyProtection="1">
      <alignment horizontal="left" vertical="top" wrapText="1" shrinkToFit="1"/>
      <protection locked="0"/>
    </xf>
    <xf numFmtId="38" fontId="117" fillId="0" borderId="6" xfId="2" applyFont="1" applyFill="1" applyBorder="1" applyAlignment="1" applyProtection="1">
      <alignment horizontal="left" vertical="top" shrinkToFit="1"/>
      <protection locked="0"/>
    </xf>
    <xf numFmtId="38" fontId="117" fillId="0" borderId="10" xfId="2" applyFont="1" applyFill="1" applyBorder="1" applyAlignment="1" applyProtection="1">
      <alignment horizontal="left" vertical="top" shrinkToFit="1"/>
      <protection locked="0"/>
    </xf>
    <xf numFmtId="0" fontId="30" fillId="0" borderId="0" xfId="0" applyFont="1" applyAlignment="1">
      <alignment horizontal="left" vertical="top" wrapText="1"/>
    </xf>
    <xf numFmtId="0" fontId="60"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2" xfId="0" applyFont="1" applyFill="1" applyBorder="1" applyAlignment="1">
      <alignment horizontal="left" vertical="top" wrapText="1"/>
    </xf>
    <xf numFmtId="0" fontId="60" fillId="0" borderId="22" xfId="0" applyFont="1" applyBorder="1" applyAlignment="1">
      <alignment horizontal="center" vertical="center"/>
    </xf>
    <xf numFmtId="0" fontId="97" fillId="0" borderId="2" xfId="31" applyFont="1" applyBorder="1" applyAlignment="1">
      <alignment horizont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119" fillId="0" borderId="15" xfId="31" applyFont="1" applyBorder="1" applyAlignment="1">
      <alignment horizontal="center" vertical="center"/>
    </xf>
    <xf numFmtId="0" fontId="60" fillId="0" borderId="27" xfId="0" applyFont="1" applyBorder="1" applyAlignment="1">
      <alignment horizontal="center" vertical="center" wrapText="1"/>
    </xf>
    <xf numFmtId="0" fontId="60" fillId="0" borderId="11" xfId="0" applyFont="1" applyBorder="1" applyAlignment="1">
      <alignment horizontal="center" vertical="center" wrapText="1"/>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117" fillId="0" borderId="0" xfId="19" applyFont="1" applyAlignment="1">
      <alignment horizontal="left" vertical="center" wrapText="1"/>
    </xf>
    <xf numFmtId="0" fontId="117"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80" fillId="0" borderId="0" xfId="27" applyFont="1" applyAlignment="1">
      <alignment horizontal="left" vertical="center"/>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14"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134" xfId="0" quotePrefix="1" applyFont="1" applyBorder="1" applyAlignment="1">
      <alignment horizontal="left" vertical="center" wrapText="1"/>
    </xf>
    <xf numFmtId="0" fontId="60" fillId="0" borderId="27"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132" fillId="0" borderId="23" xfId="0" applyFont="1" applyFill="1" applyBorder="1" applyAlignment="1">
      <alignment horizontal="left" vertical="top" wrapText="1"/>
    </xf>
    <xf numFmtId="0" fontId="132" fillId="0" borderId="6" xfId="0" applyFont="1" applyFill="1" applyBorder="1" applyAlignment="1">
      <alignment horizontal="left" vertical="top" wrapText="1"/>
    </xf>
    <xf numFmtId="0" fontId="60" fillId="0" borderId="113" xfId="0" applyFont="1" applyBorder="1" applyAlignment="1">
      <alignment horizontal="center" vertical="center" wrapText="1"/>
    </xf>
    <xf numFmtId="0" fontId="60" fillId="0" borderId="22" xfId="0" quotePrefix="1"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3" xfId="0" applyFont="1" applyFill="1" applyBorder="1" applyAlignment="1">
      <alignment horizontal="left" vertical="top" wrapText="1"/>
    </xf>
    <xf numFmtId="0" fontId="60" fillId="0" borderId="6" xfId="0" applyFont="1" applyFill="1" applyBorder="1" applyAlignment="1">
      <alignment horizontal="left" vertical="top"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60" fillId="0" borderId="22" xfId="0" applyFont="1" applyBorder="1" applyAlignment="1">
      <alignment horizontal="left" vertical="center" wrapText="1"/>
    </xf>
    <xf numFmtId="0" fontId="60" fillId="0" borderId="11" xfId="0" applyFont="1" applyBorder="1" applyAlignment="1">
      <alignment horizontal="left" vertical="center" wrapText="1"/>
    </xf>
    <xf numFmtId="0" fontId="60" fillId="0" borderId="9" xfId="0" applyFont="1" applyBorder="1" applyAlignment="1">
      <alignment horizontal="center" vertical="top" wrapText="1"/>
    </xf>
    <xf numFmtId="0" fontId="60" fillId="0" borderId="7" xfId="0" applyFont="1" applyBorder="1" applyAlignment="1">
      <alignment horizontal="center" vertical="top" wrapText="1"/>
    </xf>
    <xf numFmtId="0" fontId="60" fillId="0" borderId="396" xfId="0" applyFont="1" applyBorder="1" applyAlignment="1">
      <alignment horizontal="center" vertical="center" wrapText="1"/>
    </xf>
    <xf numFmtId="0" fontId="60" fillId="0" borderId="81" xfId="0" applyFont="1" applyBorder="1" applyAlignment="1">
      <alignment horizontal="center" vertical="center" wrapText="1"/>
    </xf>
    <xf numFmtId="0" fontId="60" fillId="0" borderId="15" xfId="0" quotePrefix="1" applyFont="1" applyBorder="1" applyAlignment="1">
      <alignment horizontal="left" vertical="center" wrapText="1"/>
    </xf>
    <xf numFmtId="0" fontId="60" fillId="0" borderId="6" xfId="0" applyFont="1" applyBorder="1" applyAlignment="1">
      <alignment horizontal="left" vertical="center" wrapText="1"/>
    </xf>
    <xf numFmtId="0" fontId="60" fillId="0" borderId="7"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0" xfId="0" applyFont="1" applyAlignment="1">
      <alignment horizontal="left" vertical="top" wrapText="1"/>
    </xf>
    <xf numFmtId="0" fontId="60" fillId="0" borderId="0" xfId="0" applyFont="1" applyAlignment="1">
      <alignment horizontal="left" vertical="top"/>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4" xfId="0" quotePrefix="1" applyFont="1" applyBorder="1" applyAlignment="1">
      <alignment horizontal="left"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2" fillId="0" borderId="17" xfId="0" applyFont="1" applyBorder="1" applyAlignment="1">
      <alignment horizontal="left" vertical="top" wrapText="1"/>
    </xf>
    <xf numFmtId="0" fontId="71" fillId="2" borderId="23" xfId="28" applyFont="1" applyFill="1" applyBorder="1" applyAlignment="1">
      <alignment horizontal="center" vertical="center"/>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33" fillId="2" borderId="23" xfId="28" applyFont="1" applyFill="1" applyBorder="1" applyAlignment="1">
      <alignment horizontal="center" vertical="center"/>
    </xf>
    <xf numFmtId="0" fontId="33" fillId="2" borderId="6" xfId="28" applyFont="1" applyFill="1" applyBorder="1" applyAlignment="1">
      <alignment horizontal="center" vertical="center"/>
    </xf>
    <xf numFmtId="0" fontId="33" fillId="2" borderId="10"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7" fillId="0" borderId="9" xfId="28" applyFont="1" applyFill="1" applyBorder="1" applyAlignment="1">
      <alignment horizontal="left" vertical="center" wrapText="1"/>
    </xf>
    <xf numFmtId="0" fontId="117" fillId="0" borderId="1" xfId="28" applyFont="1" applyFill="1" applyBorder="1" applyAlignment="1">
      <alignment horizontal="left" vertical="center" wrapText="1"/>
    </xf>
    <xf numFmtId="0" fontId="117" fillId="0" borderId="5" xfId="28" applyFont="1" applyFill="1" applyBorder="1" applyAlignment="1">
      <alignment horizontal="left" vertical="center" wrapText="1"/>
    </xf>
    <xf numFmtId="0" fontId="117" fillId="0" borderId="8" xfId="28" applyFont="1" applyFill="1" applyBorder="1" applyAlignment="1">
      <alignment horizontal="left" vertical="center" wrapText="1"/>
    </xf>
    <xf numFmtId="0" fontId="117" fillId="0" borderId="0" xfId="28" applyFont="1" applyFill="1" applyBorder="1" applyAlignment="1">
      <alignment horizontal="left" vertical="center" wrapText="1"/>
    </xf>
    <xf numFmtId="0" fontId="117" fillId="0" borderId="4" xfId="28" applyFont="1" applyFill="1" applyBorder="1" applyAlignment="1">
      <alignment horizontal="left" vertical="center" wrapText="1"/>
    </xf>
    <xf numFmtId="0" fontId="117" fillId="0" borderId="7" xfId="28" applyFont="1" applyFill="1" applyBorder="1" applyAlignment="1">
      <alignment horizontal="left" vertical="center" wrapText="1"/>
    </xf>
    <xf numFmtId="0" fontId="117" fillId="0" borderId="2" xfId="28" applyFont="1" applyFill="1" applyBorder="1" applyAlignment="1">
      <alignment horizontal="left" vertical="center" wrapText="1"/>
    </xf>
    <xf numFmtId="0" fontId="117" fillId="0" borderId="3" xfId="28" applyFont="1" applyFill="1" applyBorder="1" applyAlignment="1">
      <alignment horizontal="left" vertical="center" wrapText="1"/>
    </xf>
    <xf numFmtId="38" fontId="117" fillId="2" borderId="9" xfId="2" applyFont="1" applyFill="1" applyBorder="1" applyAlignment="1">
      <alignment horizontal="left" vertical="center" wrapText="1"/>
    </xf>
    <xf numFmtId="38" fontId="117" fillId="2" borderId="1" xfId="2" applyFont="1" applyFill="1" applyBorder="1" applyAlignment="1">
      <alignment horizontal="left" vertical="center" wrapText="1"/>
    </xf>
    <xf numFmtId="38" fontId="117" fillId="2" borderId="5" xfId="2" applyFont="1" applyFill="1" applyBorder="1" applyAlignment="1">
      <alignment horizontal="left" vertical="center" wrapText="1"/>
    </xf>
    <xf numFmtId="38" fontId="117" fillId="2" borderId="8" xfId="2" applyFont="1" applyFill="1" applyBorder="1" applyAlignment="1">
      <alignment horizontal="left" vertical="center" wrapText="1"/>
    </xf>
    <xf numFmtId="38" fontId="117" fillId="2" borderId="0" xfId="2" applyFont="1" applyFill="1" applyBorder="1" applyAlignment="1">
      <alignment horizontal="left" vertical="center" wrapText="1"/>
    </xf>
    <xf numFmtId="38" fontId="117" fillId="2" borderId="4" xfId="2" applyFont="1" applyFill="1" applyBorder="1" applyAlignment="1">
      <alignment horizontal="left" vertical="center" wrapText="1"/>
    </xf>
    <xf numFmtId="38" fontId="117" fillId="2" borderId="7" xfId="2" applyFont="1" applyFill="1" applyBorder="1" applyAlignment="1">
      <alignment horizontal="left" vertical="center" wrapText="1"/>
    </xf>
    <xf numFmtId="38" fontId="117" fillId="2" borderId="2" xfId="2" applyFont="1" applyFill="1" applyBorder="1" applyAlignment="1">
      <alignment horizontal="left" vertical="center" wrapText="1"/>
    </xf>
    <xf numFmtId="38" fontId="117" fillId="2" borderId="3" xfId="2" applyFont="1" applyFill="1" applyBorder="1" applyAlignment="1">
      <alignment horizontal="left" vertical="center" wrapText="1"/>
    </xf>
    <xf numFmtId="38" fontId="117" fillId="2" borderId="23" xfId="2" applyFont="1" applyFill="1" applyBorder="1" applyAlignment="1">
      <alignment horizontal="left" vertical="center" wrapText="1"/>
    </xf>
    <xf numFmtId="38" fontId="117" fillId="2" borderId="6" xfId="2" applyFont="1" applyFill="1" applyBorder="1" applyAlignment="1">
      <alignment horizontal="left" vertical="center" wrapText="1"/>
    </xf>
    <xf numFmtId="38" fontId="117" fillId="2" borderId="10" xfId="2" applyFont="1" applyFill="1" applyBorder="1" applyAlignment="1">
      <alignment horizontal="left" vertical="center" wrapText="1"/>
    </xf>
    <xf numFmtId="0" fontId="127"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118" fillId="0" borderId="23" xfId="9" applyFont="1" applyBorder="1" applyAlignment="1">
      <alignment horizontal="center" vertical="center"/>
    </xf>
    <xf numFmtId="0" fontId="118" fillId="0" borderId="10" xfId="9" applyFont="1" applyBorder="1" applyAlignment="1">
      <alignment horizontal="center" vertical="center"/>
    </xf>
    <xf numFmtId="0" fontId="127" fillId="2" borderId="9" xfId="30" applyFont="1" applyFill="1" applyBorder="1" applyAlignment="1">
      <alignment horizontal="center" vertical="center"/>
    </xf>
    <xf numFmtId="0" fontId="127" fillId="2" borderId="5" xfId="30" applyFont="1" applyFill="1" applyBorder="1" applyAlignment="1">
      <alignment horizontal="center" vertical="center"/>
    </xf>
    <xf numFmtId="0" fontId="127" fillId="2" borderId="8" xfId="30" applyFont="1" applyFill="1" applyBorder="1" applyAlignment="1">
      <alignment horizontal="center" vertical="center"/>
    </xf>
    <xf numFmtId="0" fontId="127" fillId="2" borderId="4" xfId="30" applyFont="1" applyFill="1" applyBorder="1" applyAlignment="1">
      <alignment horizontal="center" vertical="center"/>
    </xf>
    <xf numFmtId="0" fontId="127" fillId="2" borderId="7" xfId="30" applyFont="1" applyFill="1" applyBorder="1" applyAlignment="1">
      <alignment horizontal="center" vertical="center"/>
    </xf>
    <xf numFmtId="0" fontId="127" fillId="2" borderId="3" xfId="30" applyFont="1" applyFill="1" applyBorder="1" applyAlignment="1">
      <alignment horizontal="center" vertical="center"/>
    </xf>
    <xf numFmtId="0" fontId="33" fillId="2" borderId="23" xfId="30" applyFont="1" applyFill="1" applyBorder="1" applyAlignment="1">
      <alignment horizontal="left" vertical="center"/>
    </xf>
    <xf numFmtId="0" fontId="33" fillId="2" borderId="6" xfId="30" applyFont="1" applyFill="1" applyBorder="1" applyAlignment="1">
      <alignment horizontal="left" vertical="center"/>
    </xf>
    <xf numFmtId="0" fontId="33" fillId="2" borderId="10" xfId="30" applyFont="1" applyFill="1" applyBorder="1" applyAlignment="1">
      <alignment horizontal="left" vertical="center"/>
    </xf>
    <xf numFmtId="0" fontId="33" fillId="2" borderId="23" xfId="30" applyFont="1" applyFill="1" applyBorder="1" applyAlignment="1">
      <alignment horizontal="center" vertical="center"/>
    </xf>
    <xf numFmtId="0" fontId="33" fillId="2" borderId="6" xfId="30" applyFont="1" applyFill="1" applyBorder="1" applyAlignment="1">
      <alignment horizontal="center" vertical="center"/>
    </xf>
    <xf numFmtId="0" fontId="33" fillId="2" borderId="10" xfId="30" applyFont="1" applyFill="1" applyBorder="1" applyAlignment="1">
      <alignment horizontal="center" vertical="center"/>
    </xf>
    <xf numFmtId="0" fontId="71" fillId="2" borderId="23" xfId="30" applyFont="1" applyFill="1" applyBorder="1" applyAlignment="1">
      <alignment horizontal="center" vertical="center"/>
    </xf>
    <xf numFmtId="0" fontId="71" fillId="2" borderId="6" xfId="30" applyFont="1" applyFill="1" applyBorder="1" applyAlignment="1">
      <alignment horizontal="center" vertical="center"/>
    </xf>
    <xf numFmtId="0" fontId="71" fillId="2" borderId="10" xfId="30" applyFont="1" applyFill="1" applyBorder="1" applyAlignment="1">
      <alignment horizontal="center" vertical="center"/>
    </xf>
    <xf numFmtId="0" fontId="33" fillId="2" borderId="23" xfId="30" applyFont="1" applyFill="1" applyBorder="1" applyAlignment="1">
      <alignment horizontal="center" vertical="center" wrapText="1"/>
    </xf>
    <xf numFmtId="0" fontId="33" fillId="2" borderId="10" xfId="30" applyFont="1" applyFill="1" applyBorder="1" applyAlignment="1">
      <alignment horizontal="center" vertical="center" wrapText="1"/>
    </xf>
    <xf numFmtId="0" fontId="33" fillId="2" borderId="6" xfId="30" applyFont="1" applyFill="1" applyBorder="1" applyAlignment="1">
      <alignment horizontal="center" vertical="center" wrapText="1"/>
    </xf>
    <xf numFmtId="0" fontId="33" fillId="2" borderId="23" xfId="30" applyFont="1" applyFill="1" applyBorder="1" applyAlignment="1">
      <alignment horizontal="center" vertical="top" wrapText="1"/>
    </xf>
    <xf numFmtId="0" fontId="33" fillId="2" borderId="6" xfId="30" applyFont="1" applyFill="1" applyBorder="1" applyAlignment="1">
      <alignment horizontal="center" vertical="top" wrapText="1"/>
    </xf>
    <xf numFmtId="0" fontId="33" fillId="2" borderId="10" xfId="30" applyFont="1" applyFill="1" applyBorder="1" applyAlignment="1">
      <alignment horizontal="center" vertical="top" wrapText="1"/>
    </xf>
    <xf numFmtId="38" fontId="33" fillId="2" borderId="15" xfId="2" applyFont="1" applyFill="1" applyBorder="1" applyAlignment="1">
      <alignment horizontal="center" vertical="center"/>
    </xf>
    <xf numFmtId="0" fontId="107"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4"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7" fillId="0" borderId="15" xfId="0" applyFont="1" applyBorder="1" applyAlignment="1">
      <alignment horizontal="center" vertical="center"/>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wrapText="1"/>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19" fillId="2" borderId="2" xfId="0" applyFont="1" applyFill="1" applyBorder="1" applyAlignment="1">
      <alignment horizontal="center"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0" xfId="0" applyFont="1" applyFill="1" applyAlignment="1">
      <alignment horizontal="center"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vertical="top" wrapText="1"/>
    </xf>
    <xf numFmtId="0" fontId="19" fillId="2" borderId="0" xfId="0" applyFont="1" applyFill="1" applyAlignment="1">
      <alignment vertical="top"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34" fillId="2" borderId="2" xfId="0" applyFont="1" applyFill="1" applyBorder="1" applyAlignment="1">
      <alignment vertical="center"/>
    </xf>
    <xf numFmtId="0" fontId="19" fillId="2" borderId="10" xfId="0" applyFont="1" applyFill="1" applyBorder="1" applyAlignment="1">
      <alignment vertical="center"/>
    </xf>
    <xf numFmtId="0" fontId="19" fillId="2" borderId="15" xfId="0" applyFont="1" applyFill="1" applyBorder="1" applyAlignment="1">
      <alignment vertical="center"/>
    </xf>
    <xf numFmtId="0" fontId="19" fillId="2" borderId="23" xfId="0" applyFont="1" applyFill="1" applyBorder="1" applyAlignment="1">
      <alignment vertical="center"/>
    </xf>
    <xf numFmtId="0" fontId="19" fillId="2" borderId="6" xfId="0" applyFont="1" applyFill="1" applyBorder="1" applyAlignment="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0" fillId="0" borderId="0" xfId="0" applyAlignment="1">
      <alignment horizontal="lef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6"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10" xfId="0" applyFont="1" applyFill="1" applyBorder="1" applyAlignment="1">
      <alignment horizontal="center" vertical="top" wrapText="1"/>
    </xf>
    <xf numFmtId="0" fontId="27" fillId="2" borderId="3" xfId="0" applyFont="1" applyFill="1" applyBorder="1" applyAlignment="1">
      <alignment horizontal="left" vertical="center" wrapText="1"/>
    </xf>
    <xf numFmtId="0" fontId="25" fillId="2" borderId="9" xfId="0" applyFont="1" applyFill="1" applyBorder="1" applyAlignment="1">
      <alignment horizontal="center" vertical="center"/>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22" fillId="2" borderId="22" xfId="0" applyFont="1" applyFill="1" applyBorder="1" applyAlignment="1">
      <alignment vertical="center"/>
    </xf>
    <xf numFmtId="0" fontId="22" fillId="2" borderId="27" xfId="0" applyFont="1" applyFill="1" applyBorder="1" applyAlignment="1">
      <alignment vertical="center"/>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0" fontId="22" fillId="2" borderId="11" xfId="0" applyFont="1" applyFill="1" applyBorder="1" applyAlignment="1">
      <alignment vertical="center"/>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5" xfId="0" applyFont="1" applyBorder="1" applyAlignment="1">
      <alignment vertical="center" wrapText="1"/>
    </xf>
    <xf numFmtId="0" fontId="22" fillId="0" borderId="1" xfId="0" applyFont="1" applyBorder="1" applyAlignment="1">
      <alignment vertical="center" wrapText="1"/>
    </xf>
    <xf numFmtId="0" fontId="22" fillId="0" borderId="5" xfId="0" applyFont="1" applyBorder="1" applyAlignment="1">
      <alignment vertical="center" wrapText="1"/>
    </xf>
    <xf numFmtId="0" fontId="19" fillId="2" borderId="27"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9" xfId="0" applyFont="1" applyFill="1" applyBorder="1" applyAlignment="1">
      <alignment vertical="center"/>
    </xf>
    <xf numFmtId="0" fontId="22" fillId="2" borderId="1" xfId="0" applyFont="1" applyFill="1" applyBorder="1" applyAlignment="1">
      <alignment vertical="center"/>
    </xf>
    <xf numFmtId="0" fontId="22" fillId="2" borderId="5" xfId="0" applyFont="1" applyFill="1" applyBorder="1" applyAlignment="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2" xfId="0" applyFont="1" applyFill="1" applyBorder="1" applyAlignment="1">
      <alignment vertical="center"/>
    </xf>
    <xf numFmtId="0" fontId="19" fillId="2" borderId="27" xfId="0" applyFont="1" applyFill="1" applyBorder="1" applyAlignment="1">
      <alignment vertical="center"/>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11" xfId="0" applyFont="1" applyFill="1" applyBorder="1" applyAlignment="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2" borderId="0" xfId="0" applyFont="1" applyFill="1" applyAlignment="1">
      <alignment horizontal="left" vertical="top" wrapText="1"/>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176" fontId="22" fillId="3" borderId="9" xfId="2" applyNumberFormat="1" applyFont="1" applyFill="1" applyBorder="1" applyAlignment="1">
      <alignment horizontal="center" vertical="center" wrapText="1"/>
    </xf>
    <xf numFmtId="176" fontId="22" fillId="3" borderId="1"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176" fontId="22" fillId="2" borderId="15" xfId="2" applyNumberFormat="1" applyFont="1" applyFill="1" applyBorder="1" applyAlignment="1">
      <alignment horizontal="left" vertical="center" wrapText="1"/>
    </xf>
    <xf numFmtId="176" fontId="22" fillId="3" borderId="0"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0" fontId="50" fillId="2" borderId="0" xfId="9" applyFont="1" applyFill="1" applyAlignment="1">
      <alignment horizontal="center" vertical="center"/>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center" vertical="top" wrapText="1"/>
    </xf>
    <xf numFmtId="0" fontId="27" fillId="2" borderId="15" xfId="9" applyFont="1" applyFill="1" applyBorder="1" applyAlignment="1">
      <alignment horizontal="center" vertical="center"/>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27" fillId="2" borderId="15" xfId="9" applyFont="1" applyFill="1" applyBorder="1" applyAlignment="1">
      <alignment horizontal="left" vertical="center"/>
    </xf>
    <xf numFmtId="0" fontId="27" fillId="2" borderId="15" xfId="9" applyFont="1" applyFill="1" applyBorder="1" applyAlignment="1">
      <alignment horizontal="center" vertical="top"/>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0" xfId="9" applyFont="1" applyFill="1" applyBorder="1" applyAlignment="1">
      <alignment horizontal="center" vertical="center"/>
    </xf>
    <xf numFmtId="0" fontId="27" fillId="2" borderId="23"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cellXfs>
  <cellStyles count="33">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3" xfId="23" xr:uid="{8B983250-F141-4601-AF4D-39ECB7A23F24}"/>
    <cellStyle name="標準 3 2 4" xfId="27" xr:uid="{32751305-EF60-495D-A42D-2D8E7ED0F0D8}"/>
    <cellStyle name="標準 3 2 4 2 3" xfId="21" xr:uid="{F7476AE3-C9DD-4A9E-8F79-329605389791}"/>
    <cellStyle name="標準 3 2 4 2 3 2" xfId="26" xr:uid="{5BB717A9-0BDD-474C-B782-993497365FB0}"/>
    <cellStyle name="標準 3 2 5" xfId="28" xr:uid="{E139EE77-BF79-47AA-91B8-AB1F28ECAE6E}"/>
    <cellStyle name="標準 3 2 6" xfId="30" xr:uid="{5A288620-4C51-4042-B622-CDCBAED4E5E7}"/>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FF5BFF"/>
      <color rgb="FFFF99FF"/>
      <color rgb="FFCCFFFF"/>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macro=""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macro=""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macro=""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macro=""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A334AB1D-5E7C-40B4-BC1F-B21EE9C7546F}"/>
            </a:ext>
          </a:extLst>
        </xdr:cNvPr>
        <xdr:cNvSpPr txBox="1"/>
      </xdr:nvSpPr>
      <xdr:spPr>
        <a:xfrm>
          <a:off x="2289922" y="1334061"/>
          <a:ext cx="5686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18BAAA7E-AA6F-4EC9-A71B-82F9C90090C7}"/>
            </a:ext>
          </a:extLst>
        </xdr:cNvPr>
        <xdr:cNvSpPr txBox="1"/>
      </xdr:nvSpPr>
      <xdr:spPr>
        <a:xfrm>
          <a:off x="2278716" y="4911107"/>
          <a:ext cx="574732"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D54830BA-9AED-4C1D-AF90-78E38AA18748}"/>
            </a:ext>
          </a:extLst>
        </xdr:cNvPr>
        <xdr:cNvSpPr txBox="1"/>
      </xdr:nvSpPr>
      <xdr:spPr>
        <a:xfrm>
          <a:off x="2968998" y="4905935"/>
          <a:ext cx="562407"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171967EE-5D95-4359-A34C-291894419D2D}"/>
            </a:ext>
          </a:extLst>
        </xdr:cNvPr>
        <xdr:cNvSpPr txBox="1"/>
      </xdr:nvSpPr>
      <xdr:spPr>
        <a:xfrm>
          <a:off x="5716681" y="1322854"/>
          <a:ext cx="695886"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6" name="テキスト ボックス 5">
          <a:extLst>
            <a:ext uri="{FF2B5EF4-FFF2-40B4-BE49-F238E27FC236}">
              <a16:creationId xmlns:a16="http://schemas.microsoft.com/office/drawing/2014/main" id="{A24158DA-FAEF-4031-BF49-6A06A53E73C7}"/>
            </a:ext>
          </a:extLst>
        </xdr:cNvPr>
        <xdr:cNvSpPr txBox="1"/>
      </xdr:nvSpPr>
      <xdr:spPr>
        <a:xfrm>
          <a:off x="3279961" y="7955616"/>
          <a:ext cx="5563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7" name="テキスト ボックス 6">
          <a:extLst>
            <a:ext uri="{FF2B5EF4-FFF2-40B4-BE49-F238E27FC236}">
              <a16:creationId xmlns:a16="http://schemas.microsoft.com/office/drawing/2014/main" id="{193CE0F6-34E8-413C-87FF-CB6D45B0AE71}"/>
            </a:ext>
          </a:extLst>
        </xdr:cNvPr>
        <xdr:cNvSpPr txBox="1"/>
      </xdr:nvSpPr>
      <xdr:spPr>
        <a:xfrm>
          <a:off x="5839944" y="4905939"/>
          <a:ext cx="695886" cy="242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7</xdr:col>
      <xdr:colOff>280147</xdr:colOff>
      <xdr:row>36</xdr:row>
      <xdr:rowOff>67236</xdr:rowOff>
    </xdr:from>
    <xdr:to>
      <xdr:col>9</xdr:col>
      <xdr:colOff>124945</xdr:colOff>
      <xdr:row>37</xdr:row>
      <xdr:rowOff>14008</xdr:rowOff>
    </xdr:to>
    <xdr:sp macro="" textlink="">
      <xdr:nvSpPr>
        <xdr:cNvPr id="8" name="テキスト ボックス 7">
          <a:extLst>
            <a:ext uri="{FF2B5EF4-FFF2-40B4-BE49-F238E27FC236}">
              <a16:creationId xmlns:a16="http://schemas.microsoft.com/office/drawing/2014/main" id="{A556E2AD-39F5-4C1A-A45B-7527FE6D2E0F}"/>
            </a:ext>
          </a:extLst>
        </xdr:cNvPr>
        <xdr:cNvSpPr txBox="1"/>
      </xdr:nvSpPr>
      <xdr:spPr>
        <a:xfrm>
          <a:off x="2289922" y="11135286"/>
          <a:ext cx="568698"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47</xdr:row>
      <xdr:rowOff>72407</xdr:rowOff>
    </xdr:from>
    <xdr:to>
      <xdr:col>9</xdr:col>
      <xdr:colOff>119773</xdr:colOff>
      <xdr:row>48</xdr:row>
      <xdr:rowOff>22196</xdr:rowOff>
    </xdr:to>
    <xdr:sp macro="" textlink="">
      <xdr:nvSpPr>
        <xdr:cNvPr id="9" name="テキスト ボックス 8">
          <a:extLst>
            <a:ext uri="{FF2B5EF4-FFF2-40B4-BE49-F238E27FC236}">
              <a16:creationId xmlns:a16="http://schemas.microsoft.com/office/drawing/2014/main" id="{7C2D4D74-DC1F-4E7E-80F2-4363CF1F736D}"/>
            </a:ext>
          </a:extLst>
        </xdr:cNvPr>
        <xdr:cNvSpPr txBox="1"/>
      </xdr:nvSpPr>
      <xdr:spPr>
        <a:xfrm>
          <a:off x="2278716" y="13550282"/>
          <a:ext cx="574732"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47</xdr:row>
      <xdr:rowOff>67235</xdr:rowOff>
    </xdr:from>
    <xdr:to>
      <xdr:col>11</xdr:col>
      <xdr:colOff>130980</xdr:colOff>
      <xdr:row>48</xdr:row>
      <xdr:rowOff>17024</xdr:rowOff>
    </xdr:to>
    <xdr:sp macro="" textlink="">
      <xdr:nvSpPr>
        <xdr:cNvPr id="10" name="テキスト ボックス 9">
          <a:extLst>
            <a:ext uri="{FF2B5EF4-FFF2-40B4-BE49-F238E27FC236}">
              <a16:creationId xmlns:a16="http://schemas.microsoft.com/office/drawing/2014/main" id="{871430D8-5DC1-4841-AE83-CEE225B4FE50}"/>
            </a:ext>
          </a:extLst>
        </xdr:cNvPr>
        <xdr:cNvSpPr txBox="1"/>
      </xdr:nvSpPr>
      <xdr:spPr>
        <a:xfrm>
          <a:off x="2968998" y="13545110"/>
          <a:ext cx="562407"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36</xdr:row>
      <xdr:rowOff>56029</xdr:rowOff>
    </xdr:from>
    <xdr:to>
      <xdr:col>17</xdr:col>
      <xdr:colOff>68917</xdr:colOff>
      <xdr:row>37</xdr:row>
      <xdr:rowOff>2801</xdr:rowOff>
    </xdr:to>
    <xdr:sp macro="" textlink="">
      <xdr:nvSpPr>
        <xdr:cNvPr id="11" name="テキスト ボックス 10">
          <a:extLst>
            <a:ext uri="{FF2B5EF4-FFF2-40B4-BE49-F238E27FC236}">
              <a16:creationId xmlns:a16="http://schemas.microsoft.com/office/drawing/2014/main" id="{9BD03013-ECB2-4E54-9C9E-E0FA3C28ACBF}"/>
            </a:ext>
          </a:extLst>
        </xdr:cNvPr>
        <xdr:cNvSpPr txBox="1"/>
      </xdr:nvSpPr>
      <xdr:spPr>
        <a:xfrm>
          <a:off x="5716681" y="11124079"/>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59</xdr:row>
      <xdr:rowOff>78441</xdr:rowOff>
    </xdr:from>
    <xdr:to>
      <xdr:col>12</xdr:col>
      <xdr:colOff>102533</xdr:colOff>
      <xdr:row>59</xdr:row>
      <xdr:rowOff>316566</xdr:rowOff>
    </xdr:to>
    <xdr:sp macro="" textlink="">
      <xdr:nvSpPr>
        <xdr:cNvPr id="12" name="テキスト ボックス 11">
          <a:extLst>
            <a:ext uri="{FF2B5EF4-FFF2-40B4-BE49-F238E27FC236}">
              <a16:creationId xmlns:a16="http://schemas.microsoft.com/office/drawing/2014/main" id="{C51A9298-FFF0-456C-896C-A14E8774C5B1}"/>
            </a:ext>
          </a:extLst>
        </xdr:cNvPr>
        <xdr:cNvSpPr txBox="1"/>
      </xdr:nvSpPr>
      <xdr:spPr>
        <a:xfrm>
          <a:off x="3279961" y="17556816"/>
          <a:ext cx="556372"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800" b="1" u="none">
            <a:solidFill>
              <a:schemeClr val="tx1"/>
            </a:solidFill>
          </a:endParaRPr>
        </a:p>
      </xdr:txBody>
    </xdr:sp>
    <xdr:clientData/>
  </xdr:twoCellAnchor>
  <xdr:twoCellAnchor>
    <xdr:from>
      <xdr:col>16</xdr:col>
      <xdr:colOff>134469</xdr:colOff>
      <xdr:row>47</xdr:row>
      <xdr:rowOff>67239</xdr:rowOff>
    </xdr:from>
    <xdr:to>
      <xdr:col>17</xdr:col>
      <xdr:colOff>192180</xdr:colOff>
      <xdr:row>48</xdr:row>
      <xdr:rowOff>14011</xdr:rowOff>
    </xdr:to>
    <xdr:sp macro="" textlink="">
      <xdr:nvSpPr>
        <xdr:cNvPr id="13" name="テキスト ボックス 12">
          <a:extLst>
            <a:ext uri="{FF2B5EF4-FFF2-40B4-BE49-F238E27FC236}">
              <a16:creationId xmlns:a16="http://schemas.microsoft.com/office/drawing/2014/main" id="{9393E6E5-A912-44A1-A23F-2CFB9D42495B}"/>
            </a:ext>
          </a:extLst>
        </xdr:cNvPr>
        <xdr:cNvSpPr txBox="1"/>
      </xdr:nvSpPr>
      <xdr:spPr>
        <a:xfrm>
          <a:off x="5839944" y="13545114"/>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15</xdr:col>
      <xdr:colOff>95250</xdr:colOff>
      <xdr:row>48</xdr:row>
      <xdr:rowOff>244927</xdr:rowOff>
    </xdr:from>
    <xdr:to>
      <xdr:col>18</xdr:col>
      <xdr:colOff>38100</xdr:colOff>
      <xdr:row>55</xdr:row>
      <xdr:rowOff>374195</xdr:rowOff>
    </xdr:to>
    <xdr:sp macro="" textlink="">
      <xdr:nvSpPr>
        <xdr:cNvPr id="14" name="四角形: 角を丸くする 13">
          <a:extLst>
            <a:ext uri="{FF2B5EF4-FFF2-40B4-BE49-F238E27FC236}">
              <a16:creationId xmlns:a16="http://schemas.microsoft.com/office/drawing/2014/main" id="{F23CB257-DE4D-466A-A652-937E258FCFD9}"/>
            </a:ext>
          </a:extLst>
        </xdr:cNvPr>
        <xdr:cNvSpPr/>
      </xdr:nvSpPr>
      <xdr:spPr>
        <a:xfrm>
          <a:off x="4801054" y="13602606"/>
          <a:ext cx="2346778" cy="2748643"/>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27214</xdr:colOff>
      <xdr:row>56</xdr:row>
      <xdr:rowOff>51954</xdr:rowOff>
    </xdr:from>
    <xdr:to>
      <xdr:col>30</xdr:col>
      <xdr:colOff>98535</xdr:colOff>
      <xdr:row>56</xdr:row>
      <xdr:rowOff>361293</xdr:rowOff>
    </xdr:to>
    <xdr:sp macro="" textlink="">
      <xdr:nvSpPr>
        <xdr:cNvPr id="15" name="四角形: 角を丸くする 14">
          <a:extLst>
            <a:ext uri="{FF2B5EF4-FFF2-40B4-BE49-F238E27FC236}">
              <a16:creationId xmlns:a16="http://schemas.microsoft.com/office/drawing/2014/main" id="{D656F19F-2E5F-4FD3-85DC-927DD7B7CBE0}"/>
            </a:ext>
          </a:extLst>
        </xdr:cNvPr>
        <xdr:cNvSpPr/>
      </xdr:nvSpPr>
      <xdr:spPr>
        <a:xfrm>
          <a:off x="487042" y="16441523"/>
          <a:ext cx="11851665" cy="309339"/>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372242</xdr:colOff>
      <xdr:row>57</xdr:row>
      <xdr:rowOff>32845</xdr:rowOff>
    </xdr:from>
    <xdr:to>
      <xdr:col>20</xdr:col>
      <xdr:colOff>54741</xdr:colOff>
      <xdr:row>66</xdr:row>
      <xdr:rowOff>21897</xdr:rowOff>
    </xdr:to>
    <xdr:cxnSp macro="">
      <xdr:nvCxnSpPr>
        <xdr:cNvPr id="16" name="直線コネクタ 15">
          <a:extLst>
            <a:ext uri="{FF2B5EF4-FFF2-40B4-BE49-F238E27FC236}">
              <a16:creationId xmlns:a16="http://schemas.microsoft.com/office/drawing/2014/main" id="{AF43969C-FC67-4F4D-B190-286FAB73D70B}"/>
            </a:ext>
          </a:extLst>
        </xdr:cNvPr>
        <xdr:cNvCxnSpPr/>
      </xdr:nvCxnSpPr>
      <xdr:spPr>
        <a:xfrm flipV="1">
          <a:off x="7488621" y="16794655"/>
          <a:ext cx="624051" cy="195974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85725</xdr:colOff>
      <xdr:row>52</xdr:row>
      <xdr:rowOff>168090</xdr:rowOff>
    </xdr:from>
    <xdr:to>
      <xdr:col>15</xdr:col>
      <xdr:colOff>100853</xdr:colOff>
      <xdr:row>62</xdr:row>
      <xdr:rowOff>9525</xdr:rowOff>
    </xdr:to>
    <xdr:cxnSp macro="">
      <xdr:nvCxnSpPr>
        <xdr:cNvPr id="17" name="直線コネクタ 16">
          <a:extLst>
            <a:ext uri="{FF2B5EF4-FFF2-40B4-BE49-F238E27FC236}">
              <a16:creationId xmlns:a16="http://schemas.microsoft.com/office/drawing/2014/main" id="{DAFB945A-DEF1-46B3-B427-2DA631A7CA16}"/>
            </a:ext>
          </a:extLst>
        </xdr:cNvPr>
        <xdr:cNvCxnSpPr/>
      </xdr:nvCxnSpPr>
      <xdr:spPr>
        <a:xfrm flipV="1">
          <a:off x="4486275" y="15074715"/>
          <a:ext cx="348503" cy="279418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51582</xdr:colOff>
      <xdr:row>60</xdr:row>
      <xdr:rowOff>91544</xdr:rowOff>
    </xdr:from>
    <xdr:to>
      <xdr:col>18</xdr:col>
      <xdr:colOff>378153</xdr:colOff>
      <xdr:row>65</xdr:row>
      <xdr:rowOff>54428</xdr:rowOff>
    </xdr:to>
    <xdr:sp macro="" textlink="">
      <xdr:nvSpPr>
        <xdr:cNvPr id="20" name="テキスト ボックス 19">
          <a:extLst>
            <a:ext uri="{FF2B5EF4-FFF2-40B4-BE49-F238E27FC236}">
              <a16:creationId xmlns:a16="http://schemas.microsoft.com/office/drawing/2014/main" id="{9B609E05-9D83-489B-A177-1BFB6EBE45A4}"/>
            </a:ext>
          </a:extLst>
        </xdr:cNvPr>
        <xdr:cNvSpPr txBox="1"/>
      </xdr:nvSpPr>
      <xdr:spPr>
        <a:xfrm>
          <a:off x="51582" y="17454258"/>
          <a:ext cx="7551964" cy="1051456"/>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掛かり増し分＋掛かり増し以外の経費の合計額を「交付対象外経費を含めた施設等整備に要する経費」に記載し、掛かり増し分の経費を「施設等整備事業費（交付対象事業費）」に記載してください。</a:t>
          </a:r>
        </a:p>
      </xdr:txBody>
    </xdr:sp>
    <xdr:clientData/>
  </xdr:twoCellAnchor>
  <xdr:twoCellAnchor>
    <xdr:from>
      <xdr:col>29</xdr:col>
      <xdr:colOff>381000</xdr:colOff>
      <xdr:row>23</xdr:row>
      <xdr:rowOff>302819</xdr:rowOff>
    </xdr:from>
    <xdr:to>
      <xdr:col>31</xdr:col>
      <xdr:colOff>81205</xdr:colOff>
      <xdr:row>24</xdr:row>
      <xdr:rowOff>81643</xdr:rowOff>
    </xdr:to>
    <xdr:cxnSp macro="">
      <xdr:nvCxnSpPr>
        <xdr:cNvPr id="22" name="直線矢印コネクタ 21">
          <a:extLst>
            <a:ext uri="{FF2B5EF4-FFF2-40B4-BE49-F238E27FC236}">
              <a16:creationId xmlns:a16="http://schemas.microsoft.com/office/drawing/2014/main" id="{45948FCD-548F-412A-8E38-BA78B2454E25}"/>
            </a:ext>
          </a:extLst>
        </xdr:cNvPr>
        <xdr:cNvCxnSpPr/>
      </xdr:nvCxnSpPr>
      <xdr:spPr>
        <a:xfrm flipH="1">
          <a:off x="12205607" y="7800355"/>
          <a:ext cx="530241" cy="1190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30</xdr:col>
      <xdr:colOff>230182</xdr:colOff>
      <xdr:row>23</xdr:row>
      <xdr:rowOff>73096</xdr:rowOff>
    </xdr:from>
    <xdr:ext cx="2854558" cy="346377"/>
    <xdr:sp macro="" textlink="">
      <xdr:nvSpPr>
        <xdr:cNvPr id="23" name="テキスト ボックス 22">
          <a:extLst>
            <a:ext uri="{FF2B5EF4-FFF2-40B4-BE49-F238E27FC236}">
              <a16:creationId xmlns:a16="http://schemas.microsoft.com/office/drawing/2014/main" id="{0D39DD6C-BD28-40FE-B2EC-0E45947DBDAB}"/>
            </a:ext>
          </a:extLst>
        </xdr:cNvPr>
        <xdr:cNvSpPr txBox="1"/>
      </xdr:nvSpPr>
      <xdr:spPr>
        <a:xfrm>
          <a:off x="12517432" y="7570632"/>
          <a:ext cx="2854558"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lientData/>
  </xdr:oneCellAnchor>
  <xdr:twoCellAnchor>
    <xdr:from>
      <xdr:col>34</xdr:col>
      <xdr:colOff>26776</xdr:colOff>
      <xdr:row>12</xdr:row>
      <xdr:rowOff>289212</xdr:rowOff>
    </xdr:from>
    <xdr:to>
      <xdr:col>34</xdr:col>
      <xdr:colOff>231321</xdr:colOff>
      <xdr:row>13</xdr:row>
      <xdr:rowOff>231321</xdr:rowOff>
    </xdr:to>
    <xdr:cxnSp macro="">
      <xdr:nvCxnSpPr>
        <xdr:cNvPr id="24" name="直線矢印コネクタ 23">
          <a:extLst>
            <a:ext uri="{FF2B5EF4-FFF2-40B4-BE49-F238E27FC236}">
              <a16:creationId xmlns:a16="http://schemas.microsoft.com/office/drawing/2014/main" id="{F3307340-3782-4599-9033-2D77FEE6B060}"/>
            </a:ext>
          </a:extLst>
        </xdr:cNvPr>
        <xdr:cNvCxnSpPr/>
      </xdr:nvCxnSpPr>
      <xdr:spPr>
        <a:xfrm>
          <a:off x="14800051" y="4242087"/>
          <a:ext cx="204545" cy="2850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31</xdr:col>
      <xdr:colOff>57150</xdr:colOff>
      <xdr:row>11</xdr:row>
      <xdr:rowOff>319385</xdr:rowOff>
    </xdr:from>
    <xdr:ext cx="2760535" cy="346377"/>
    <xdr:sp macro="" textlink="">
      <xdr:nvSpPr>
        <xdr:cNvPr id="25" name="テキスト ボックス 24">
          <a:extLst>
            <a:ext uri="{FF2B5EF4-FFF2-40B4-BE49-F238E27FC236}">
              <a16:creationId xmlns:a16="http://schemas.microsoft.com/office/drawing/2014/main" id="{385CF326-9779-471E-86CB-866149E4CBF1}"/>
            </a:ext>
          </a:extLst>
        </xdr:cNvPr>
        <xdr:cNvSpPr txBox="1"/>
      </xdr:nvSpPr>
      <xdr:spPr>
        <a:xfrm>
          <a:off x="12649200" y="3929360"/>
          <a:ext cx="2760535"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以前であること</a:t>
          </a:r>
        </a:p>
      </xdr:txBody>
    </xdr:sp>
    <xdr:clientData/>
  </xdr:oneCellAnchor>
  <xdr:twoCellAnchor>
    <xdr:from>
      <xdr:col>0</xdr:col>
      <xdr:colOff>47656</xdr:colOff>
      <xdr:row>65</xdr:row>
      <xdr:rowOff>109737</xdr:rowOff>
    </xdr:from>
    <xdr:to>
      <xdr:col>18</xdr:col>
      <xdr:colOff>383190</xdr:colOff>
      <xdr:row>71</xdr:row>
      <xdr:rowOff>71694</xdr:rowOff>
    </xdr:to>
    <xdr:sp macro="" textlink="">
      <xdr:nvSpPr>
        <xdr:cNvPr id="18" name="テキスト ボックス 17">
          <a:extLst>
            <a:ext uri="{FF2B5EF4-FFF2-40B4-BE49-F238E27FC236}">
              <a16:creationId xmlns:a16="http://schemas.microsoft.com/office/drawing/2014/main" id="{D2D9B96E-EB8C-4D70-ADAB-BCFE0B1C6088}"/>
            </a:ext>
          </a:extLst>
        </xdr:cNvPr>
        <xdr:cNvSpPr txBox="1"/>
      </xdr:nvSpPr>
      <xdr:spPr>
        <a:xfrm>
          <a:off x="47656" y="18463285"/>
          <a:ext cx="7474163" cy="1252441"/>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r>
            <a:rPr kumimoji="1" lang="en-US" altLang="ja-JP" sz="1400">
              <a:solidFill>
                <a:srgbClr val="FF0000"/>
              </a:solidFill>
              <a:latin typeface="Meiryo UI" panose="020B0604030504040204" pitchFamily="50" charset="-128"/>
              <a:ea typeface="Meiryo UI" panose="020B0604030504040204" pitchFamily="50" charset="-128"/>
            </a:rPr>
            <a:t>※ </a:t>
          </a:r>
          <a:r>
            <a:rPr kumimoji="1" lang="ja-JP" altLang="en-US" sz="1400">
              <a:solidFill>
                <a:srgbClr val="FF0000"/>
              </a:solidFill>
              <a:latin typeface="Meiryo UI" panose="020B0604030504040204" pitchFamily="50" charset="-128"/>
              <a:ea typeface="Meiryo UI" panose="020B0604030504040204" pitchFamily="50" charset="-128"/>
            </a:rPr>
            <a:t>撤去・処分費も、整備の過程で発生したがれき等を撤去するための経費等の場合は、交付対象となる可能性がありますので、ご相談ください。）</a:t>
          </a:r>
        </a:p>
      </xdr:txBody>
    </xdr:sp>
    <xdr:clientData/>
  </xdr:twoCellAnchor>
  <xdr:twoCellAnchor editAs="oneCell">
    <xdr:from>
      <xdr:col>19</xdr:col>
      <xdr:colOff>148602</xdr:colOff>
      <xdr:row>60</xdr:row>
      <xdr:rowOff>54741</xdr:rowOff>
    </xdr:from>
    <xdr:to>
      <xdr:col>28</xdr:col>
      <xdr:colOff>339395</xdr:colOff>
      <xdr:row>71</xdr:row>
      <xdr:rowOff>111918</xdr:rowOff>
    </xdr:to>
    <xdr:pic>
      <xdr:nvPicPr>
        <xdr:cNvPr id="35" name="図 34">
          <a:extLst>
            <a:ext uri="{FF2B5EF4-FFF2-40B4-BE49-F238E27FC236}">
              <a16:creationId xmlns:a16="http://schemas.microsoft.com/office/drawing/2014/main" id="{0B534CCF-EDF5-9F9B-769A-BE8BFCC09C39}"/>
            </a:ext>
          </a:extLst>
        </xdr:cNvPr>
        <xdr:cNvPicPr>
          <a:picLocks noChangeAspect="1"/>
        </xdr:cNvPicPr>
      </xdr:nvPicPr>
      <xdr:blipFill>
        <a:blip xmlns:r="http://schemas.openxmlformats.org/officeDocument/2006/relationships" r:embed="rId1"/>
        <a:stretch>
          <a:fillRect/>
        </a:stretch>
      </xdr:blipFill>
      <xdr:spPr>
        <a:xfrm>
          <a:off x="7836638" y="17417455"/>
          <a:ext cx="3864721" cy="2452034"/>
        </a:xfrm>
        <a:prstGeom prst="rect">
          <a:avLst/>
        </a:prstGeom>
      </xdr:spPr>
    </xdr:pic>
    <xdr:clientData/>
  </xdr:twoCellAnchor>
  <xdr:twoCellAnchor editAs="oneCell">
    <xdr:from>
      <xdr:col>28</xdr:col>
      <xdr:colOff>426982</xdr:colOff>
      <xdr:row>60</xdr:row>
      <xdr:rowOff>42075</xdr:rowOff>
    </xdr:from>
    <xdr:to>
      <xdr:col>36</xdr:col>
      <xdr:colOff>21896</xdr:colOff>
      <xdr:row>71</xdr:row>
      <xdr:rowOff>134150</xdr:rowOff>
    </xdr:to>
    <xdr:pic>
      <xdr:nvPicPr>
        <xdr:cNvPr id="36" name="図 35">
          <a:extLst>
            <a:ext uri="{FF2B5EF4-FFF2-40B4-BE49-F238E27FC236}">
              <a16:creationId xmlns:a16="http://schemas.microsoft.com/office/drawing/2014/main" id="{01DA72DA-30DA-E631-A2F9-18A73EEB12AC}"/>
            </a:ext>
          </a:extLst>
        </xdr:cNvPr>
        <xdr:cNvPicPr>
          <a:picLocks noChangeAspect="1"/>
        </xdr:cNvPicPr>
      </xdr:nvPicPr>
      <xdr:blipFill>
        <a:blip xmlns:r="http://schemas.openxmlformats.org/officeDocument/2006/relationships" r:embed="rId2"/>
        <a:stretch>
          <a:fillRect/>
        </a:stretch>
      </xdr:blipFill>
      <xdr:spPr>
        <a:xfrm>
          <a:off x="11725603" y="17460782"/>
          <a:ext cx="3733362" cy="2500696"/>
        </a:xfrm>
        <a:prstGeom prst="rect">
          <a:avLst/>
        </a:prstGeom>
      </xdr:spPr>
    </xdr:pic>
    <xdr:clientData/>
  </xdr:twoCellAnchor>
  <xdr:twoCellAnchor>
    <xdr:from>
      <xdr:col>14</xdr:col>
      <xdr:colOff>13608</xdr:colOff>
      <xdr:row>78</xdr:row>
      <xdr:rowOff>136072</xdr:rowOff>
    </xdr:from>
    <xdr:to>
      <xdr:col>27</xdr:col>
      <xdr:colOff>108857</xdr:colOff>
      <xdr:row>84</xdr:row>
      <xdr:rowOff>136072</xdr:rowOff>
    </xdr:to>
    <xdr:sp macro="" textlink="">
      <xdr:nvSpPr>
        <xdr:cNvPr id="21" name="テキスト ボックス 20">
          <a:extLst>
            <a:ext uri="{FF2B5EF4-FFF2-40B4-BE49-F238E27FC236}">
              <a16:creationId xmlns:a16="http://schemas.microsoft.com/office/drawing/2014/main" id="{69F39A88-715F-4E09-98EB-459EEE243A78}"/>
            </a:ext>
          </a:extLst>
        </xdr:cNvPr>
        <xdr:cNvSpPr txBox="1"/>
      </xdr:nvSpPr>
      <xdr:spPr>
        <a:xfrm>
          <a:off x="4490358" y="21744215"/>
          <a:ext cx="6599463" cy="1578428"/>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12</xdr:col>
      <xdr:colOff>244928</xdr:colOff>
      <xdr:row>81</xdr:row>
      <xdr:rowOff>108858</xdr:rowOff>
    </xdr:from>
    <xdr:to>
      <xdr:col>14</xdr:col>
      <xdr:colOff>13608</xdr:colOff>
      <xdr:row>81</xdr:row>
      <xdr:rowOff>244929</xdr:rowOff>
    </xdr:to>
    <xdr:cxnSp macro="">
      <xdr:nvCxnSpPr>
        <xdr:cNvPr id="26" name="直線コネクタ 25">
          <a:extLst>
            <a:ext uri="{FF2B5EF4-FFF2-40B4-BE49-F238E27FC236}">
              <a16:creationId xmlns:a16="http://schemas.microsoft.com/office/drawing/2014/main" id="{4D714EC4-7AF1-418B-9604-D90858D30795}"/>
            </a:ext>
          </a:extLst>
        </xdr:cNvPr>
        <xdr:cNvCxnSpPr>
          <a:stCxn id="21" idx="1"/>
        </xdr:cNvCxnSpPr>
      </xdr:nvCxnSpPr>
      <xdr:spPr>
        <a:xfrm flipH="1">
          <a:off x="4041321" y="22533429"/>
          <a:ext cx="449037" cy="13607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68035</xdr:colOff>
      <xdr:row>75</xdr:row>
      <xdr:rowOff>231322</xdr:rowOff>
    </xdr:from>
    <xdr:to>
      <xdr:col>13</xdr:col>
      <xdr:colOff>13608</xdr:colOff>
      <xdr:row>82</xdr:row>
      <xdr:rowOff>27215</xdr:rowOff>
    </xdr:to>
    <xdr:sp macro="" textlink="">
      <xdr:nvSpPr>
        <xdr:cNvPr id="32" name="四角形: 角を丸くする 31">
          <a:extLst>
            <a:ext uri="{FF2B5EF4-FFF2-40B4-BE49-F238E27FC236}">
              <a16:creationId xmlns:a16="http://schemas.microsoft.com/office/drawing/2014/main" id="{B2E46D73-36FC-4D1D-8D5F-C0849B6AC171}"/>
            </a:ext>
          </a:extLst>
        </xdr:cNvPr>
        <xdr:cNvSpPr/>
      </xdr:nvSpPr>
      <xdr:spPr>
        <a:xfrm>
          <a:off x="68035" y="21023036"/>
          <a:ext cx="4082144" cy="1700893"/>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13</xdr:row>
      <xdr:rowOff>152400</xdr:rowOff>
    </xdr:from>
    <xdr:to>
      <xdr:col>11</xdr:col>
      <xdr:colOff>299357</xdr:colOff>
      <xdr:row>15</xdr:row>
      <xdr:rowOff>25854</xdr:rowOff>
    </xdr:to>
    <xdr:cxnSp macro="">
      <xdr:nvCxnSpPr>
        <xdr:cNvPr id="27" name="直線矢印コネクタ 26">
          <a:extLst>
            <a:ext uri="{FF2B5EF4-FFF2-40B4-BE49-F238E27FC236}">
              <a16:creationId xmlns:a16="http://schemas.microsoft.com/office/drawing/2014/main" id="{E88801ED-AB90-44D5-A3A8-D49B20FE5E98}"/>
            </a:ext>
          </a:extLst>
        </xdr:cNvPr>
        <xdr:cNvCxnSpPr/>
      </xdr:nvCxnSpPr>
      <xdr:spPr>
        <a:xfrm>
          <a:off x="3543300" y="4448175"/>
          <a:ext cx="156482" cy="4163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171451</xdr:colOff>
      <xdr:row>11</xdr:row>
      <xdr:rowOff>330178</xdr:rowOff>
    </xdr:from>
    <xdr:ext cx="2209800" cy="600421"/>
    <xdr:sp macro="" textlink="">
      <xdr:nvSpPr>
        <xdr:cNvPr id="19" name="テキスト ボックス 18">
          <a:extLst>
            <a:ext uri="{FF2B5EF4-FFF2-40B4-BE49-F238E27FC236}">
              <a16:creationId xmlns:a16="http://schemas.microsoft.com/office/drawing/2014/main" id="{7CCA0652-3F98-4ACC-870F-8EAB4D7015DF}"/>
            </a:ext>
          </a:extLst>
        </xdr:cNvPr>
        <xdr:cNvSpPr txBox="1"/>
      </xdr:nvSpPr>
      <xdr:spPr>
        <a:xfrm>
          <a:off x="2905126" y="3940153"/>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新築・増築・改築・改修のどれに該当するのか明記すること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macro=""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macro=""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macro=""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macro=""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macro=""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macro=""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macro=""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macro=""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macro=""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macro=""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14B060DA-9273-4372-899F-79D43C5EA493}"/>
            </a:ext>
          </a:extLst>
        </xdr:cNvPr>
        <xdr:cNvSpPr txBox="1">
          <a:spLocks noChangeArrowheads="1"/>
        </xdr:cNvSpPr>
      </xdr:nvSpPr>
      <xdr:spPr bwMode="auto">
        <a:xfrm>
          <a:off x="12820650"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DEAE4029-F098-43A2-93BD-7B3D6EB3436F}"/>
            </a:ext>
          </a:extLst>
        </xdr:cNvPr>
        <xdr:cNvSpPr txBox="1">
          <a:spLocks noChangeArrowheads="1"/>
        </xdr:cNvSpPr>
      </xdr:nvSpPr>
      <xdr:spPr bwMode="auto">
        <a:xfrm>
          <a:off x="12658725" y="29756100"/>
          <a:ext cx="96882" cy="203164"/>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FBECDCCF-6320-48ED-AB3B-823FF8409CDD}"/>
            </a:ext>
          </a:extLst>
        </xdr:cNvPr>
        <xdr:cNvSpPr txBox="1">
          <a:spLocks noChangeArrowheads="1"/>
        </xdr:cNvSpPr>
      </xdr:nvSpPr>
      <xdr:spPr bwMode="auto">
        <a:xfrm>
          <a:off x="12820650" y="29756100"/>
          <a:ext cx="68580" cy="203164"/>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5F68AC6F-7ED9-4FEB-9168-4D95CD6DE3DA}"/>
            </a:ext>
          </a:extLst>
        </xdr:cNvPr>
        <xdr:cNvSpPr txBox="1">
          <a:spLocks noChangeArrowheads="1"/>
        </xdr:cNvSpPr>
      </xdr:nvSpPr>
      <xdr:spPr bwMode="auto">
        <a:xfrm>
          <a:off x="13049250" y="29756100"/>
          <a:ext cx="68580" cy="219460"/>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BB749930-E382-463C-A654-3FA02EFBCE50}"/>
            </a:ext>
          </a:extLst>
        </xdr:cNvPr>
        <xdr:cNvSpPr txBox="1">
          <a:spLocks noChangeArrowheads="1"/>
        </xdr:cNvSpPr>
      </xdr:nvSpPr>
      <xdr:spPr bwMode="auto">
        <a:xfrm>
          <a:off x="16754475"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00850D29-6814-4B35-AFF0-00942C9AA5F3}"/>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9EEEEB70-1576-438F-A903-FF98B114AFCD}"/>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5E12BADC-FD71-409D-9E83-B3AEB25EBFB2}"/>
            </a:ext>
          </a:extLst>
        </xdr:cNvPr>
        <xdr:cNvSpPr txBox="1">
          <a:spLocks noChangeArrowheads="1"/>
        </xdr:cNvSpPr>
      </xdr:nvSpPr>
      <xdr:spPr bwMode="auto">
        <a:xfrm>
          <a:off x="16754475" y="2975610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17AE0A0-F8C4-4887-A280-BBEC389F6C08}"/>
            </a:ext>
          </a:extLst>
        </xdr:cNvPr>
        <xdr:cNvSpPr txBox="1">
          <a:spLocks noChangeArrowheads="1"/>
        </xdr:cNvSpPr>
      </xdr:nvSpPr>
      <xdr:spPr bwMode="auto">
        <a:xfrm>
          <a:off x="16754475" y="2975610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3EBC466B-3789-4586-9076-C940C2B88428}"/>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C977EA6B-E1F6-49C3-895A-99112A0EE377}"/>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9122C738-24FB-4926-B7ED-F362BD53A745}"/>
            </a:ext>
          </a:extLst>
        </xdr:cNvPr>
        <xdr:cNvSpPr txBox="1">
          <a:spLocks noChangeArrowheads="1"/>
        </xdr:cNvSpPr>
      </xdr:nvSpPr>
      <xdr:spPr bwMode="auto">
        <a:xfrm>
          <a:off x="16754475" y="2975610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EF0CC1ED-6D8D-4990-9C6F-A4C8E8631063}"/>
            </a:ext>
          </a:extLst>
        </xdr:cNvPr>
        <xdr:cNvSpPr txBox="1">
          <a:spLocks noChangeArrowheads="1"/>
        </xdr:cNvSpPr>
      </xdr:nvSpPr>
      <xdr:spPr bwMode="auto">
        <a:xfrm>
          <a:off x="16249650" y="2975610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CD0718B0-9FC3-40D9-9657-60F7B64D5013}"/>
            </a:ext>
          </a:extLst>
        </xdr:cNvPr>
        <xdr:cNvSpPr txBox="1">
          <a:spLocks noChangeArrowheads="1"/>
        </xdr:cNvSpPr>
      </xdr:nvSpPr>
      <xdr:spPr bwMode="auto">
        <a:xfrm>
          <a:off x="16754475" y="2975610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macro="" textlink="">
      <xdr:nvSpPr>
        <xdr:cNvPr id="16" name="テキスト ボックス 15">
          <a:extLst>
            <a:ext uri="{FF2B5EF4-FFF2-40B4-BE49-F238E27FC236}">
              <a16:creationId xmlns:a16="http://schemas.microsoft.com/office/drawing/2014/main" id="{4468D2C1-219F-471B-8205-4BE6345DC10B}"/>
            </a:ext>
          </a:extLst>
        </xdr:cNvPr>
        <xdr:cNvSpPr txBox="1"/>
      </xdr:nvSpPr>
      <xdr:spPr>
        <a:xfrm>
          <a:off x="7967382" y="2879911"/>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A7F77F2F-73E5-4E82-B7EA-4B28912889CC}"/>
            </a:ext>
          </a:extLst>
        </xdr:cNvPr>
        <xdr:cNvCxnSpPr>
          <a:stCxn id="16" idx="1"/>
        </xdr:cNvCxnSpPr>
      </xdr:nvCxnSpPr>
      <xdr:spPr>
        <a:xfrm flipH="1">
          <a:off x="7620001" y="2991970"/>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93AD8744-F591-4896-AD4F-932DB5E5DE5B}"/>
            </a:ext>
          </a:extLst>
        </xdr:cNvPr>
        <xdr:cNvCxnSpPr/>
      </xdr:nvCxnSpPr>
      <xdr:spPr>
        <a:xfrm flipH="1">
          <a:off x="2947147" y="20159382"/>
          <a:ext cx="2577353" cy="672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macro="" textlink="">
      <xdr:nvSpPr>
        <xdr:cNvPr id="19" name="テキスト ボックス 18">
          <a:extLst>
            <a:ext uri="{FF2B5EF4-FFF2-40B4-BE49-F238E27FC236}">
              <a16:creationId xmlns:a16="http://schemas.microsoft.com/office/drawing/2014/main" id="{C37F67DD-6191-4871-A865-EF250D91AC0E}"/>
            </a:ext>
          </a:extLst>
        </xdr:cNvPr>
        <xdr:cNvSpPr txBox="1"/>
      </xdr:nvSpPr>
      <xdr:spPr>
        <a:xfrm>
          <a:off x="5524500" y="20140597"/>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view="pageBreakPreview" zoomScaleNormal="100" zoomScaleSheetLayoutView="100" zoomScalePageLayoutView="70" workbookViewId="0">
      <selection activeCell="AJ28" sqref="AJ28"/>
    </sheetView>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36328125" style="224" customWidth="1"/>
    <col min="27" max="27" width="2.08984375" style="224" customWidth="1"/>
    <col min="28" max="33" width="3.453125" style="224"/>
    <col min="34" max="34" width="3.36328125" style="224" customWidth="1"/>
    <col min="35" max="16384" width="3.453125" style="224"/>
  </cols>
  <sheetData>
    <row r="1" spans="1:40" ht="49.5" customHeight="1" thickBot="1" x14ac:dyDescent="0.25">
      <c r="W1" s="666" t="s">
        <v>753</v>
      </c>
      <c r="X1" s="667"/>
      <c r="Y1" s="667"/>
      <c r="Z1" s="668"/>
    </row>
    <row r="2" spans="1:40" ht="20.25" customHeight="1" x14ac:dyDescent="0.2">
      <c r="A2" s="223" t="s">
        <v>0</v>
      </c>
    </row>
    <row r="3" spans="1:40" ht="14.25" customHeight="1" x14ac:dyDescent="0.2">
      <c r="V3" s="225" t="s">
        <v>1</v>
      </c>
      <c r="AI3" s="225"/>
    </row>
    <row r="5" spans="1:40" ht="14.25" customHeight="1" x14ac:dyDescent="0.2">
      <c r="A5" s="669" t="s">
        <v>2</v>
      </c>
      <c r="B5" s="670"/>
      <c r="C5" s="670"/>
      <c r="D5" s="670"/>
      <c r="E5" s="670"/>
      <c r="F5" s="670"/>
      <c r="G5" s="670"/>
      <c r="H5" s="670"/>
      <c r="I5" s="670"/>
      <c r="J5" s="670"/>
      <c r="K5" s="670"/>
      <c r="L5" s="670"/>
      <c r="M5" s="670"/>
      <c r="N5" s="670"/>
      <c r="O5" s="670"/>
      <c r="P5" s="670"/>
      <c r="Q5" s="670"/>
      <c r="R5" s="670"/>
      <c r="S5" s="670"/>
      <c r="T5" s="670"/>
      <c r="U5" s="670"/>
      <c r="V5" s="670"/>
      <c r="W5" s="670"/>
      <c r="X5" s="670"/>
      <c r="Y5" s="670"/>
      <c r="Z5" s="670"/>
      <c r="AA5" s="226"/>
      <c r="AB5" s="227"/>
      <c r="AC5" s="227"/>
      <c r="AD5" s="227"/>
      <c r="AE5" s="227"/>
      <c r="AF5" s="227"/>
      <c r="AG5" s="227"/>
      <c r="AH5" s="227"/>
      <c r="AI5" s="227"/>
      <c r="AJ5" s="227"/>
      <c r="AK5" s="227"/>
      <c r="AL5" s="227"/>
      <c r="AM5" s="227"/>
      <c r="AN5" s="227"/>
    </row>
    <row r="6" spans="1:40" ht="14.25" customHeight="1" x14ac:dyDescent="0.2">
      <c r="A6" s="670"/>
      <c r="B6" s="670"/>
      <c r="C6" s="670"/>
      <c r="D6" s="670"/>
      <c r="E6" s="670"/>
      <c r="F6" s="670"/>
      <c r="G6" s="670"/>
      <c r="H6" s="670"/>
      <c r="I6" s="670"/>
      <c r="J6" s="670"/>
      <c r="K6" s="670"/>
      <c r="L6" s="670"/>
      <c r="M6" s="670"/>
      <c r="N6" s="670"/>
      <c r="O6" s="670"/>
      <c r="P6" s="670"/>
      <c r="Q6" s="670"/>
      <c r="R6" s="670"/>
      <c r="S6" s="670"/>
      <c r="T6" s="670"/>
      <c r="U6" s="670"/>
      <c r="V6" s="670"/>
      <c r="W6" s="670"/>
      <c r="X6" s="670"/>
      <c r="Y6" s="670"/>
      <c r="Z6" s="670"/>
      <c r="AA6" s="226"/>
      <c r="AB6" s="227"/>
      <c r="AC6" s="227"/>
      <c r="AD6" s="227"/>
      <c r="AE6" s="227"/>
      <c r="AF6" s="227"/>
      <c r="AG6" s="227"/>
      <c r="AH6" s="227"/>
      <c r="AI6" s="227"/>
      <c r="AJ6" s="227"/>
      <c r="AK6" s="227"/>
      <c r="AL6" s="227"/>
      <c r="AM6" s="227"/>
      <c r="AN6" s="227"/>
    </row>
    <row r="7" spans="1:40" ht="14.25" customHeight="1" x14ac:dyDescent="0.2">
      <c r="A7" s="670"/>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226"/>
      <c r="AB7" s="227"/>
      <c r="AC7" s="227"/>
      <c r="AD7" s="227"/>
      <c r="AE7" s="227"/>
      <c r="AF7" s="227"/>
      <c r="AG7" s="227"/>
      <c r="AH7" s="227"/>
      <c r="AI7" s="227"/>
      <c r="AJ7" s="227"/>
      <c r="AK7" s="227"/>
      <c r="AL7" s="227"/>
      <c r="AM7" s="227"/>
      <c r="AN7" s="227"/>
    </row>
    <row r="8" spans="1:40" ht="14.25" customHeight="1" x14ac:dyDescent="0.2">
      <c r="A8" s="670"/>
      <c r="B8" s="670"/>
      <c r="C8" s="670"/>
      <c r="D8" s="670"/>
      <c r="E8" s="670"/>
      <c r="F8" s="670"/>
      <c r="G8" s="670"/>
      <c r="H8" s="670"/>
      <c r="I8" s="670"/>
      <c r="J8" s="670"/>
      <c r="K8" s="670"/>
      <c r="L8" s="670"/>
      <c r="M8" s="670"/>
      <c r="N8" s="670"/>
      <c r="O8" s="670"/>
      <c r="P8" s="670"/>
      <c r="Q8" s="670"/>
      <c r="R8" s="670"/>
      <c r="S8" s="670"/>
      <c r="T8" s="670"/>
      <c r="U8" s="670"/>
      <c r="V8" s="670"/>
      <c r="W8" s="670"/>
      <c r="X8" s="670"/>
      <c r="Y8" s="670"/>
      <c r="Z8" s="670"/>
      <c r="AA8" s="226"/>
    </row>
    <row r="9" spans="1:40" ht="14.25" customHeight="1" x14ac:dyDescent="0.2">
      <c r="A9" s="670"/>
      <c r="B9" s="670"/>
      <c r="C9" s="670"/>
      <c r="D9" s="670"/>
      <c r="E9" s="670"/>
      <c r="F9" s="670"/>
      <c r="G9" s="670"/>
      <c r="H9" s="670"/>
      <c r="I9" s="670"/>
      <c r="J9" s="670"/>
      <c r="K9" s="670"/>
      <c r="L9" s="670"/>
      <c r="M9" s="670"/>
      <c r="N9" s="670"/>
      <c r="O9" s="670"/>
      <c r="P9" s="670"/>
      <c r="Q9" s="670"/>
      <c r="R9" s="670"/>
      <c r="S9" s="670"/>
      <c r="T9" s="670"/>
      <c r="U9" s="670"/>
      <c r="V9" s="670"/>
      <c r="W9" s="670"/>
      <c r="X9" s="670"/>
      <c r="Y9" s="670"/>
      <c r="Z9" s="670"/>
      <c r="AA9" s="226"/>
    </row>
    <row r="10" spans="1:40" ht="14.25" customHeight="1" x14ac:dyDescent="0.2">
      <c r="A10" s="228"/>
      <c r="C10" s="225"/>
      <c r="D10" s="225"/>
      <c r="E10" s="225"/>
      <c r="F10" s="225"/>
      <c r="I10" s="229"/>
      <c r="J10" s="229"/>
      <c r="K10" s="229"/>
      <c r="R10" s="230" t="s">
        <v>3</v>
      </c>
      <c r="S10" s="230"/>
      <c r="T10" s="230"/>
      <c r="U10" s="230"/>
      <c r="V10" s="230"/>
    </row>
    <row r="11" spans="1:40" ht="20.25" customHeight="1" x14ac:dyDescent="0.2">
      <c r="A11" s="228"/>
      <c r="B11" s="231" t="s">
        <v>4</v>
      </c>
      <c r="C11" s="225"/>
      <c r="D11" s="225"/>
      <c r="E11" s="225"/>
      <c r="F11" s="225"/>
      <c r="H11" s="232" t="s">
        <v>5</v>
      </c>
      <c r="Z11" s="671"/>
      <c r="AA11" s="672"/>
      <c r="AB11" s="673"/>
      <c r="AC11" s="673"/>
      <c r="AD11" s="673"/>
      <c r="AE11" s="673"/>
      <c r="AF11" s="673"/>
      <c r="AG11" s="673"/>
      <c r="AH11" s="673"/>
      <c r="AI11" s="673"/>
      <c r="AJ11" s="673"/>
      <c r="AK11" s="673"/>
      <c r="AL11" s="673"/>
      <c r="AM11" s="673"/>
    </row>
    <row r="12" spans="1:40" ht="20.25" customHeight="1" x14ac:dyDescent="0.2">
      <c r="A12" s="228"/>
      <c r="Z12" s="672"/>
      <c r="AA12" s="672"/>
      <c r="AB12" s="673"/>
      <c r="AC12" s="673"/>
      <c r="AD12" s="673"/>
      <c r="AE12" s="673"/>
      <c r="AF12" s="673"/>
      <c r="AG12" s="673"/>
      <c r="AH12" s="673"/>
      <c r="AI12" s="673"/>
      <c r="AJ12" s="673"/>
      <c r="AK12" s="673"/>
      <c r="AL12" s="673"/>
      <c r="AM12" s="673"/>
    </row>
    <row r="13" spans="1:40" ht="14.25" customHeight="1" x14ac:dyDescent="0.2">
      <c r="A13" s="228"/>
      <c r="N13" s="675" t="s">
        <v>6</v>
      </c>
      <c r="O13" s="675"/>
      <c r="P13" s="675"/>
      <c r="Q13" s="675"/>
      <c r="R13" s="675"/>
      <c r="S13" s="675"/>
      <c r="T13" s="675"/>
      <c r="U13" s="675"/>
      <c r="V13" s="675"/>
      <c r="W13" s="675"/>
      <c r="X13" s="675"/>
      <c r="Y13" s="675"/>
      <c r="Z13" s="675"/>
      <c r="AA13" s="233"/>
      <c r="AB13" s="234"/>
      <c r="AC13" s="234"/>
      <c r="AD13" s="234"/>
      <c r="AE13" s="234"/>
      <c r="AF13" s="234"/>
      <c r="AG13" s="234"/>
      <c r="AH13" s="234"/>
      <c r="AI13" s="234"/>
      <c r="AJ13" s="234"/>
      <c r="AK13" s="234"/>
      <c r="AL13" s="234"/>
      <c r="AM13" s="234"/>
      <c r="AN13" s="229"/>
    </row>
    <row r="14" spans="1:40" ht="14.25" customHeight="1" x14ac:dyDescent="0.2">
      <c r="C14" s="225"/>
      <c r="N14" s="675"/>
      <c r="O14" s="675"/>
      <c r="P14" s="675"/>
      <c r="Q14" s="675"/>
      <c r="R14" s="675"/>
      <c r="S14" s="675"/>
      <c r="T14" s="675"/>
      <c r="U14" s="675"/>
      <c r="V14" s="675"/>
      <c r="W14" s="675"/>
      <c r="X14" s="675"/>
      <c r="Y14" s="675"/>
      <c r="Z14" s="675"/>
    </row>
    <row r="16" spans="1:40" ht="14.25" customHeight="1" x14ac:dyDescent="0.2">
      <c r="C16" s="225"/>
    </row>
    <row r="17" spans="1:40" ht="21.75" customHeight="1" x14ac:dyDescent="0.2">
      <c r="B17" s="674" t="s">
        <v>7</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row>
    <row r="18" spans="1:40" ht="21.75" customHeight="1" x14ac:dyDescent="0.2">
      <c r="B18" s="674"/>
      <c r="C18" s="674"/>
      <c r="D18" s="674"/>
      <c r="E18" s="674"/>
      <c r="F18" s="674"/>
      <c r="G18" s="674"/>
      <c r="H18" s="674"/>
      <c r="I18" s="674"/>
      <c r="J18" s="674"/>
      <c r="K18" s="674"/>
      <c r="L18" s="674"/>
      <c r="M18" s="674"/>
      <c r="N18" s="674"/>
      <c r="O18" s="674"/>
      <c r="P18" s="674"/>
      <c r="Q18" s="674"/>
      <c r="R18" s="674"/>
      <c r="S18" s="674"/>
      <c r="T18" s="674"/>
      <c r="U18" s="674"/>
      <c r="V18" s="674"/>
      <c r="W18" s="674"/>
      <c r="X18" s="674"/>
      <c r="Y18" s="674"/>
      <c r="Z18" s="674"/>
    </row>
    <row r="19" spans="1:40" ht="27" customHeight="1" x14ac:dyDescent="0.2">
      <c r="B19" s="674"/>
      <c r="C19" s="674"/>
      <c r="D19" s="674"/>
      <c r="E19" s="674"/>
      <c r="F19" s="674"/>
      <c r="G19" s="674"/>
      <c r="H19" s="674"/>
      <c r="I19" s="674"/>
      <c r="J19" s="674"/>
      <c r="K19" s="674"/>
      <c r="L19" s="674"/>
      <c r="M19" s="674"/>
      <c r="N19" s="674"/>
      <c r="O19" s="674"/>
      <c r="P19" s="674"/>
      <c r="Q19" s="674"/>
      <c r="R19" s="674"/>
      <c r="S19" s="674"/>
      <c r="T19" s="674"/>
      <c r="U19" s="674"/>
      <c r="V19" s="674"/>
      <c r="W19" s="674"/>
      <c r="X19" s="674"/>
      <c r="Y19" s="674"/>
      <c r="Z19" s="674"/>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9DA4-2428-40A3-8029-47000EA659C3}">
  <sheetPr>
    <pageSetUpPr fitToPage="1"/>
  </sheetPr>
  <dimension ref="A1:AE51"/>
  <sheetViews>
    <sheetView showGridLines="0" view="pageBreakPreview" topLeftCell="B39" zoomScale="124" zoomScaleNormal="98" zoomScaleSheetLayoutView="124" workbookViewId="0">
      <selection activeCell="T9" sqref="T9"/>
    </sheetView>
  </sheetViews>
  <sheetFormatPr defaultColWidth="9" defaultRowHeight="12.5" x14ac:dyDescent="0.2"/>
  <cols>
    <col min="1" max="1" width="2.26953125" style="280" customWidth="1"/>
    <col min="2" max="2" width="6.90625" style="280" customWidth="1"/>
    <col min="3" max="3" width="37.6328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1410" t="s">
        <v>192</v>
      </c>
      <c r="B1" s="1410"/>
      <c r="C1" s="1410"/>
      <c r="D1" s="1410"/>
      <c r="E1" s="1410"/>
      <c r="F1" s="1410"/>
      <c r="G1" s="1410"/>
      <c r="H1" s="1410"/>
      <c r="I1" s="1410"/>
      <c r="J1" s="1410"/>
      <c r="K1" s="1410"/>
      <c r="L1" s="1410"/>
      <c r="M1" s="1410"/>
      <c r="N1" s="1410"/>
      <c r="O1" s="1410"/>
      <c r="P1" s="1410"/>
      <c r="Q1" s="1410"/>
      <c r="R1" s="1410"/>
      <c r="S1" s="1410"/>
      <c r="T1" s="1410"/>
      <c r="U1" s="1410"/>
      <c r="V1" s="1410"/>
      <c r="W1" s="1410"/>
      <c r="X1" s="1410"/>
      <c r="Y1" s="1410"/>
      <c r="Z1" s="1410"/>
      <c r="AA1" s="1410"/>
      <c r="AB1" s="1410"/>
      <c r="AC1" s="1410"/>
      <c r="AD1" s="1410"/>
      <c r="AE1" s="1410"/>
    </row>
    <row r="2" spans="1:31" s="575" customFormat="1" ht="31.5" customHeight="1" x14ac:dyDescent="0.2">
      <c r="A2" s="574"/>
      <c r="B2" s="1468" t="s">
        <v>269</v>
      </c>
      <c r="C2" s="1468"/>
      <c r="D2" s="1468"/>
      <c r="E2" s="1468"/>
      <c r="F2" s="1468"/>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508" t="s">
        <v>270</v>
      </c>
      <c r="C4" s="509" t="s">
        <v>271</v>
      </c>
      <c r="D4" s="1469" t="s">
        <v>272</v>
      </c>
      <c r="E4" s="1470"/>
      <c r="F4" s="510" t="s">
        <v>273</v>
      </c>
      <c r="M4" s="285"/>
      <c r="S4" s="285"/>
      <c r="T4" s="283"/>
      <c r="Y4" s="285"/>
    </row>
    <row r="5" spans="1:31" s="281" customFormat="1" ht="28.5" customHeight="1" x14ac:dyDescent="0.2">
      <c r="B5" s="1471" t="s">
        <v>274</v>
      </c>
      <c r="C5" s="1474" t="s">
        <v>275</v>
      </c>
      <c r="D5" s="511" t="s">
        <v>276</v>
      </c>
      <c r="E5" s="645"/>
      <c r="F5" s="512">
        <v>3</v>
      </c>
      <c r="M5" s="285"/>
      <c r="S5" s="285"/>
      <c r="T5" s="283"/>
      <c r="Y5" s="285"/>
    </row>
    <row r="6" spans="1:31" s="281" customFormat="1" ht="28.5" customHeight="1" x14ac:dyDescent="0.2">
      <c r="B6" s="1472"/>
      <c r="C6" s="1475"/>
      <c r="D6" s="576" t="s">
        <v>277</v>
      </c>
      <c r="E6" s="519"/>
      <c r="F6" s="513">
        <v>2</v>
      </c>
      <c r="M6" s="285"/>
      <c r="S6" s="285"/>
      <c r="T6" s="283"/>
      <c r="Y6" s="285"/>
    </row>
    <row r="7" spans="1:31" s="281" customFormat="1" ht="28.5" customHeight="1" x14ac:dyDescent="0.2">
      <c r="B7" s="1472"/>
      <c r="C7" s="1476"/>
      <c r="D7" s="577" t="s">
        <v>278</v>
      </c>
      <c r="E7" s="520"/>
      <c r="F7" s="514">
        <v>1</v>
      </c>
      <c r="M7" s="285"/>
      <c r="S7" s="285"/>
      <c r="T7" s="283"/>
      <c r="Y7" s="285"/>
    </row>
    <row r="8" spans="1:31" s="281" customFormat="1" ht="82.5" customHeight="1" x14ac:dyDescent="0.2">
      <c r="B8" s="1473"/>
      <c r="C8" s="1477" t="s">
        <v>837</v>
      </c>
      <c r="D8" s="1478"/>
      <c r="E8" s="1478"/>
      <c r="F8" s="578"/>
      <c r="M8" s="285"/>
      <c r="S8" s="285"/>
      <c r="T8" s="283"/>
      <c r="Y8" s="285"/>
    </row>
    <row r="9" spans="1:31" s="281" customFormat="1" ht="60" customHeight="1" x14ac:dyDescent="0.2">
      <c r="B9" s="1479" t="s">
        <v>78</v>
      </c>
      <c r="C9" s="1480" t="s">
        <v>279</v>
      </c>
      <c r="D9" s="515" t="s">
        <v>280</v>
      </c>
      <c r="E9" s="516"/>
      <c r="F9" s="517">
        <v>4</v>
      </c>
      <c r="M9" s="285"/>
      <c r="S9" s="285"/>
      <c r="T9" s="283"/>
      <c r="Y9" s="285"/>
    </row>
    <row r="10" spans="1:31" s="281" customFormat="1" ht="32.25" customHeight="1" x14ac:dyDescent="0.2">
      <c r="B10" s="1472"/>
      <c r="C10" s="1475"/>
      <c r="D10" s="518" t="s">
        <v>281</v>
      </c>
      <c r="E10" s="519"/>
      <c r="F10" s="513">
        <v>3</v>
      </c>
      <c r="M10" s="285"/>
      <c r="S10" s="285"/>
      <c r="T10" s="283"/>
      <c r="Y10" s="285"/>
    </row>
    <row r="11" spans="1:31" s="281" customFormat="1" ht="32.25" customHeight="1" x14ac:dyDescent="0.2">
      <c r="B11" s="1472"/>
      <c r="C11" s="1476"/>
      <c r="D11" s="523" t="s">
        <v>282</v>
      </c>
      <c r="E11" s="520"/>
      <c r="F11" s="514">
        <v>1</v>
      </c>
      <c r="M11" s="285"/>
      <c r="S11" s="285"/>
      <c r="T11" s="283"/>
      <c r="Y11" s="285"/>
    </row>
    <row r="12" spans="1:31" s="281" customFormat="1" ht="69" customHeight="1" x14ac:dyDescent="0.2">
      <c r="B12" s="1473"/>
      <c r="C12" s="1481" t="s">
        <v>790</v>
      </c>
      <c r="D12" s="1482"/>
      <c r="E12" s="1482"/>
      <c r="F12" s="578"/>
      <c r="M12" s="285"/>
      <c r="S12" s="285"/>
      <c r="T12" s="283"/>
      <c r="Y12" s="285"/>
    </row>
    <row r="13" spans="1:31" s="281" customFormat="1" ht="32.25" customHeight="1" x14ac:dyDescent="0.2">
      <c r="B13" s="1479" t="s">
        <v>79</v>
      </c>
      <c r="C13" s="1480" t="s">
        <v>283</v>
      </c>
      <c r="D13" s="515" t="s">
        <v>284</v>
      </c>
      <c r="E13" s="521"/>
      <c r="F13" s="522"/>
      <c r="Q13" s="285"/>
      <c r="R13" s="283"/>
      <c r="W13" s="285"/>
    </row>
    <row r="14" spans="1:31" s="281" customFormat="1" ht="32.25" customHeight="1" x14ac:dyDescent="0.2">
      <c r="B14" s="1472"/>
      <c r="C14" s="1475"/>
      <c r="D14" s="518" t="s">
        <v>285</v>
      </c>
      <c r="E14" s="519"/>
      <c r="F14" s="513">
        <v>5</v>
      </c>
      <c r="Q14" s="285"/>
      <c r="R14" s="283"/>
      <c r="W14" s="285"/>
    </row>
    <row r="15" spans="1:31" s="281" customFormat="1" ht="32.25" customHeight="1" x14ac:dyDescent="0.2">
      <c r="B15" s="1472"/>
      <c r="C15" s="1475"/>
      <c r="D15" s="518" t="s">
        <v>286</v>
      </c>
      <c r="E15" s="519"/>
      <c r="F15" s="513">
        <v>4</v>
      </c>
      <c r="Q15" s="285"/>
      <c r="R15" s="283"/>
      <c r="W15" s="285"/>
    </row>
    <row r="16" spans="1:31" s="281" customFormat="1" ht="32.25" customHeight="1" x14ac:dyDescent="0.2">
      <c r="B16" s="1472"/>
      <c r="C16" s="1475"/>
      <c r="D16" s="518" t="s">
        <v>287</v>
      </c>
      <c r="E16" s="519"/>
      <c r="F16" s="513">
        <v>3</v>
      </c>
      <c r="M16" s="285"/>
      <c r="S16" s="285"/>
      <c r="T16" s="283"/>
      <c r="Y16" s="285"/>
    </row>
    <row r="17" spans="2:25" s="281" customFormat="1" ht="32.25" customHeight="1" x14ac:dyDescent="0.2">
      <c r="B17" s="1472"/>
      <c r="C17" s="1475"/>
      <c r="D17" s="518" t="s">
        <v>288</v>
      </c>
      <c r="E17" s="519"/>
      <c r="F17" s="514">
        <v>2</v>
      </c>
      <c r="M17" s="285"/>
      <c r="S17" s="285"/>
      <c r="T17" s="283"/>
      <c r="Y17" s="285"/>
    </row>
    <row r="18" spans="2:25" s="281" customFormat="1" ht="58.5" customHeight="1" x14ac:dyDescent="0.2">
      <c r="B18" s="1473"/>
      <c r="C18" s="1483" t="s">
        <v>849</v>
      </c>
      <c r="D18" s="1484"/>
      <c r="E18" s="1484"/>
      <c r="F18" s="578"/>
      <c r="Q18" s="285"/>
      <c r="R18" s="283"/>
      <c r="W18" s="285"/>
    </row>
    <row r="19" spans="2:25" s="281" customFormat="1" ht="32.25" customHeight="1" x14ac:dyDescent="0.2">
      <c r="B19" s="1472" t="s">
        <v>289</v>
      </c>
      <c r="C19" s="1475" t="s">
        <v>290</v>
      </c>
      <c r="D19" s="542" t="s">
        <v>291</v>
      </c>
      <c r="E19" s="541"/>
      <c r="F19" s="540">
        <v>5</v>
      </c>
      <c r="M19" s="285"/>
      <c r="S19" s="285"/>
      <c r="T19" s="283"/>
      <c r="Y19" s="285"/>
    </row>
    <row r="20" spans="2:25" s="281" customFormat="1" ht="32.25" customHeight="1" x14ac:dyDescent="0.2">
      <c r="B20" s="1472"/>
      <c r="C20" s="1475"/>
      <c r="D20" s="518" t="s">
        <v>292</v>
      </c>
      <c r="E20" s="524"/>
      <c r="F20" s="525"/>
      <c r="M20" s="285"/>
      <c r="S20" s="285"/>
      <c r="T20" s="283"/>
      <c r="Y20" s="285"/>
    </row>
    <row r="21" spans="2:25" s="281" customFormat="1" ht="32.25" customHeight="1" x14ac:dyDescent="0.2">
      <c r="B21" s="1472"/>
      <c r="C21" s="1475"/>
      <c r="D21" s="518" t="s">
        <v>293</v>
      </c>
      <c r="E21" s="519"/>
      <c r="F21" s="513">
        <v>4</v>
      </c>
      <c r="M21" s="285"/>
      <c r="S21" s="285"/>
      <c r="T21" s="283"/>
      <c r="Y21" s="285"/>
    </row>
    <row r="22" spans="2:25" s="281" customFormat="1" ht="32.25" customHeight="1" x14ac:dyDescent="0.2">
      <c r="B22" s="1472"/>
      <c r="C22" s="1475"/>
      <c r="D22" s="518" t="s">
        <v>294</v>
      </c>
      <c r="E22" s="519"/>
      <c r="F22" s="513">
        <v>1</v>
      </c>
      <c r="M22" s="285"/>
      <c r="S22" s="285"/>
      <c r="T22" s="283"/>
      <c r="Y22" s="285"/>
    </row>
    <row r="23" spans="2:25" s="281" customFormat="1" ht="32.25" customHeight="1" x14ac:dyDescent="0.2">
      <c r="B23" s="1472"/>
      <c r="C23" s="1476"/>
      <c r="D23" s="523" t="s">
        <v>295</v>
      </c>
      <c r="E23" s="520"/>
      <c r="F23" s="514">
        <v>4</v>
      </c>
      <c r="M23" s="285"/>
      <c r="S23" s="285"/>
      <c r="T23" s="283"/>
      <c r="Y23" s="285"/>
    </row>
    <row r="24" spans="2:25" s="281" customFormat="1" ht="61.5" customHeight="1" x14ac:dyDescent="0.2">
      <c r="B24" s="1473"/>
      <c r="C24" s="1481" t="s">
        <v>791</v>
      </c>
      <c r="D24" s="1482"/>
      <c r="E24" s="1482"/>
      <c r="F24" s="578"/>
      <c r="Q24" s="285"/>
      <c r="R24" s="283"/>
      <c r="W24" s="285"/>
    </row>
    <row r="25" spans="2:25" s="281" customFormat="1" ht="61.5" customHeight="1" x14ac:dyDescent="0.2">
      <c r="B25" s="1479" t="s">
        <v>81</v>
      </c>
      <c r="C25" s="1487" t="s">
        <v>764</v>
      </c>
      <c r="D25" s="1487" t="s">
        <v>759</v>
      </c>
      <c r="E25" s="1489"/>
      <c r="F25" s="1491">
        <v>2</v>
      </c>
      <c r="Q25" s="285"/>
      <c r="R25" s="283"/>
      <c r="W25" s="285"/>
    </row>
    <row r="26" spans="2:25" s="281" customFormat="1" ht="61.5" customHeight="1" x14ac:dyDescent="0.2">
      <c r="B26" s="1472"/>
      <c r="C26" s="1488"/>
      <c r="D26" s="1488"/>
      <c r="E26" s="1490"/>
      <c r="F26" s="1492"/>
      <c r="Q26" s="285"/>
      <c r="R26" s="283"/>
      <c r="W26" s="285"/>
    </row>
    <row r="27" spans="2:25" s="281" customFormat="1" ht="61.5" customHeight="1" x14ac:dyDescent="0.2">
      <c r="B27" s="1473"/>
      <c r="C27" s="1481" t="s">
        <v>792</v>
      </c>
      <c r="D27" s="1482"/>
      <c r="E27" s="1482"/>
      <c r="F27" s="538"/>
      <c r="Q27" s="285"/>
      <c r="R27" s="283"/>
      <c r="W27" s="285"/>
    </row>
    <row r="28" spans="2:25" s="281" customFormat="1" ht="61.5" customHeight="1" x14ac:dyDescent="0.2">
      <c r="B28" s="1479" t="s">
        <v>82</v>
      </c>
      <c r="C28" s="1485" t="s">
        <v>848</v>
      </c>
      <c r="D28" s="1494"/>
      <c r="E28" s="642"/>
      <c r="F28" s="643">
        <v>2</v>
      </c>
      <c r="Q28" s="285"/>
      <c r="R28" s="283"/>
      <c r="W28" s="285"/>
    </row>
    <row r="29" spans="2:25" s="281" customFormat="1" ht="61.5" customHeight="1" x14ac:dyDescent="0.2">
      <c r="B29" s="1473"/>
      <c r="C29" s="1481" t="s">
        <v>850</v>
      </c>
      <c r="D29" s="1482"/>
      <c r="E29" s="644"/>
      <c r="F29" s="538"/>
      <c r="Q29" s="285"/>
      <c r="R29" s="283"/>
      <c r="W29" s="285"/>
    </row>
    <row r="30" spans="2:25" s="281" customFormat="1" ht="61.5" customHeight="1" x14ac:dyDescent="0.2">
      <c r="B30" s="1479" t="s">
        <v>299</v>
      </c>
      <c r="C30" s="1493" t="s">
        <v>296</v>
      </c>
      <c r="D30" s="526" t="s">
        <v>297</v>
      </c>
      <c r="E30" s="527"/>
      <c r="F30" s="643">
        <v>2</v>
      </c>
      <c r="M30" s="285"/>
      <c r="S30" s="285"/>
      <c r="T30" s="283"/>
      <c r="Y30" s="285"/>
    </row>
    <row r="31" spans="2:25" s="281" customFormat="1" ht="61.5" customHeight="1" x14ac:dyDescent="0.2">
      <c r="B31" s="1472"/>
      <c r="C31" s="1493"/>
      <c r="D31" s="518" t="s">
        <v>298</v>
      </c>
      <c r="E31" s="579"/>
      <c r="F31" s="643">
        <v>2</v>
      </c>
      <c r="M31" s="285"/>
      <c r="S31" s="285"/>
      <c r="T31" s="283"/>
      <c r="Y31" s="285"/>
    </row>
    <row r="32" spans="2:25" s="281" customFormat="1" ht="61.5" customHeight="1" x14ac:dyDescent="0.2">
      <c r="B32" s="1473"/>
      <c r="C32" s="1481" t="s">
        <v>799</v>
      </c>
      <c r="D32" s="1482"/>
      <c r="E32" s="1482"/>
      <c r="F32" s="578"/>
      <c r="Q32" s="285"/>
      <c r="R32" s="283"/>
      <c r="W32" s="285"/>
    </row>
    <row r="33" spans="2:25" s="281" customFormat="1" ht="61.5" customHeight="1" x14ac:dyDescent="0.2">
      <c r="B33" s="1479" t="s">
        <v>301</v>
      </c>
      <c r="C33" s="1485" t="s">
        <v>300</v>
      </c>
      <c r="D33" s="1486"/>
      <c r="E33" s="516"/>
      <c r="F33" s="517">
        <v>2</v>
      </c>
      <c r="M33" s="285"/>
      <c r="S33" s="285"/>
      <c r="T33" s="283"/>
      <c r="Y33" s="285"/>
    </row>
    <row r="34" spans="2:25" s="281" customFormat="1" ht="86.25" customHeight="1" x14ac:dyDescent="0.2">
      <c r="B34" s="1473"/>
      <c r="C34" s="1481" t="s">
        <v>793</v>
      </c>
      <c r="D34" s="1482"/>
      <c r="E34" s="1482"/>
      <c r="F34" s="538"/>
      <c r="M34" s="285"/>
      <c r="S34" s="285"/>
      <c r="T34" s="283"/>
      <c r="Y34" s="285"/>
    </row>
    <row r="35" spans="2:25" s="281" customFormat="1" ht="69.75" customHeight="1" x14ac:dyDescent="0.2">
      <c r="B35" s="1472" t="s">
        <v>304</v>
      </c>
      <c r="C35" s="1495" t="s">
        <v>789</v>
      </c>
      <c r="D35" s="1496"/>
      <c r="E35" s="527"/>
      <c r="F35" s="543">
        <v>1</v>
      </c>
      <c r="M35" s="285"/>
      <c r="S35" s="285"/>
      <c r="T35" s="283"/>
      <c r="Y35" s="285"/>
    </row>
    <row r="36" spans="2:25" s="281" customFormat="1" ht="64.5" customHeight="1" x14ac:dyDescent="0.2">
      <c r="B36" s="1473"/>
      <c r="C36" s="1481" t="s">
        <v>797</v>
      </c>
      <c r="D36" s="1482"/>
      <c r="E36" s="1482"/>
      <c r="F36" s="578"/>
      <c r="Q36" s="285"/>
      <c r="R36" s="283"/>
      <c r="W36" s="285"/>
    </row>
    <row r="37" spans="2:25" s="281" customFormat="1" ht="79.900000000000006" customHeight="1" x14ac:dyDescent="0.2">
      <c r="B37" s="1479" t="s">
        <v>306</v>
      </c>
      <c r="C37" s="1480" t="s">
        <v>845</v>
      </c>
      <c r="D37" s="515" t="s">
        <v>302</v>
      </c>
      <c r="E37" s="516"/>
      <c r="F37" s="517">
        <v>2</v>
      </c>
      <c r="M37" s="285"/>
      <c r="S37" s="285"/>
      <c r="T37" s="283"/>
      <c r="Y37" s="285"/>
    </row>
    <row r="38" spans="2:25" s="281" customFormat="1" ht="79.900000000000006" customHeight="1" x14ac:dyDescent="0.2">
      <c r="B38" s="1472"/>
      <c r="C38" s="1476"/>
      <c r="D38" s="528" t="s">
        <v>303</v>
      </c>
      <c r="E38" s="527"/>
      <c r="F38" s="643">
        <v>1</v>
      </c>
      <c r="M38" s="285"/>
      <c r="S38" s="285"/>
      <c r="T38" s="283"/>
      <c r="Y38" s="285"/>
    </row>
    <row r="39" spans="2:25" s="281" customFormat="1" ht="161.25" customHeight="1" x14ac:dyDescent="0.2">
      <c r="B39" s="1473"/>
      <c r="C39" s="1481" t="s">
        <v>844</v>
      </c>
      <c r="D39" s="1482"/>
      <c r="E39" s="1482"/>
      <c r="F39" s="578"/>
      <c r="Q39" s="285"/>
      <c r="R39" s="283"/>
      <c r="W39" s="285"/>
    </row>
    <row r="40" spans="2:25" s="281" customFormat="1" ht="61.5" customHeight="1" x14ac:dyDescent="0.2">
      <c r="B40" s="1479" t="s">
        <v>758</v>
      </c>
      <c r="C40" s="1485" t="s">
        <v>305</v>
      </c>
      <c r="D40" s="1486"/>
      <c r="E40" s="516"/>
      <c r="F40" s="517">
        <v>1</v>
      </c>
      <c r="M40" s="285"/>
      <c r="S40" s="285"/>
      <c r="T40" s="283"/>
      <c r="Y40" s="285"/>
    </row>
    <row r="41" spans="2:25" s="281" customFormat="1" ht="81.75" customHeight="1" x14ac:dyDescent="0.2">
      <c r="B41" s="1473"/>
      <c r="C41" s="1481" t="s">
        <v>794</v>
      </c>
      <c r="D41" s="1482"/>
      <c r="E41" s="1482"/>
      <c r="F41" s="538"/>
      <c r="M41" s="285"/>
      <c r="S41" s="285"/>
      <c r="T41" s="283"/>
      <c r="Y41" s="285"/>
    </row>
    <row r="42" spans="2:25" s="281" customFormat="1" ht="32.25" customHeight="1" x14ac:dyDescent="0.2">
      <c r="B42" s="1479" t="s">
        <v>369</v>
      </c>
      <c r="C42" s="1480" t="s">
        <v>307</v>
      </c>
      <c r="D42" s="515" t="s">
        <v>308</v>
      </c>
      <c r="E42" s="516"/>
      <c r="F42" s="517">
        <v>2</v>
      </c>
      <c r="M42" s="285"/>
      <c r="S42" s="285"/>
      <c r="T42" s="283"/>
      <c r="Y42" s="285"/>
    </row>
    <row r="43" spans="2:25" s="281" customFormat="1" ht="32.25" customHeight="1" x14ac:dyDescent="0.2">
      <c r="B43" s="1473"/>
      <c r="C43" s="1476"/>
      <c r="D43" s="523" t="s">
        <v>309</v>
      </c>
      <c r="E43" s="520"/>
      <c r="F43" s="514">
        <v>1</v>
      </c>
      <c r="M43" s="285"/>
      <c r="S43" s="285"/>
      <c r="T43" s="283"/>
      <c r="Y43" s="285"/>
    </row>
    <row r="44" spans="2:25" s="281" customFormat="1" ht="61.5" customHeight="1" x14ac:dyDescent="0.2">
      <c r="B44" s="1479" t="s">
        <v>370</v>
      </c>
      <c r="C44" s="1499" t="s">
        <v>835</v>
      </c>
      <c r="D44" s="1500"/>
      <c r="E44" s="646"/>
      <c r="F44" s="543">
        <v>2</v>
      </c>
      <c r="M44" s="285"/>
      <c r="S44" s="285"/>
      <c r="T44" s="283"/>
      <c r="Y44" s="285"/>
    </row>
    <row r="45" spans="2:25" s="281" customFormat="1" ht="61.5" customHeight="1" x14ac:dyDescent="0.2">
      <c r="B45" s="1473"/>
      <c r="C45" s="1501" t="s">
        <v>795</v>
      </c>
      <c r="D45" s="1502"/>
      <c r="E45" s="1502"/>
      <c r="F45" s="538"/>
      <c r="M45" s="285"/>
      <c r="S45" s="285"/>
      <c r="T45" s="283"/>
      <c r="Y45" s="285"/>
    </row>
    <row r="46" spans="2:25" s="281" customFormat="1" ht="61.5" customHeight="1" x14ac:dyDescent="0.2">
      <c r="B46" s="1472" t="s">
        <v>371</v>
      </c>
      <c r="C46" s="1503" t="s">
        <v>757</v>
      </c>
      <c r="D46" s="542" t="s">
        <v>756</v>
      </c>
      <c r="E46" s="541"/>
      <c r="F46" s="540">
        <v>1</v>
      </c>
      <c r="M46" s="285"/>
      <c r="S46" s="285"/>
      <c r="T46" s="283"/>
      <c r="Y46" s="285"/>
    </row>
    <row r="47" spans="2:25" s="281" customFormat="1" ht="61.5" customHeight="1" x14ac:dyDescent="0.2">
      <c r="B47" s="1472"/>
      <c r="C47" s="1496"/>
      <c r="D47" s="539" t="s">
        <v>755</v>
      </c>
      <c r="E47" s="527"/>
      <c r="F47" s="643">
        <v>1</v>
      </c>
      <c r="M47" s="285"/>
      <c r="S47" s="285"/>
      <c r="T47" s="283"/>
      <c r="Y47" s="285"/>
    </row>
    <row r="48" spans="2:25" s="281" customFormat="1" ht="61.5" customHeight="1" thickBot="1" x14ac:dyDescent="0.25">
      <c r="B48" s="1473"/>
      <c r="C48" s="1501" t="s">
        <v>798</v>
      </c>
      <c r="D48" s="1502"/>
      <c r="E48" s="1502"/>
      <c r="F48" s="647"/>
      <c r="M48" s="285"/>
      <c r="S48" s="285"/>
      <c r="T48" s="283"/>
      <c r="Y48" s="285"/>
    </row>
    <row r="49" spans="2:31" s="281" customFormat="1" ht="32.25" customHeight="1" thickBot="1" x14ac:dyDescent="0.25">
      <c r="B49" s="1504" t="s">
        <v>310</v>
      </c>
      <c r="C49" s="1505"/>
      <c r="D49" s="1506"/>
      <c r="E49" s="529">
        <f>IFERROR(SUM(E5:E43),"")</f>
        <v>0</v>
      </c>
      <c r="F49" s="537">
        <v>35</v>
      </c>
      <c r="J49" s="286"/>
      <c r="M49" s="285"/>
      <c r="S49" s="285"/>
      <c r="T49" s="283"/>
      <c r="Y49" s="285"/>
    </row>
    <row r="50" spans="2:31" ht="51" customHeight="1" x14ac:dyDescent="0.2">
      <c r="B50" s="1507" t="s">
        <v>847</v>
      </c>
      <c r="C50" s="1507"/>
      <c r="D50" s="1507"/>
      <c r="E50" s="1507"/>
      <c r="F50" s="1507"/>
      <c r="G50" s="536"/>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2">
      <c r="B51" s="1497"/>
      <c r="C51" s="1498"/>
      <c r="D51" s="1498"/>
      <c r="E51" s="1498"/>
      <c r="F51" s="1498"/>
      <c r="G51" s="1498"/>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B51:G51"/>
    <mergeCell ref="B40:B41"/>
    <mergeCell ref="C40:D40"/>
    <mergeCell ref="C41:E41"/>
    <mergeCell ref="B42:B43"/>
    <mergeCell ref="C42:C43"/>
    <mergeCell ref="B44:B45"/>
    <mergeCell ref="C44:D44"/>
    <mergeCell ref="C45:E45"/>
    <mergeCell ref="B46:B48"/>
    <mergeCell ref="C46:C47"/>
    <mergeCell ref="C48:E48"/>
    <mergeCell ref="B49:D49"/>
    <mergeCell ref="B50:F50"/>
    <mergeCell ref="B35:B36"/>
    <mergeCell ref="C35:D35"/>
    <mergeCell ref="C36:E36"/>
    <mergeCell ref="B37:B39"/>
    <mergeCell ref="C37:C38"/>
    <mergeCell ref="C39:E39"/>
    <mergeCell ref="F25:F26"/>
    <mergeCell ref="C27:E27"/>
    <mergeCell ref="B30:B32"/>
    <mergeCell ref="C30:C31"/>
    <mergeCell ref="C32:E32"/>
    <mergeCell ref="B28:B29"/>
    <mergeCell ref="C28:D28"/>
    <mergeCell ref="C29:D29"/>
    <mergeCell ref="B33:B34"/>
    <mergeCell ref="C33:D33"/>
    <mergeCell ref="C34:E34"/>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15"/>
  <dataValidations count="1">
    <dataValidation type="list" allowBlank="1" showInputMessage="1" showErrorMessage="1" sqref="W24:W29 Y16:Y17 M16:M17 W18 W36 M30:M31 Y30:Y31 W39 W32 W13:W15 M3:M12 Y3:Y12 M40:M49 Y40:Y49 M19:M23 Y19:Y23 M33:M38 Y33:Y38" xr:uid="{C4E042E6-3EAD-48A8-A2CA-7A98C6A412F8}">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2" manualBreakCount="2">
    <brk id="29" max="6" man="1"/>
    <brk id="45"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view="pageBreakPreview" zoomScale="80" zoomScaleNormal="100" zoomScaleSheetLayoutView="80" workbookViewId="0">
      <selection activeCell="AG22" sqref="AG22"/>
    </sheetView>
  </sheetViews>
  <sheetFormatPr defaultColWidth="7.08984375" defaultRowHeight="14" x14ac:dyDescent="0.2"/>
  <cols>
    <col min="1" max="1" width="4.26953125" style="586" customWidth="1"/>
    <col min="2" max="5" width="8.6328125" style="586" customWidth="1"/>
    <col min="6" max="7" width="7.08984375" style="586"/>
    <col min="8" max="9" width="7.26953125" style="586" bestFit="1" customWidth="1"/>
    <col min="10" max="11" width="7.08984375" style="586"/>
    <col min="12" max="13" width="8.6328125" style="586" bestFit="1" customWidth="1"/>
    <col min="14" max="17" width="7.08984375" style="586"/>
    <col min="18" max="18" width="4.26953125" style="586" customWidth="1"/>
    <col min="19" max="19" width="7.08984375" style="586"/>
    <col min="20" max="20" width="7.08984375" style="586" customWidth="1"/>
    <col min="21" max="21" width="12.453125" style="586" customWidth="1"/>
    <col min="22" max="16384" width="7.08984375" style="586"/>
  </cols>
  <sheetData>
    <row r="1" spans="1:17" s="582" customFormat="1" ht="31.5" customHeight="1" x14ac:dyDescent="0.2">
      <c r="A1" s="580"/>
      <c r="B1" s="581" t="s">
        <v>311</v>
      </c>
    </row>
    <row r="2" spans="1:17" ht="10.5" customHeight="1" x14ac:dyDescent="0.2">
      <c r="A2" s="583"/>
      <c r="B2" s="584"/>
      <c r="C2" s="585"/>
      <c r="D2" s="585"/>
      <c r="E2" s="585"/>
      <c r="F2" s="585"/>
      <c r="G2" s="585"/>
      <c r="H2" s="585"/>
      <c r="I2" s="1550"/>
      <c r="J2" s="1550"/>
      <c r="K2" s="585"/>
      <c r="L2" s="585"/>
      <c r="M2" s="585"/>
      <c r="N2" s="585"/>
      <c r="O2" s="585"/>
      <c r="P2" s="585"/>
      <c r="Q2" s="585"/>
    </row>
    <row r="3" spans="1:17" ht="20.149999999999999" customHeight="1" x14ac:dyDescent="0.2">
      <c r="B3" s="596" t="s">
        <v>803</v>
      </c>
      <c r="I3" s="1550"/>
      <c r="J3" s="1550"/>
    </row>
    <row r="4" spans="1:17" ht="20.149999999999999" customHeight="1" x14ac:dyDescent="0.2">
      <c r="B4" s="587"/>
      <c r="I4" s="1550"/>
      <c r="J4" s="1550"/>
    </row>
    <row r="5" spans="1:17" ht="20.149999999999999" customHeight="1" x14ac:dyDescent="0.2">
      <c r="B5" s="588"/>
      <c r="Q5" s="589"/>
    </row>
    <row r="6" spans="1:17" ht="46.5" customHeight="1" x14ac:dyDescent="0.2">
      <c r="B6" s="1551" t="s">
        <v>315</v>
      </c>
      <c r="C6" s="1552"/>
      <c r="D6" s="1552"/>
      <c r="E6" s="1552"/>
      <c r="F6" s="1552"/>
      <c r="G6" s="1552"/>
      <c r="H6" s="1553"/>
      <c r="I6" s="1551" t="s">
        <v>316</v>
      </c>
      <c r="J6" s="1552"/>
      <c r="K6" s="1553"/>
      <c r="L6" s="1551" t="s">
        <v>317</v>
      </c>
      <c r="M6" s="1552"/>
      <c r="N6" s="1553"/>
      <c r="O6" s="1551" t="s">
        <v>318</v>
      </c>
      <c r="P6" s="1552"/>
      <c r="Q6" s="1553"/>
    </row>
    <row r="7" spans="1:17" ht="36" customHeight="1" x14ac:dyDescent="0.2">
      <c r="B7" s="1520" t="s">
        <v>319</v>
      </c>
      <c r="C7" s="1521"/>
      <c r="D7" s="1521"/>
      <c r="E7" s="1521"/>
      <c r="F7" s="1521"/>
      <c r="G7" s="1521"/>
      <c r="H7" s="1522"/>
      <c r="I7" s="1547" t="s">
        <v>802</v>
      </c>
      <c r="J7" s="1548"/>
      <c r="K7" s="1548"/>
      <c r="L7" s="1548"/>
      <c r="M7" s="1548"/>
      <c r="N7" s="1549"/>
      <c r="O7" s="1523"/>
      <c r="P7" s="1524"/>
      <c r="Q7" s="1525"/>
    </row>
    <row r="8" spans="1:17" ht="20.149999999999999" customHeight="1" x14ac:dyDescent="0.2">
      <c r="B8" s="590" t="s">
        <v>320</v>
      </c>
      <c r="C8" s="591"/>
      <c r="D8" s="591"/>
      <c r="E8" s="591"/>
      <c r="F8" s="591"/>
      <c r="G8" s="591"/>
      <c r="H8" s="591"/>
      <c r="I8" s="591"/>
      <c r="J8" s="591"/>
      <c r="K8" s="591"/>
      <c r="L8" s="591"/>
      <c r="M8" s="591"/>
      <c r="N8" s="591"/>
      <c r="O8" s="591"/>
      <c r="P8" s="591"/>
      <c r="Q8" s="592"/>
    </row>
    <row r="9" spans="1:17" ht="20.149999999999999" customHeight="1" x14ac:dyDescent="0.2">
      <c r="B9" s="1520" t="s">
        <v>321</v>
      </c>
      <c r="C9" s="1521"/>
      <c r="D9" s="1521"/>
      <c r="E9" s="1521"/>
      <c r="F9" s="1521"/>
      <c r="G9" s="1521"/>
      <c r="H9" s="1521"/>
      <c r="I9" s="1521"/>
      <c r="J9" s="1521"/>
      <c r="K9" s="1521"/>
      <c r="L9" s="1521"/>
      <c r="M9" s="1521"/>
      <c r="N9" s="1521"/>
      <c r="O9" s="1521"/>
      <c r="P9" s="1521"/>
      <c r="Q9" s="1522"/>
    </row>
    <row r="10" spans="1:17" ht="13.5" customHeight="1" x14ac:dyDescent="0.2">
      <c r="B10" s="585"/>
      <c r="C10" s="585"/>
      <c r="D10" s="585"/>
      <c r="E10" s="585"/>
      <c r="F10" s="585"/>
      <c r="G10" s="585"/>
      <c r="H10" s="585"/>
      <c r="I10" s="585"/>
      <c r="J10" s="585"/>
      <c r="K10" s="585"/>
      <c r="L10" s="585"/>
      <c r="M10" s="585"/>
      <c r="N10" s="585"/>
      <c r="O10" s="585"/>
      <c r="P10" s="585"/>
      <c r="Q10" s="585"/>
    </row>
    <row r="11" spans="1:17" ht="20.149999999999999" customHeight="1" x14ac:dyDescent="0.2">
      <c r="B11" s="597" t="s">
        <v>804</v>
      </c>
      <c r="Q11" s="589" t="s">
        <v>327</v>
      </c>
    </row>
    <row r="12" spans="1:17" ht="30" customHeight="1" x14ac:dyDescent="0.2">
      <c r="B12" s="1513" t="s">
        <v>333</v>
      </c>
      <c r="C12" s="1514"/>
      <c r="D12" s="1514"/>
      <c r="E12" s="1514"/>
      <c r="F12" s="1514"/>
      <c r="G12" s="1515"/>
      <c r="H12" s="1526" t="s">
        <v>334</v>
      </c>
      <c r="I12" s="1527"/>
      <c r="J12" s="1526" t="s">
        <v>335</v>
      </c>
      <c r="K12" s="1528"/>
      <c r="L12" s="1528"/>
      <c r="M12" s="1527"/>
      <c r="N12" s="1526" t="s">
        <v>336</v>
      </c>
      <c r="O12" s="1528"/>
      <c r="P12" s="1528"/>
      <c r="Q12" s="1527"/>
    </row>
    <row r="13" spans="1:17" ht="20.149999999999999" customHeight="1" x14ac:dyDescent="0.2">
      <c r="B13" s="1529" t="s">
        <v>846</v>
      </c>
      <c r="C13" s="1530"/>
      <c r="D13" s="1530"/>
      <c r="E13" s="1530"/>
      <c r="F13" s="1530"/>
      <c r="G13" s="1531"/>
      <c r="H13" s="1513"/>
      <c r="I13" s="1515"/>
      <c r="J13" s="1538" t="s">
        <v>839</v>
      </c>
      <c r="K13" s="1539"/>
      <c r="L13" s="1539"/>
      <c r="M13" s="1540"/>
      <c r="N13" s="1523"/>
      <c r="O13" s="1524"/>
      <c r="P13" s="1524"/>
      <c r="Q13" s="1525"/>
    </row>
    <row r="14" spans="1:17" ht="20.149999999999999" customHeight="1" x14ac:dyDescent="0.2">
      <c r="B14" s="1532"/>
      <c r="C14" s="1533"/>
      <c r="D14" s="1533"/>
      <c r="E14" s="1533"/>
      <c r="F14" s="1533"/>
      <c r="G14" s="1534"/>
      <c r="H14" s="637"/>
      <c r="I14" s="638"/>
      <c r="J14" s="1541"/>
      <c r="K14" s="1542"/>
      <c r="L14" s="1542"/>
      <c r="M14" s="1543"/>
      <c r="N14" s="639"/>
      <c r="O14" s="640"/>
      <c r="P14" s="640"/>
      <c r="Q14" s="641"/>
    </row>
    <row r="15" spans="1:17" ht="20.149999999999999" customHeight="1" x14ac:dyDescent="0.2">
      <c r="B15" s="1532"/>
      <c r="C15" s="1533"/>
      <c r="D15" s="1533"/>
      <c r="E15" s="1533"/>
      <c r="F15" s="1533"/>
      <c r="G15" s="1534"/>
      <c r="H15" s="637"/>
      <c r="I15" s="638"/>
      <c r="J15" s="1541"/>
      <c r="K15" s="1542"/>
      <c r="L15" s="1542"/>
      <c r="M15" s="1543"/>
      <c r="N15" s="639"/>
      <c r="O15" s="640"/>
      <c r="P15" s="640"/>
      <c r="Q15" s="641"/>
    </row>
    <row r="16" spans="1:17" ht="20.149999999999999" customHeight="1" x14ac:dyDescent="0.2">
      <c r="B16" s="1532"/>
      <c r="C16" s="1533"/>
      <c r="D16" s="1533"/>
      <c r="E16" s="1533"/>
      <c r="F16" s="1533"/>
      <c r="G16" s="1534"/>
      <c r="H16" s="1513"/>
      <c r="I16" s="1515"/>
      <c r="J16" s="1541"/>
      <c r="K16" s="1542"/>
      <c r="L16" s="1542"/>
      <c r="M16" s="1543"/>
      <c r="N16" s="1523"/>
      <c r="O16" s="1524"/>
      <c r="P16" s="1524"/>
      <c r="Q16" s="1525"/>
    </row>
    <row r="17" spans="2:21" ht="20.149999999999999" customHeight="1" x14ac:dyDescent="0.2">
      <c r="B17" s="1535"/>
      <c r="C17" s="1536"/>
      <c r="D17" s="1536"/>
      <c r="E17" s="1536"/>
      <c r="F17" s="1536"/>
      <c r="G17" s="1537"/>
      <c r="H17" s="1513"/>
      <c r="I17" s="1515"/>
      <c r="J17" s="1544"/>
      <c r="K17" s="1545"/>
      <c r="L17" s="1545"/>
      <c r="M17" s="1546"/>
      <c r="N17" s="1523"/>
      <c r="O17" s="1524"/>
      <c r="P17" s="1524"/>
      <c r="Q17" s="1525"/>
    </row>
    <row r="18" spans="2:21" ht="20.149999999999999" customHeight="1" x14ac:dyDescent="0.2">
      <c r="B18" s="1513"/>
      <c r="C18" s="1514"/>
      <c r="D18" s="1514"/>
      <c r="E18" s="1514"/>
      <c r="F18" s="1514"/>
      <c r="G18" s="1515"/>
      <c r="H18" s="1513"/>
      <c r="I18" s="1515"/>
      <c r="J18" s="1523"/>
      <c r="K18" s="1524"/>
      <c r="L18" s="1524"/>
      <c r="M18" s="1525"/>
      <c r="N18" s="1523"/>
      <c r="O18" s="1524"/>
      <c r="P18" s="1524"/>
      <c r="Q18" s="1525"/>
    </row>
    <row r="19" spans="2:21" ht="20.149999999999999" customHeight="1" x14ac:dyDescent="0.2">
      <c r="B19" s="1513"/>
      <c r="C19" s="1514"/>
      <c r="D19" s="1514"/>
      <c r="E19" s="1514"/>
      <c r="F19" s="1514"/>
      <c r="G19" s="1515"/>
      <c r="H19" s="1513"/>
      <c r="I19" s="1515"/>
      <c r="J19" s="1523"/>
      <c r="K19" s="1524"/>
      <c r="L19" s="1524"/>
      <c r="M19" s="1525"/>
      <c r="N19" s="1523"/>
      <c r="O19" s="1524"/>
      <c r="P19" s="1524"/>
      <c r="Q19" s="1525"/>
    </row>
    <row r="20" spans="2:21" ht="20.149999999999999" customHeight="1" x14ac:dyDescent="0.2">
      <c r="B20" s="1513" t="s">
        <v>323</v>
      </c>
      <c r="C20" s="1514"/>
      <c r="D20" s="1514"/>
      <c r="E20" s="1514"/>
      <c r="F20" s="1514"/>
      <c r="G20" s="1514"/>
      <c r="H20" s="1514"/>
      <c r="I20" s="1515"/>
      <c r="J20" s="593" t="s">
        <v>80</v>
      </c>
      <c r="K20" s="1524"/>
      <c r="L20" s="1524"/>
      <c r="M20" s="1525"/>
      <c r="N20" s="593" t="s">
        <v>337</v>
      </c>
      <c r="O20" s="1524"/>
      <c r="P20" s="1524"/>
      <c r="Q20" s="1525"/>
    </row>
    <row r="21" spans="2:21" ht="20.149999999999999" customHeight="1" x14ac:dyDescent="0.2">
      <c r="B21" s="1513" t="s">
        <v>338</v>
      </c>
      <c r="C21" s="1514"/>
      <c r="D21" s="1514"/>
      <c r="E21" s="1514"/>
      <c r="F21" s="1514"/>
      <c r="G21" s="1514"/>
      <c r="H21" s="1514"/>
      <c r="I21" s="1515"/>
      <c r="J21" s="1513"/>
      <c r="K21" s="1514"/>
      <c r="L21" s="1514"/>
      <c r="M21" s="1514"/>
      <c r="N21" s="1514"/>
      <c r="O21" s="1514"/>
      <c r="P21" s="1514"/>
      <c r="Q21" s="594" t="s">
        <v>339</v>
      </c>
    </row>
    <row r="22" spans="2:21" ht="20.149999999999999" customHeight="1" x14ac:dyDescent="0.2">
      <c r="B22" s="590" t="s">
        <v>320</v>
      </c>
      <c r="C22" s="591"/>
      <c r="D22" s="591"/>
      <c r="E22" s="591"/>
      <c r="F22" s="591"/>
      <c r="G22" s="591"/>
      <c r="H22" s="591"/>
      <c r="I22" s="591"/>
      <c r="J22" s="591"/>
      <c r="K22" s="591"/>
      <c r="L22" s="591"/>
      <c r="M22" s="591"/>
      <c r="N22" s="591"/>
      <c r="O22" s="591"/>
      <c r="P22" s="591"/>
      <c r="Q22" s="592"/>
    </row>
    <row r="23" spans="2:21" ht="20.149999999999999" customHeight="1" x14ac:dyDescent="0.2">
      <c r="B23" s="1520" t="s">
        <v>340</v>
      </c>
      <c r="C23" s="1521"/>
      <c r="D23" s="1521"/>
      <c r="E23" s="1521"/>
      <c r="F23" s="1521"/>
      <c r="G23" s="1521"/>
      <c r="H23" s="1521"/>
      <c r="I23" s="1521"/>
      <c r="J23" s="1521"/>
      <c r="K23" s="1521"/>
      <c r="L23" s="1521"/>
      <c r="M23" s="1521"/>
      <c r="N23" s="1521"/>
      <c r="O23" s="1521"/>
      <c r="P23" s="1521"/>
      <c r="Q23" s="1522"/>
    </row>
    <row r="24" spans="2:21" ht="20.149999999999999" customHeight="1" x14ac:dyDescent="0.2">
      <c r="B24" s="1520" t="s">
        <v>341</v>
      </c>
      <c r="C24" s="1521"/>
      <c r="D24" s="1521"/>
      <c r="E24" s="1521"/>
      <c r="F24" s="1521"/>
      <c r="G24" s="1521"/>
      <c r="H24" s="1521"/>
      <c r="I24" s="1521"/>
      <c r="J24" s="1521"/>
      <c r="K24" s="1521"/>
      <c r="L24" s="1521"/>
      <c r="M24" s="1521"/>
      <c r="N24" s="1521"/>
      <c r="O24" s="1521"/>
      <c r="P24" s="1521"/>
      <c r="Q24" s="1522"/>
    </row>
    <row r="25" spans="2:21" ht="20.149999999999999" customHeight="1" x14ac:dyDescent="0.2">
      <c r="B25" s="1520"/>
      <c r="C25" s="1521"/>
      <c r="D25" s="1521"/>
      <c r="E25" s="1521"/>
      <c r="F25" s="1521"/>
      <c r="G25" s="1521"/>
      <c r="H25" s="1521"/>
      <c r="I25" s="1521"/>
      <c r="J25" s="1521"/>
      <c r="K25" s="1521"/>
      <c r="L25" s="1521"/>
      <c r="M25" s="1521"/>
      <c r="N25" s="1521"/>
      <c r="O25" s="1521"/>
      <c r="P25" s="1521"/>
      <c r="Q25" s="1522"/>
    </row>
    <row r="26" spans="2:21" ht="20.149999999999999" customHeight="1" x14ac:dyDescent="0.2">
      <c r="B26" s="589" t="s">
        <v>342</v>
      </c>
      <c r="C26" s="586" t="s">
        <v>343</v>
      </c>
      <c r="D26" s="585"/>
      <c r="E26" s="585"/>
      <c r="F26" s="585"/>
      <c r="G26" s="585"/>
      <c r="H26" s="585"/>
      <c r="I26" s="585"/>
      <c r="J26" s="585"/>
      <c r="K26" s="585"/>
      <c r="L26" s="585"/>
      <c r="M26" s="585"/>
      <c r="N26" s="585"/>
      <c r="O26" s="585"/>
      <c r="P26" s="585"/>
      <c r="Q26" s="585"/>
    </row>
    <row r="27" spans="2:21" ht="20.149999999999999" customHeight="1" x14ac:dyDescent="0.2">
      <c r="B27" s="589">
        <v>2</v>
      </c>
      <c r="C27" s="586" t="s">
        <v>324</v>
      </c>
      <c r="D27" s="585"/>
      <c r="E27" s="585"/>
      <c r="F27" s="585"/>
      <c r="G27" s="585"/>
      <c r="H27" s="585"/>
      <c r="I27" s="585"/>
      <c r="J27" s="585"/>
      <c r="K27" s="585"/>
      <c r="L27" s="585"/>
      <c r="M27" s="585"/>
      <c r="N27" s="585"/>
      <c r="O27" s="585"/>
      <c r="P27" s="585"/>
      <c r="Q27" s="585"/>
    </row>
    <row r="28" spans="2:21" ht="20.149999999999999" customHeight="1" thickBot="1" x14ac:dyDescent="0.25">
      <c r="B28" s="598"/>
      <c r="C28" s="598"/>
      <c r="D28" s="598"/>
      <c r="E28" s="598"/>
      <c r="F28" s="598"/>
      <c r="G28" s="598"/>
      <c r="H28" s="598"/>
      <c r="I28" s="598"/>
      <c r="J28" s="598"/>
      <c r="K28" s="598"/>
      <c r="L28" s="598"/>
      <c r="M28" s="598"/>
      <c r="N28" s="585"/>
      <c r="O28" s="585"/>
      <c r="P28" s="585"/>
      <c r="Q28" s="585"/>
    </row>
    <row r="29" spans="2:21" ht="20.149999999999999" customHeight="1" thickBot="1" x14ac:dyDescent="0.25">
      <c r="B29" s="597" t="s">
        <v>805</v>
      </c>
      <c r="C29" s="597"/>
      <c r="D29" s="597"/>
      <c r="E29" s="597"/>
      <c r="F29" s="597"/>
      <c r="G29" s="597"/>
      <c r="H29" s="597"/>
      <c r="I29" s="597"/>
      <c r="J29" s="597"/>
      <c r="K29" s="597"/>
      <c r="L29" s="597"/>
      <c r="M29" s="597"/>
      <c r="T29" s="180" t="s">
        <v>344</v>
      </c>
      <c r="U29" s="181" t="s">
        <v>345</v>
      </c>
    </row>
    <row r="30" spans="2:21" ht="20.149999999999999" customHeight="1" x14ac:dyDescent="0.2">
      <c r="B30" s="1508" t="s">
        <v>346</v>
      </c>
      <c r="C30" s="1509"/>
      <c r="D30" s="1509"/>
      <c r="E30" s="1510"/>
      <c r="F30" s="1508" t="s">
        <v>347</v>
      </c>
      <c r="G30" s="1509"/>
      <c r="H30" s="1510"/>
      <c r="I30" s="1508" t="s">
        <v>348</v>
      </c>
      <c r="J30" s="1509"/>
      <c r="K30" s="1509"/>
      <c r="L30" s="1509"/>
      <c r="M30" s="1510"/>
      <c r="N30" s="1513" t="s">
        <v>52</v>
      </c>
      <c r="O30" s="1514"/>
      <c r="P30" s="1514"/>
      <c r="Q30" s="1515"/>
      <c r="T30" s="182">
        <v>5</v>
      </c>
      <c r="U30" s="183">
        <v>0.22459999999999999</v>
      </c>
    </row>
    <row r="31" spans="2:21" ht="20.149999999999999" customHeight="1" x14ac:dyDescent="0.2">
      <c r="B31" s="1508" t="s">
        <v>806</v>
      </c>
      <c r="C31" s="1509"/>
      <c r="D31" s="1509"/>
      <c r="E31" s="1510"/>
      <c r="F31" s="1508" t="s">
        <v>76</v>
      </c>
      <c r="G31" s="1509"/>
      <c r="H31" s="1510"/>
      <c r="I31" s="1516"/>
      <c r="J31" s="1517"/>
      <c r="K31" s="1517"/>
      <c r="L31" s="1509" t="s">
        <v>349</v>
      </c>
      <c r="M31" s="1510"/>
      <c r="N31" s="1513"/>
      <c r="O31" s="1514"/>
      <c r="P31" s="1514"/>
      <c r="Q31" s="1515"/>
      <c r="T31" s="184">
        <v>6</v>
      </c>
      <c r="U31" s="185">
        <v>0.1908</v>
      </c>
    </row>
    <row r="32" spans="2:21" ht="20.149999999999999" customHeight="1" x14ac:dyDescent="0.2">
      <c r="B32" s="1508" t="s">
        <v>807</v>
      </c>
      <c r="C32" s="1509"/>
      <c r="D32" s="1509"/>
      <c r="E32" s="1510"/>
      <c r="F32" s="1508" t="s">
        <v>350</v>
      </c>
      <c r="G32" s="1509"/>
      <c r="H32" s="1510"/>
      <c r="I32" s="1516"/>
      <c r="J32" s="1517"/>
      <c r="K32" s="1517"/>
      <c r="L32" s="1509" t="s">
        <v>349</v>
      </c>
      <c r="M32" s="1510"/>
      <c r="N32" s="1513"/>
      <c r="O32" s="1514"/>
      <c r="P32" s="1514"/>
      <c r="Q32" s="1515"/>
      <c r="T32" s="184">
        <v>7</v>
      </c>
      <c r="U32" s="185">
        <v>0.1666</v>
      </c>
    </row>
    <row r="33" spans="2:21" ht="20.149999999999999" customHeight="1" x14ac:dyDescent="0.2">
      <c r="B33" s="1508" t="s">
        <v>808</v>
      </c>
      <c r="C33" s="1509"/>
      <c r="D33" s="1509"/>
      <c r="E33" s="1510"/>
      <c r="F33" s="1508" t="s">
        <v>351</v>
      </c>
      <c r="G33" s="1509"/>
      <c r="H33" s="1510"/>
      <c r="I33" s="1516"/>
      <c r="J33" s="1517"/>
      <c r="K33" s="1517"/>
      <c r="L33" s="1509" t="s">
        <v>339</v>
      </c>
      <c r="M33" s="1510"/>
      <c r="N33" s="1513"/>
      <c r="O33" s="1514"/>
      <c r="P33" s="1514"/>
      <c r="Q33" s="1515"/>
      <c r="T33" s="184">
        <v>8</v>
      </c>
      <c r="U33" s="185">
        <v>0.14849999999999999</v>
      </c>
    </row>
    <row r="34" spans="2:21" ht="20.149999999999999" customHeight="1" x14ac:dyDescent="0.2">
      <c r="B34" s="1508" t="s">
        <v>352</v>
      </c>
      <c r="C34" s="1509"/>
      <c r="D34" s="1509"/>
      <c r="E34" s="1510"/>
      <c r="F34" s="1508" t="s">
        <v>80</v>
      </c>
      <c r="G34" s="1509"/>
      <c r="H34" s="1510"/>
      <c r="I34" s="1518"/>
      <c r="J34" s="1519"/>
      <c r="K34" s="1519"/>
      <c r="L34" s="1509"/>
      <c r="M34" s="1510"/>
      <c r="N34" s="1513"/>
      <c r="O34" s="1514"/>
      <c r="P34" s="1514"/>
      <c r="Q34" s="1515"/>
      <c r="T34" s="184">
        <v>9</v>
      </c>
      <c r="U34" s="185">
        <v>0.13450000000000001</v>
      </c>
    </row>
    <row r="35" spans="2:21" ht="20.149999999999999" customHeight="1" x14ac:dyDescent="0.2">
      <c r="B35" s="1508" t="s">
        <v>353</v>
      </c>
      <c r="C35" s="1509"/>
      <c r="D35" s="1509"/>
      <c r="E35" s="1510"/>
      <c r="F35" s="1508" t="s">
        <v>354</v>
      </c>
      <c r="G35" s="1509"/>
      <c r="H35" s="1510"/>
      <c r="I35" s="1511"/>
      <c r="J35" s="1512"/>
      <c r="K35" s="1512"/>
      <c r="L35" s="1509"/>
      <c r="M35" s="1510"/>
      <c r="N35" s="1513"/>
      <c r="O35" s="1514"/>
      <c r="P35" s="1514"/>
      <c r="Q35" s="1515"/>
      <c r="T35" s="184">
        <v>10</v>
      </c>
      <c r="U35" s="185">
        <v>0.12330000000000001</v>
      </c>
    </row>
    <row r="36" spans="2:21" ht="20.149999999999999" customHeight="1" x14ac:dyDescent="0.2">
      <c r="B36" s="597"/>
      <c r="C36" s="597"/>
      <c r="D36" s="597"/>
      <c r="E36" s="597"/>
      <c r="F36" s="597"/>
      <c r="G36" s="597"/>
      <c r="H36" s="597"/>
      <c r="I36" s="597"/>
      <c r="J36" s="597"/>
      <c r="K36" s="597"/>
      <c r="L36" s="597"/>
      <c r="M36" s="597"/>
      <c r="T36" s="184">
        <v>11</v>
      </c>
      <c r="U36" s="185">
        <v>0.1142</v>
      </c>
    </row>
    <row r="37" spans="2:21" ht="20.149999999999999" customHeight="1" x14ac:dyDescent="0.2">
      <c r="B37" s="589" t="s">
        <v>342</v>
      </c>
      <c r="C37" s="586" t="s">
        <v>801</v>
      </c>
      <c r="T37" s="184">
        <v>12</v>
      </c>
      <c r="U37" s="185">
        <v>0.1066</v>
      </c>
    </row>
    <row r="38" spans="2:21" ht="19.5" customHeight="1" x14ac:dyDescent="0.2">
      <c r="B38" s="586">
        <v>2</v>
      </c>
      <c r="C38" s="586" t="s">
        <v>355</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595"/>
      <c r="U86" s="595"/>
    </row>
  </sheetData>
  <mergeCells count="66">
    <mergeCell ref="I2:J4"/>
    <mergeCell ref="B6:H6"/>
    <mergeCell ref="I6:K6"/>
    <mergeCell ref="L6:N6"/>
    <mergeCell ref="O6:Q6"/>
    <mergeCell ref="B7:H7"/>
    <mergeCell ref="O7:Q7"/>
    <mergeCell ref="B9:Q9"/>
    <mergeCell ref="H16:I16"/>
    <mergeCell ref="N16:Q16"/>
    <mergeCell ref="I7:N7"/>
    <mergeCell ref="H17:I17"/>
    <mergeCell ref="N17:Q17"/>
    <mergeCell ref="B12:G12"/>
    <mergeCell ref="H12:I12"/>
    <mergeCell ref="J12:M12"/>
    <mergeCell ref="N12:Q12"/>
    <mergeCell ref="H13:I13"/>
    <mergeCell ref="N13:Q13"/>
    <mergeCell ref="B13:G17"/>
    <mergeCell ref="J13:M17"/>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34:E34"/>
    <mergeCell ref="F34:H34"/>
    <mergeCell ref="I34:K34"/>
    <mergeCell ref="L34:M34"/>
    <mergeCell ref="N34:Q34"/>
    <mergeCell ref="B33:E33"/>
    <mergeCell ref="F33:H33"/>
    <mergeCell ref="I33:K33"/>
    <mergeCell ref="L33:M33"/>
    <mergeCell ref="N33:Q33"/>
    <mergeCell ref="B35:E35"/>
    <mergeCell ref="F35:H35"/>
    <mergeCell ref="I35:K35"/>
    <mergeCell ref="L35:M35"/>
    <mergeCell ref="N35:Q35"/>
  </mergeCells>
  <phoneticPr fontId="15"/>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Normal="100" zoomScaleSheetLayoutView="100" workbookViewId="0">
      <selection activeCell="AG22" sqref="AG22"/>
    </sheetView>
  </sheetViews>
  <sheetFormatPr defaultColWidth="9" defaultRowHeight="13" x14ac:dyDescent="0.2"/>
  <cols>
    <col min="1" max="1" width="26.36328125" style="178" customWidth="1"/>
    <col min="2" max="2" width="109.6328125" style="178" customWidth="1"/>
    <col min="3" max="16384" width="9" style="178"/>
  </cols>
  <sheetData>
    <row r="1" spans="1:2" ht="34.5" customHeight="1" x14ac:dyDescent="0.2">
      <c r="A1" s="177" t="s">
        <v>356</v>
      </c>
    </row>
    <row r="2" spans="1:2" ht="34.5" customHeight="1" x14ac:dyDescent="0.2">
      <c r="A2" s="178" t="s">
        <v>357</v>
      </c>
    </row>
    <row r="3" spans="1:2" s="199" customFormat="1" ht="40.5" customHeight="1" x14ac:dyDescent="0.2">
      <c r="A3" s="202" t="s">
        <v>358</v>
      </c>
      <c r="B3" s="202" t="s">
        <v>359</v>
      </c>
    </row>
    <row r="4" spans="1:2" s="199" customFormat="1" ht="40.5" customHeight="1" x14ac:dyDescent="0.2">
      <c r="A4" s="1554" t="s">
        <v>788</v>
      </c>
      <c r="B4" s="1555"/>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A5FE-0454-4343-95FA-56FBF7B20A6F}">
  <sheetPr>
    <pageSetUpPr fitToPage="1"/>
  </sheetPr>
  <dimension ref="A1:Z41"/>
  <sheetViews>
    <sheetView showGridLines="0" view="pageBreakPreview" zoomScale="85" zoomScaleNormal="90" zoomScaleSheetLayoutView="85" workbookViewId="0">
      <selection activeCell="AG22" sqref="AG22"/>
    </sheetView>
  </sheetViews>
  <sheetFormatPr defaultColWidth="9" defaultRowHeight="13" x14ac:dyDescent="0.2"/>
  <cols>
    <col min="1" max="2" width="3.6328125" style="607" customWidth="1"/>
    <col min="3" max="3" width="168.7265625" style="607" customWidth="1"/>
    <col min="4" max="16384" width="9" style="607"/>
  </cols>
  <sheetData>
    <row r="1" spans="1:26" s="600" customFormat="1" ht="34.5" customHeight="1" x14ac:dyDescent="0.2">
      <c r="A1" s="599" t="s">
        <v>809</v>
      </c>
    </row>
    <row r="2" spans="1:26" s="601" customFormat="1" ht="19.5" customHeight="1" x14ac:dyDescent="0.2">
      <c r="B2" s="530"/>
      <c r="C2" s="610" t="s">
        <v>822</v>
      </c>
    </row>
    <row r="3" spans="1:26" s="601" customFormat="1" ht="19.5" customHeight="1" x14ac:dyDescent="0.2">
      <c r="B3" s="530"/>
      <c r="C3" s="610" t="s">
        <v>823</v>
      </c>
    </row>
    <row r="4" spans="1:26" s="601" customFormat="1" ht="19.5" customHeight="1" x14ac:dyDescent="0.2">
      <c r="A4" s="602" t="s">
        <v>364</v>
      </c>
      <c r="B4" s="602"/>
    </row>
    <row r="5" spans="1:26" s="200" customFormat="1" ht="19.5" customHeight="1" x14ac:dyDescent="0.2">
      <c r="B5" s="530" t="s">
        <v>274</v>
      </c>
      <c r="C5" s="200" t="s">
        <v>365</v>
      </c>
      <c r="D5" s="603"/>
      <c r="E5" s="603"/>
      <c r="F5" s="603"/>
      <c r="G5" s="603"/>
      <c r="H5" s="603"/>
      <c r="I5" s="603"/>
      <c r="J5" s="603"/>
      <c r="K5" s="603"/>
      <c r="L5" s="603"/>
      <c r="M5" s="603"/>
      <c r="N5" s="603"/>
      <c r="O5" s="603"/>
      <c r="P5" s="603"/>
      <c r="Q5" s="603"/>
      <c r="R5" s="603"/>
      <c r="S5" s="603"/>
      <c r="T5" s="603"/>
      <c r="U5" s="603"/>
      <c r="V5" s="603"/>
      <c r="W5" s="603"/>
      <c r="X5" s="603"/>
      <c r="Y5" s="603"/>
      <c r="Z5" s="603"/>
    </row>
    <row r="6" spans="1:26" s="200" customFormat="1" ht="19.5" customHeight="1" x14ac:dyDescent="0.2">
      <c r="B6" s="530" t="s">
        <v>78</v>
      </c>
      <c r="C6" s="200" t="s">
        <v>827</v>
      </c>
      <c r="D6" s="603"/>
      <c r="E6" s="603"/>
      <c r="F6" s="603"/>
      <c r="G6" s="603"/>
      <c r="H6" s="603"/>
      <c r="I6" s="603"/>
      <c r="J6" s="603"/>
      <c r="K6" s="603"/>
      <c r="L6" s="603"/>
      <c r="M6" s="603"/>
      <c r="N6" s="603"/>
      <c r="O6" s="603"/>
      <c r="P6" s="603"/>
      <c r="Q6" s="603"/>
      <c r="R6" s="603"/>
      <c r="S6" s="603"/>
      <c r="T6" s="603"/>
      <c r="U6" s="603"/>
      <c r="V6" s="603"/>
      <c r="W6" s="603"/>
      <c r="X6" s="603"/>
      <c r="Y6" s="603"/>
      <c r="Z6" s="603"/>
    </row>
    <row r="7" spans="1:26" s="200" customFormat="1" ht="19.5" customHeight="1" x14ac:dyDescent="0.2">
      <c r="B7" s="530" t="s">
        <v>79</v>
      </c>
      <c r="C7" s="200" t="s">
        <v>366</v>
      </c>
      <c r="D7" s="603"/>
      <c r="E7" s="603"/>
      <c r="F7" s="603"/>
      <c r="G7" s="603"/>
      <c r="H7" s="603"/>
      <c r="I7" s="603"/>
      <c r="J7" s="603"/>
      <c r="K7" s="603"/>
      <c r="L7" s="603"/>
      <c r="M7" s="603"/>
      <c r="N7" s="603"/>
      <c r="O7" s="603"/>
      <c r="P7" s="603"/>
      <c r="Q7" s="603"/>
      <c r="R7" s="603"/>
      <c r="S7" s="603"/>
      <c r="T7" s="603"/>
      <c r="U7" s="603"/>
      <c r="V7" s="603"/>
      <c r="W7" s="603"/>
      <c r="X7" s="603"/>
      <c r="Y7" s="603"/>
      <c r="Z7" s="603"/>
    </row>
    <row r="8" spans="1:26" s="200" customFormat="1" ht="19.5" customHeight="1" x14ac:dyDescent="0.2">
      <c r="B8" s="530" t="s">
        <v>289</v>
      </c>
      <c r="C8" s="200" t="s">
        <v>367</v>
      </c>
      <c r="D8" s="603"/>
      <c r="E8" s="603"/>
      <c r="F8" s="603"/>
      <c r="G8" s="603"/>
      <c r="H8" s="603"/>
      <c r="I8" s="603"/>
      <c r="J8" s="603"/>
      <c r="K8" s="603"/>
      <c r="L8" s="603"/>
      <c r="M8" s="603"/>
      <c r="N8" s="603"/>
      <c r="O8" s="603"/>
      <c r="P8" s="603"/>
      <c r="Q8" s="603"/>
      <c r="R8" s="603"/>
      <c r="S8" s="603"/>
      <c r="T8" s="603"/>
      <c r="U8" s="603"/>
      <c r="V8" s="603"/>
      <c r="W8" s="603"/>
      <c r="X8" s="603"/>
      <c r="Y8" s="603"/>
      <c r="Z8" s="603"/>
    </row>
    <row r="9" spans="1:26" s="200" customFormat="1" ht="19.5" customHeight="1" x14ac:dyDescent="0.2">
      <c r="A9" s="237"/>
      <c r="B9" s="532" t="s">
        <v>81</v>
      </c>
      <c r="C9" s="237" t="s">
        <v>810</v>
      </c>
      <c r="D9" s="603"/>
      <c r="E9" s="603"/>
      <c r="F9" s="603"/>
      <c r="G9" s="603"/>
      <c r="H9" s="603"/>
      <c r="I9" s="603"/>
      <c r="J9" s="603"/>
      <c r="K9" s="603"/>
      <c r="L9" s="603"/>
      <c r="M9" s="603"/>
      <c r="N9" s="603"/>
      <c r="O9" s="603"/>
      <c r="P9" s="603"/>
      <c r="Q9" s="603"/>
      <c r="R9" s="603"/>
      <c r="S9" s="603"/>
      <c r="T9" s="603"/>
      <c r="U9" s="603"/>
      <c r="V9" s="603"/>
      <c r="W9" s="603"/>
      <c r="X9" s="603"/>
      <c r="Y9" s="603"/>
      <c r="Z9" s="603"/>
    </row>
    <row r="10" spans="1:26" s="200" customFormat="1" ht="19.5" customHeight="1" x14ac:dyDescent="0.2">
      <c r="A10" s="237"/>
      <c r="B10" s="532" t="s">
        <v>82</v>
      </c>
      <c r="C10" s="237" t="s">
        <v>833</v>
      </c>
      <c r="D10" s="603"/>
      <c r="E10" s="603"/>
      <c r="F10" s="603"/>
      <c r="G10" s="603"/>
      <c r="H10" s="603"/>
      <c r="I10" s="603"/>
      <c r="J10" s="603"/>
      <c r="K10" s="603"/>
      <c r="L10" s="603"/>
      <c r="M10" s="603"/>
      <c r="N10" s="603"/>
      <c r="O10" s="603"/>
      <c r="P10" s="603"/>
      <c r="Q10" s="603"/>
      <c r="R10" s="603"/>
      <c r="S10" s="603"/>
      <c r="T10" s="603"/>
      <c r="U10" s="603"/>
      <c r="V10" s="603"/>
      <c r="W10" s="603"/>
      <c r="X10" s="603"/>
      <c r="Y10" s="603"/>
      <c r="Z10" s="603"/>
    </row>
    <row r="11" spans="1:26" s="200" customFormat="1" ht="19.5" customHeight="1" x14ac:dyDescent="0.2">
      <c r="B11" s="608"/>
      <c r="C11" s="611" t="s">
        <v>842</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row>
    <row r="12" spans="1:26" s="200" customFormat="1" ht="19.5" customHeight="1" x14ac:dyDescent="0.2">
      <c r="B12" s="608"/>
      <c r="C12" s="611" t="s">
        <v>843</v>
      </c>
      <c r="D12" s="603"/>
      <c r="E12" s="603"/>
      <c r="F12" s="603"/>
      <c r="G12" s="603"/>
      <c r="H12" s="603"/>
      <c r="I12" s="603"/>
      <c r="J12" s="603"/>
      <c r="K12" s="603"/>
      <c r="L12" s="603"/>
      <c r="M12" s="603"/>
      <c r="N12" s="603"/>
      <c r="O12" s="603"/>
      <c r="P12" s="603"/>
      <c r="Q12" s="603"/>
      <c r="R12" s="603"/>
      <c r="S12" s="603"/>
      <c r="T12" s="603"/>
      <c r="U12" s="603"/>
      <c r="V12" s="603"/>
      <c r="W12" s="603"/>
      <c r="X12" s="603"/>
      <c r="Y12" s="603"/>
      <c r="Z12" s="603"/>
    </row>
    <row r="13" spans="1:26" s="601" customFormat="1" ht="19.5" customHeight="1" x14ac:dyDescent="0.2">
      <c r="A13" s="200"/>
      <c r="B13" s="532" t="s">
        <v>299</v>
      </c>
      <c r="C13" s="200" t="s">
        <v>828</v>
      </c>
      <c r="D13" s="603"/>
      <c r="E13" s="603"/>
      <c r="F13" s="603"/>
      <c r="G13" s="603"/>
      <c r="H13" s="603"/>
      <c r="I13" s="603"/>
      <c r="J13" s="603"/>
      <c r="K13" s="603"/>
      <c r="L13" s="603"/>
      <c r="M13" s="603"/>
      <c r="N13" s="603"/>
      <c r="O13" s="603"/>
      <c r="P13" s="603"/>
      <c r="Q13" s="603"/>
      <c r="R13" s="603"/>
      <c r="S13" s="603"/>
      <c r="T13" s="603"/>
      <c r="U13" s="603"/>
      <c r="V13" s="603"/>
      <c r="W13" s="603"/>
      <c r="X13" s="603"/>
      <c r="Y13" s="603"/>
      <c r="Z13" s="603"/>
    </row>
    <row r="14" spans="1:26" s="601" customFormat="1" ht="19.5" customHeight="1" x14ac:dyDescent="0.2">
      <c r="A14" s="200"/>
      <c r="B14" s="532" t="s">
        <v>301</v>
      </c>
      <c r="C14" s="200" t="s">
        <v>811</v>
      </c>
    </row>
    <row r="15" spans="1:26" s="601" customFormat="1" ht="30" x14ac:dyDescent="0.2">
      <c r="A15" s="200"/>
      <c r="B15" s="532"/>
      <c r="C15" s="612" t="s">
        <v>824</v>
      </c>
    </row>
    <row r="16" spans="1:26" s="601" customFormat="1" ht="19.5" customHeight="1" x14ac:dyDescent="0.2">
      <c r="A16" s="200"/>
      <c r="B16" s="532" t="s">
        <v>304</v>
      </c>
      <c r="C16" s="200" t="s">
        <v>829</v>
      </c>
    </row>
    <row r="17" spans="1:3" s="601" customFormat="1" ht="19.5" customHeight="1" x14ac:dyDescent="0.2">
      <c r="A17" s="200"/>
      <c r="B17" s="532" t="s">
        <v>306</v>
      </c>
      <c r="C17" s="200" t="s">
        <v>830</v>
      </c>
    </row>
    <row r="18" spans="1:3" s="601" customFormat="1" ht="19.5" customHeight="1" x14ac:dyDescent="0.2">
      <c r="B18" s="532" t="s">
        <v>758</v>
      </c>
      <c r="C18" s="531" t="s">
        <v>368</v>
      </c>
    </row>
    <row r="19" spans="1:3" s="601" customFormat="1" ht="19.5" customHeight="1" x14ac:dyDescent="0.2">
      <c r="B19" s="604"/>
      <c r="C19" s="531" t="s">
        <v>812</v>
      </c>
    </row>
    <row r="20" spans="1:3" s="601" customFormat="1" ht="45" x14ac:dyDescent="0.2">
      <c r="B20" s="604"/>
      <c r="C20" s="613" t="s">
        <v>825</v>
      </c>
    </row>
    <row r="21" spans="1:3" s="601" customFormat="1" ht="19.5" customHeight="1" x14ac:dyDescent="0.2">
      <c r="B21" s="532" t="s">
        <v>369</v>
      </c>
      <c r="C21" s="531" t="s">
        <v>813</v>
      </c>
    </row>
    <row r="22" spans="1:3" s="601" customFormat="1" ht="19.5" customHeight="1" x14ac:dyDescent="0.2">
      <c r="B22" s="532" t="s">
        <v>370</v>
      </c>
      <c r="C22" s="533" t="s">
        <v>814</v>
      </c>
    </row>
    <row r="23" spans="1:3" s="601" customFormat="1" ht="19.5" customHeight="1" x14ac:dyDescent="0.2">
      <c r="B23" s="609"/>
      <c r="C23" s="533" t="s">
        <v>815</v>
      </c>
    </row>
    <row r="24" spans="1:3" s="601" customFormat="1" ht="19.5" customHeight="1" x14ac:dyDescent="0.2">
      <c r="B24" s="530" t="s">
        <v>371</v>
      </c>
      <c r="C24" s="531" t="s">
        <v>816</v>
      </c>
    </row>
    <row r="25" spans="1:3" s="601" customFormat="1" ht="19.5" customHeight="1" x14ac:dyDescent="0.2">
      <c r="B25" s="530" t="s">
        <v>751</v>
      </c>
      <c r="C25" s="531" t="s">
        <v>752</v>
      </c>
    </row>
    <row r="26" spans="1:3" s="601" customFormat="1" ht="19.5" customHeight="1" x14ac:dyDescent="0.2">
      <c r="B26" s="530" t="s">
        <v>796</v>
      </c>
      <c r="C26" s="531" t="s">
        <v>817</v>
      </c>
    </row>
    <row r="27" spans="1:3" s="601" customFormat="1" ht="19.5" customHeight="1" x14ac:dyDescent="0.2">
      <c r="B27" s="530"/>
      <c r="C27" s="531"/>
    </row>
    <row r="28" spans="1:3" s="601" customFormat="1" ht="19.5" customHeight="1" x14ac:dyDescent="0.2">
      <c r="A28" s="602" t="s">
        <v>372</v>
      </c>
      <c r="B28" s="602"/>
    </row>
    <row r="29" spans="1:3" s="601" customFormat="1" ht="19.5" customHeight="1" x14ac:dyDescent="0.2">
      <c r="A29" s="602"/>
      <c r="B29" s="530" t="s">
        <v>274</v>
      </c>
      <c r="C29" s="615" t="s">
        <v>818</v>
      </c>
    </row>
    <row r="30" spans="1:3" s="601" customFormat="1" ht="60" x14ac:dyDescent="0.2">
      <c r="A30" s="602"/>
      <c r="B30" s="530"/>
      <c r="C30" s="614" t="s">
        <v>826</v>
      </c>
    </row>
    <row r="31" spans="1:3" s="601" customFormat="1" ht="19.5" customHeight="1" x14ac:dyDescent="0.2">
      <c r="A31" s="615"/>
      <c r="B31" s="616" t="s">
        <v>78</v>
      </c>
      <c r="C31" s="533" t="s">
        <v>819</v>
      </c>
    </row>
    <row r="32" spans="1:3" s="601" customFormat="1" ht="19.5" customHeight="1" x14ac:dyDescent="0.2">
      <c r="A32" s="615"/>
      <c r="B32" s="532" t="s">
        <v>79</v>
      </c>
      <c r="C32" s="533" t="s">
        <v>834</v>
      </c>
    </row>
    <row r="33" spans="1:3" s="601" customFormat="1" ht="19.5" customHeight="1" x14ac:dyDescent="0.2">
      <c r="B33" s="532" t="s">
        <v>289</v>
      </c>
      <c r="C33" s="601" t="s">
        <v>831</v>
      </c>
    </row>
    <row r="34" spans="1:3" s="601" customFormat="1" ht="19.5" customHeight="1" x14ac:dyDescent="0.2">
      <c r="A34" s="602"/>
      <c r="B34" s="532" t="s">
        <v>81</v>
      </c>
      <c r="C34" s="602" t="s">
        <v>763</v>
      </c>
    </row>
    <row r="35" spans="1:3" s="605" customFormat="1" ht="19.5" customHeight="1" x14ac:dyDescent="0.2">
      <c r="B35" s="532" t="s">
        <v>82</v>
      </c>
      <c r="C35" s="617" t="s">
        <v>836</v>
      </c>
    </row>
    <row r="36" spans="1:3" s="605" customFormat="1" ht="19.5" customHeight="1" x14ac:dyDescent="0.2">
      <c r="B36" s="604"/>
      <c r="C36" s="617" t="s">
        <v>820</v>
      </c>
    </row>
    <row r="37" spans="1:3" s="605" customFormat="1" ht="19.5" customHeight="1" x14ac:dyDescent="0.2">
      <c r="B37" s="604"/>
      <c r="C37" s="606" t="s">
        <v>821</v>
      </c>
    </row>
    <row r="38" spans="1:3" s="605" customFormat="1" ht="19.5" customHeight="1" x14ac:dyDescent="0.2">
      <c r="B38" s="532" t="s">
        <v>299</v>
      </c>
      <c r="C38" s="605" t="s">
        <v>762</v>
      </c>
    </row>
    <row r="39" spans="1:3" s="605" customFormat="1" ht="19.5" customHeight="1" x14ac:dyDescent="0.2">
      <c r="B39" s="532" t="s">
        <v>301</v>
      </c>
      <c r="C39" s="606" t="s">
        <v>761</v>
      </c>
    </row>
    <row r="40" spans="1:3" s="605" customFormat="1" ht="19.5" customHeight="1" x14ac:dyDescent="0.2">
      <c r="B40" s="532"/>
      <c r="C40" s="606" t="s">
        <v>760</v>
      </c>
    </row>
    <row r="41" spans="1:3" s="601" customFormat="1" ht="19.5" customHeight="1" x14ac:dyDescent="0.2">
      <c r="B41" s="532" t="s">
        <v>304</v>
      </c>
      <c r="C41" s="601" t="s">
        <v>832</v>
      </c>
    </row>
  </sheetData>
  <phoneticPr fontId="15"/>
  <pageMargins left="0.39370078740157483" right="0" top="0.59055118110236227" bottom="0" header="0.31496062992125984" footer="0.31496062992125984"/>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view="pageBreakPreview" zoomScaleNormal="100" zoomScaleSheetLayoutView="100" workbookViewId="0">
      <selection activeCell="U67" sqref="U67"/>
    </sheetView>
  </sheetViews>
  <sheetFormatPr defaultColWidth="7.08984375" defaultRowHeight="14" x14ac:dyDescent="0.2"/>
  <cols>
    <col min="1" max="1" width="3.90625" style="618" customWidth="1"/>
    <col min="2" max="5" width="9.08984375" style="618" customWidth="1"/>
    <col min="6" max="7" width="7.08984375" style="618"/>
    <col min="8" max="9" width="7.26953125" style="618" bestFit="1" customWidth="1"/>
    <col min="10" max="11" width="7.08984375" style="618"/>
    <col min="12" max="13" width="8.6328125" style="618" bestFit="1" customWidth="1"/>
    <col min="14" max="17" width="7.08984375" style="618"/>
    <col min="18" max="18" width="3.90625" style="618" customWidth="1"/>
    <col min="19" max="19" width="7.08984375" style="618"/>
    <col min="20" max="20" width="7.08984375" style="618" customWidth="1"/>
    <col min="21" max="21" width="12.453125" style="618" customWidth="1"/>
    <col min="22" max="16384" width="7.08984375" style="618"/>
  </cols>
  <sheetData>
    <row r="1" spans="1:17" s="629" customFormat="1" ht="31.5" customHeight="1" x14ac:dyDescent="0.2">
      <c r="A1" s="631"/>
      <c r="B1" s="630" t="s">
        <v>311</v>
      </c>
      <c r="I1" s="1556" t="s">
        <v>360</v>
      </c>
      <c r="J1" s="1557"/>
    </row>
    <row r="2" spans="1:17" ht="10.5" customHeight="1" x14ac:dyDescent="0.2">
      <c r="A2" s="628"/>
      <c r="B2" s="619"/>
      <c r="C2" s="621"/>
      <c r="D2" s="621"/>
      <c r="E2" s="621"/>
      <c r="F2" s="621"/>
      <c r="G2" s="621"/>
      <c r="H2" s="621"/>
      <c r="I2" s="1558"/>
      <c r="J2" s="1559"/>
      <c r="M2" s="621"/>
      <c r="N2" s="621"/>
      <c r="O2" s="621"/>
      <c r="P2" s="621"/>
      <c r="Q2" s="621"/>
    </row>
    <row r="3" spans="1:17" ht="10.5" customHeight="1" x14ac:dyDescent="0.2">
      <c r="A3" s="628"/>
      <c r="B3" s="619"/>
      <c r="C3" s="621"/>
      <c r="D3" s="621"/>
      <c r="E3" s="621"/>
      <c r="F3" s="621"/>
      <c r="G3" s="621"/>
      <c r="H3" s="621"/>
      <c r="I3" s="1560"/>
      <c r="J3" s="1561"/>
      <c r="M3" s="621"/>
      <c r="N3" s="621"/>
      <c r="O3" s="621"/>
      <c r="P3" s="621"/>
      <c r="Q3" s="621"/>
    </row>
    <row r="4" spans="1:17" ht="20.149999999999999" customHeight="1" x14ac:dyDescent="0.2">
      <c r="B4" s="633" t="s">
        <v>803</v>
      </c>
      <c r="I4" s="627"/>
      <c r="J4" s="627"/>
    </row>
    <row r="5" spans="1:17" ht="46.5" customHeight="1" x14ac:dyDescent="0.2">
      <c r="B5" s="1574" t="s">
        <v>315</v>
      </c>
      <c r="C5" s="1575"/>
      <c r="D5" s="1575"/>
      <c r="E5" s="1575"/>
      <c r="F5" s="1575"/>
      <c r="G5" s="1575"/>
      <c r="H5" s="1576"/>
      <c r="I5" s="1574" t="s">
        <v>316</v>
      </c>
      <c r="J5" s="1575"/>
      <c r="K5" s="1576"/>
      <c r="L5" s="1574" t="s">
        <v>317</v>
      </c>
      <c r="M5" s="1575"/>
      <c r="N5" s="1576"/>
      <c r="O5" s="1574" t="s">
        <v>318</v>
      </c>
      <c r="P5" s="1575"/>
      <c r="Q5" s="1576"/>
    </row>
    <row r="6" spans="1:17" ht="36" customHeight="1" x14ac:dyDescent="0.2">
      <c r="B6" s="1562" t="s">
        <v>319</v>
      </c>
      <c r="C6" s="1563"/>
      <c r="D6" s="1563"/>
      <c r="E6" s="1563"/>
      <c r="F6" s="1563"/>
      <c r="G6" s="1563"/>
      <c r="H6" s="1564"/>
      <c r="I6" s="1577">
        <v>20000</v>
      </c>
      <c r="J6" s="1577"/>
      <c r="K6" s="1577"/>
      <c r="L6" s="1577">
        <v>45000</v>
      </c>
      <c r="M6" s="1577"/>
      <c r="N6" s="1577"/>
      <c r="O6" s="1523">
        <f>L6-I6</f>
        <v>25000</v>
      </c>
      <c r="P6" s="1524"/>
      <c r="Q6" s="1525"/>
    </row>
    <row r="7" spans="1:17" ht="20.149999999999999" customHeight="1" x14ac:dyDescent="0.2">
      <c r="B7" s="624" t="s">
        <v>320</v>
      </c>
      <c r="C7" s="623"/>
      <c r="D7" s="623"/>
      <c r="E7" s="623"/>
      <c r="F7" s="623"/>
      <c r="G7" s="623"/>
      <c r="H7" s="623"/>
      <c r="I7" s="623"/>
      <c r="J7" s="623"/>
      <c r="K7" s="623"/>
      <c r="L7" s="623"/>
      <c r="M7" s="623"/>
      <c r="N7" s="623"/>
      <c r="O7" s="623"/>
      <c r="P7" s="623"/>
      <c r="Q7" s="622"/>
    </row>
    <row r="8" spans="1:17" ht="20.149999999999999" customHeight="1" x14ac:dyDescent="0.2">
      <c r="B8" s="1562" t="s">
        <v>321</v>
      </c>
      <c r="C8" s="1563"/>
      <c r="D8" s="1563"/>
      <c r="E8" s="1563"/>
      <c r="F8" s="1563"/>
      <c r="G8" s="1563"/>
      <c r="H8" s="1563"/>
      <c r="I8" s="1563"/>
      <c r="J8" s="1563"/>
      <c r="K8" s="1563"/>
      <c r="L8" s="1563"/>
      <c r="M8" s="1563"/>
      <c r="N8" s="1563"/>
      <c r="O8" s="1563"/>
      <c r="P8" s="1563"/>
      <c r="Q8" s="1564"/>
    </row>
    <row r="9" spans="1:17" ht="20.149999999999999" customHeight="1" x14ac:dyDescent="0.2">
      <c r="B9" s="621"/>
      <c r="C9" s="621"/>
      <c r="D9" s="621"/>
      <c r="E9" s="621"/>
      <c r="F9" s="621"/>
      <c r="G9" s="621"/>
      <c r="H9" s="621"/>
      <c r="I9" s="621"/>
      <c r="J9" s="621"/>
      <c r="K9" s="621"/>
      <c r="L9" s="621"/>
      <c r="M9" s="621"/>
      <c r="N9" s="621"/>
      <c r="O9" s="621"/>
      <c r="P9" s="621"/>
      <c r="Q9" s="621"/>
    </row>
    <row r="10" spans="1:17" ht="20.149999999999999" customHeight="1" x14ac:dyDescent="0.2">
      <c r="B10" s="621"/>
      <c r="C10" s="621"/>
      <c r="D10" s="621"/>
      <c r="E10" s="621"/>
      <c r="F10" s="621"/>
      <c r="G10" s="621"/>
      <c r="H10" s="621"/>
      <c r="I10" s="621"/>
      <c r="J10" s="621"/>
      <c r="K10" s="621"/>
      <c r="L10" s="621"/>
      <c r="M10" s="621"/>
      <c r="N10" s="621"/>
      <c r="O10" s="621"/>
      <c r="P10" s="621"/>
      <c r="Q10" s="621"/>
    </row>
    <row r="11" spans="1:17" ht="20.149999999999999" customHeight="1" x14ac:dyDescent="0.2">
      <c r="B11" s="618" t="s">
        <v>325</v>
      </c>
    </row>
    <row r="12" spans="1:17" ht="20.149999999999999" customHeight="1" x14ac:dyDescent="0.2">
      <c r="B12" s="632" t="s">
        <v>804</v>
      </c>
      <c r="Q12" s="620" t="s">
        <v>327</v>
      </c>
    </row>
    <row r="13" spans="1:17" ht="30" customHeight="1" x14ac:dyDescent="0.2">
      <c r="B13" s="1565" t="s">
        <v>333</v>
      </c>
      <c r="C13" s="1566"/>
      <c r="D13" s="1566"/>
      <c r="E13" s="1566"/>
      <c r="F13" s="1566"/>
      <c r="G13" s="1567"/>
      <c r="H13" s="1571" t="s">
        <v>334</v>
      </c>
      <c r="I13" s="1572"/>
      <c r="J13" s="1571" t="s">
        <v>335</v>
      </c>
      <c r="K13" s="1573"/>
      <c r="L13" s="1573"/>
      <c r="M13" s="1572"/>
      <c r="N13" s="1571" t="s">
        <v>336</v>
      </c>
      <c r="O13" s="1573"/>
      <c r="P13" s="1573"/>
      <c r="Q13" s="1572"/>
    </row>
    <row r="14" spans="1:17" ht="20.149999999999999" customHeight="1" x14ac:dyDescent="0.2">
      <c r="B14" s="1565" t="s">
        <v>164</v>
      </c>
      <c r="C14" s="1566"/>
      <c r="D14" s="1566"/>
      <c r="E14" s="1566"/>
      <c r="F14" s="1566"/>
      <c r="G14" s="1567"/>
      <c r="H14" s="1565">
        <v>10</v>
      </c>
      <c r="I14" s="1567"/>
      <c r="J14" s="1523">
        <v>600</v>
      </c>
      <c r="K14" s="1524"/>
      <c r="L14" s="1524"/>
      <c r="M14" s="1525"/>
      <c r="N14" s="1523">
        <f>J14/H14</f>
        <v>60</v>
      </c>
      <c r="O14" s="1524"/>
      <c r="P14" s="1524"/>
      <c r="Q14" s="1525"/>
    </row>
    <row r="15" spans="1:17" ht="20.149999999999999" customHeight="1" x14ac:dyDescent="0.2">
      <c r="B15" s="1565" t="s">
        <v>164</v>
      </c>
      <c r="C15" s="1566"/>
      <c r="D15" s="1566"/>
      <c r="E15" s="1566"/>
      <c r="F15" s="1566"/>
      <c r="G15" s="1567"/>
      <c r="H15" s="1565">
        <v>10</v>
      </c>
      <c r="I15" s="1567"/>
      <c r="J15" s="1523">
        <v>2400</v>
      </c>
      <c r="K15" s="1524"/>
      <c r="L15" s="1524"/>
      <c r="M15" s="1525"/>
      <c r="N15" s="1523">
        <f>J15/H15</f>
        <v>240</v>
      </c>
      <c r="O15" s="1524"/>
      <c r="P15" s="1524"/>
      <c r="Q15" s="1525"/>
    </row>
    <row r="16" spans="1:17" ht="20.149999999999999" customHeight="1" x14ac:dyDescent="0.2">
      <c r="B16" s="1565" t="s">
        <v>164</v>
      </c>
      <c r="C16" s="1566"/>
      <c r="D16" s="1566"/>
      <c r="E16" s="1566"/>
      <c r="F16" s="1566"/>
      <c r="G16" s="1567"/>
      <c r="H16" s="1565">
        <v>15</v>
      </c>
      <c r="I16" s="1567"/>
      <c r="J16" s="1523">
        <v>880</v>
      </c>
      <c r="K16" s="1524"/>
      <c r="L16" s="1524"/>
      <c r="M16" s="1525"/>
      <c r="N16" s="1523">
        <f>J16/H16</f>
        <v>58.666666666666664</v>
      </c>
      <c r="O16" s="1524"/>
      <c r="P16" s="1524"/>
      <c r="Q16" s="1525"/>
    </row>
    <row r="17" spans="2:21" ht="20.149999999999999" customHeight="1" x14ac:dyDescent="0.2">
      <c r="B17" s="1565" t="s">
        <v>164</v>
      </c>
      <c r="C17" s="1566"/>
      <c r="D17" s="1566"/>
      <c r="E17" s="1566"/>
      <c r="F17" s="1566"/>
      <c r="G17" s="1567"/>
      <c r="H17" s="1565">
        <v>8</v>
      </c>
      <c r="I17" s="1567"/>
      <c r="J17" s="1523">
        <v>1000</v>
      </c>
      <c r="K17" s="1524"/>
      <c r="L17" s="1524"/>
      <c r="M17" s="1525"/>
      <c r="N17" s="1523">
        <f>J17/H17</f>
        <v>125</v>
      </c>
      <c r="O17" s="1524"/>
      <c r="P17" s="1524"/>
      <c r="Q17" s="1525"/>
    </row>
    <row r="18" spans="2:21" ht="20.149999999999999" customHeight="1" x14ac:dyDescent="0.2">
      <c r="B18" s="1565" t="s">
        <v>361</v>
      </c>
      <c r="C18" s="1566"/>
      <c r="D18" s="1566"/>
      <c r="E18" s="1566"/>
      <c r="F18" s="1566"/>
      <c r="G18" s="1567"/>
      <c r="H18" s="1565">
        <v>31</v>
      </c>
      <c r="I18" s="1567"/>
      <c r="J18" s="1523">
        <v>40000</v>
      </c>
      <c r="K18" s="1524"/>
      <c r="L18" s="1524"/>
      <c r="M18" s="1525"/>
      <c r="N18" s="1523">
        <f>J18/H18</f>
        <v>1290.3225806451612</v>
      </c>
      <c r="O18" s="1524"/>
      <c r="P18" s="1524"/>
      <c r="Q18" s="1525"/>
    </row>
    <row r="19" spans="2:21" ht="20.149999999999999" customHeight="1" x14ac:dyDescent="0.2">
      <c r="B19" s="1565" t="s">
        <v>323</v>
      </c>
      <c r="C19" s="1566"/>
      <c r="D19" s="1566"/>
      <c r="E19" s="1566"/>
      <c r="F19" s="1566"/>
      <c r="G19" s="1566"/>
      <c r="H19" s="1566"/>
      <c r="I19" s="1567"/>
      <c r="J19" s="626" t="s">
        <v>80</v>
      </c>
      <c r="K19" s="1524">
        <f>SUM(J14:M18)</f>
        <v>44880</v>
      </c>
      <c r="L19" s="1524"/>
      <c r="M19" s="1525"/>
      <c r="N19" s="626" t="s">
        <v>337</v>
      </c>
      <c r="O19" s="1524">
        <f>SUM(N14:Q18)</f>
        <v>1773.989247311828</v>
      </c>
      <c r="P19" s="1524"/>
      <c r="Q19" s="1525"/>
    </row>
    <row r="20" spans="2:21" ht="20.149999999999999" customHeight="1" x14ac:dyDescent="0.2">
      <c r="B20" s="1565" t="s">
        <v>338</v>
      </c>
      <c r="C20" s="1566"/>
      <c r="D20" s="1566"/>
      <c r="E20" s="1566"/>
      <c r="F20" s="1566"/>
      <c r="G20" s="1566"/>
      <c r="H20" s="1566"/>
      <c r="I20" s="1567"/>
      <c r="J20" s="1565">
        <f>ROUNDUP(K19/O19,0)</f>
        <v>26</v>
      </c>
      <c r="K20" s="1566"/>
      <c r="L20" s="1566"/>
      <c r="M20" s="1566"/>
      <c r="N20" s="1566"/>
      <c r="O20" s="1566"/>
      <c r="P20" s="1566"/>
      <c r="Q20" s="625" t="s">
        <v>339</v>
      </c>
    </row>
    <row r="21" spans="2:21" ht="20.149999999999999" customHeight="1" x14ac:dyDescent="0.2">
      <c r="B21" s="624" t="s">
        <v>320</v>
      </c>
      <c r="C21" s="623"/>
      <c r="D21" s="623"/>
      <c r="E21" s="623"/>
      <c r="F21" s="623"/>
      <c r="G21" s="623"/>
      <c r="H21" s="623"/>
      <c r="I21" s="623"/>
      <c r="J21" s="623"/>
      <c r="K21" s="623"/>
      <c r="L21" s="623"/>
      <c r="M21" s="623"/>
      <c r="N21" s="623"/>
      <c r="O21" s="623"/>
      <c r="P21" s="623"/>
      <c r="Q21" s="622"/>
    </row>
    <row r="22" spans="2:21" ht="20.149999999999999" customHeight="1" x14ac:dyDescent="0.2">
      <c r="B22" s="1562" t="s">
        <v>340</v>
      </c>
      <c r="C22" s="1563"/>
      <c r="D22" s="1563"/>
      <c r="E22" s="1563"/>
      <c r="F22" s="1563"/>
      <c r="G22" s="1563"/>
      <c r="H22" s="1563"/>
      <c r="I22" s="1563"/>
      <c r="J22" s="1563"/>
      <c r="K22" s="1563"/>
      <c r="L22" s="1563"/>
      <c r="M22" s="1563"/>
      <c r="N22" s="1563"/>
      <c r="O22" s="1563"/>
      <c r="P22" s="1563"/>
      <c r="Q22" s="1564"/>
    </row>
    <row r="23" spans="2:21" ht="20.149999999999999" customHeight="1" x14ac:dyDescent="0.2">
      <c r="B23" s="1562" t="s">
        <v>341</v>
      </c>
      <c r="C23" s="1563"/>
      <c r="D23" s="1563"/>
      <c r="E23" s="1563"/>
      <c r="F23" s="1563"/>
      <c r="G23" s="1563"/>
      <c r="H23" s="1563"/>
      <c r="I23" s="1563"/>
      <c r="J23" s="1563"/>
      <c r="K23" s="1563"/>
      <c r="L23" s="1563"/>
      <c r="M23" s="1563"/>
      <c r="N23" s="1563"/>
      <c r="O23" s="1563"/>
      <c r="P23" s="1563"/>
      <c r="Q23" s="1564"/>
    </row>
    <row r="24" spans="2:21" ht="20.149999999999999" customHeight="1" x14ac:dyDescent="0.2">
      <c r="B24" s="1562"/>
      <c r="C24" s="1563"/>
      <c r="D24" s="1563"/>
      <c r="E24" s="1563"/>
      <c r="F24" s="1563"/>
      <c r="G24" s="1563"/>
      <c r="H24" s="1563"/>
      <c r="I24" s="1563"/>
      <c r="J24" s="1563"/>
      <c r="K24" s="1563"/>
      <c r="L24" s="1563"/>
      <c r="M24" s="1563"/>
      <c r="N24" s="1563"/>
      <c r="O24" s="1563"/>
      <c r="P24" s="1563"/>
      <c r="Q24" s="1564"/>
    </row>
    <row r="25" spans="2:21" ht="20.149999999999999" customHeight="1" x14ac:dyDescent="0.2">
      <c r="B25" s="620" t="s">
        <v>342</v>
      </c>
      <c r="C25" s="618" t="s">
        <v>343</v>
      </c>
      <c r="D25" s="621"/>
      <c r="E25" s="621"/>
      <c r="F25" s="621"/>
      <c r="G25" s="621"/>
      <c r="H25" s="621"/>
      <c r="I25" s="621"/>
      <c r="J25" s="621"/>
      <c r="K25" s="621"/>
      <c r="L25" s="621"/>
      <c r="M25" s="621"/>
      <c r="N25" s="621"/>
      <c r="O25" s="621"/>
      <c r="P25" s="621"/>
      <c r="Q25" s="621"/>
    </row>
    <row r="26" spans="2:21" ht="20.149999999999999" customHeight="1" x14ac:dyDescent="0.2">
      <c r="B26" s="620">
        <v>2</v>
      </c>
      <c r="C26" s="618" t="s">
        <v>324</v>
      </c>
      <c r="D26" s="621"/>
      <c r="E26" s="621"/>
      <c r="F26" s="621"/>
      <c r="G26" s="621"/>
      <c r="H26" s="621"/>
      <c r="I26" s="621"/>
      <c r="J26" s="621"/>
      <c r="K26" s="621"/>
      <c r="L26" s="621"/>
      <c r="M26" s="621"/>
      <c r="N26" s="621"/>
      <c r="O26" s="621"/>
      <c r="P26" s="621"/>
      <c r="Q26" s="621"/>
    </row>
    <row r="27" spans="2:21" ht="20.149999999999999" customHeight="1" thickBot="1" x14ac:dyDescent="0.25">
      <c r="B27" s="621"/>
      <c r="C27" s="621"/>
      <c r="D27" s="621"/>
      <c r="E27" s="621"/>
      <c r="F27" s="621"/>
      <c r="G27" s="621"/>
      <c r="H27" s="621"/>
      <c r="I27" s="621"/>
      <c r="J27" s="621"/>
      <c r="K27" s="621"/>
      <c r="L27" s="621"/>
      <c r="M27" s="621"/>
      <c r="N27" s="621"/>
      <c r="O27" s="621"/>
      <c r="P27" s="621"/>
      <c r="Q27" s="621"/>
    </row>
    <row r="28" spans="2:21" ht="20.149999999999999" customHeight="1" thickBot="1" x14ac:dyDescent="0.25">
      <c r="B28" s="634" t="s">
        <v>805</v>
      </c>
      <c r="T28" s="180" t="s">
        <v>344</v>
      </c>
      <c r="U28" s="181" t="s">
        <v>345</v>
      </c>
    </row>
    <row r="29" spans="2:21" ht="20.149999999999999" customHeight="1" x14ac:dyDescent="0.2">
      <c r="B29" s="1565" t="s">
        <v>346</v>
      </c>
      <c r="C29" s="1566"/>
      <c r="D29" s="1566"/>
      <c r="E29" s="1567"/>
      <c r="F29" s="1565" t="s">
        <v>347</v>
      </c>
      <c r="G29" s="1566"/>
      <c r="H29" s="1567"/>
      <c r="I29" s="1565" t="s">
        <v>348</v>
      </c>
      <c r="J29" s="1566"/>
      <c r="K29" s="1566"/>
      <c r="L29" s="1566"/>
      <c r="M29" s="1567"/>
      <c r="N29" s="1565" t="s">
        <v>52</v>
      </c>
      <c r="O29" s="1566"/>
      <c r="P29" s="1566"/>
      <c r="Q29" s="1567"/>
      <c r="T29" s="182">
        <v>5</v>
      </c>
      <c r="U29" s="183">
        <v>0.22459999999999999</v>
      </c>
    </row>
    <row r="30" spans="2:21" ht="20.149999999999999" customHeight="1" x14ac:dyDescent="0.2">
      <c r="B30" s="1568" t="s">
        <v>806</v>
      </c>
      <c r="C30" s="1569"/>
      <c r="D30" s="1569"/>
      <c r="E30" s="1570"/>
      <c r="F30" s="1565" t="s">
        <v>76</v>
      </c>
      <c r="G30" s="1566"/>
      <c r="H30" s="1567"/>
      <c r="I30" s="1523">
        <f>K19</f>
        <v>44880</v>
      </c>
      <c r="J30" s="1524"/>
      <c r="K30" s="1524"/>
      <c r="L30" s="1566" t="s">
        <v>349</v>
      </c>
      <c r="M30" s="1567"/>
      <c r="N30" s="1565"/>
      <c r="O30" s="1566"/>
      <c r="P30" s="1566"/>
      <c r="Q30" s="1567"/>
      <c r="T30" s="184">
        <v>6</v>
      </c>
      <c r="U30" s="185">
        <v>0.1908</v>
      </c>
    </row>
    <row r="31" spans="2:21" ht="20.149999999999999" customHeight="1" x14ac:dyDescent="0.2">
      <c r="B31" s="1568" t="s">
        <v>807</v>
      </c>
      <c r="C31" s="1569"/>
      <c r="D31" s="1569"/>
      <c r="E31" s="1570"/>
      <c r="F31" s="1565" t="s">
        <v>350</v>
      </c>
      <c r="G31" s="1566"/>
      <c r="H31" s="1567"/>
      <c r="I31" s="1516">
        <f>O6</f>
        <v>25000</v>
      </c>
      <c r="J31" s="1517"/>
      <c r="K31" s="1517"/>
      <c r="L31" s="1566" t="s">
        <v>349</v>
      </c>
      <c r="M31" s="1567"/>
      <c r="N31" s="1565"/>
      <c r="O31" s="1566"/>
      <c r="P31" s="1566"/>
      <c r="Q31" s="1567"/>
      <c r="T31" s="184">
        <v>7</v>
      </c>
      <c r="U31" s="185">
        <v>0.1666</v>
      </c>
    </row>
    <row r="32" spans="2:21" ht="20.149999999999999" customHeight="1" x14ac:dyDescent="0.2">
      <c r="B32" s="1568" t="s">
        <v>808</v>
      </c>
      <c r="C32" s="1569"/>
      <c r="D32" s="1569"/>
      <c r="E32" s="1570"/>
      <c r="F32" s="1565" t="s">
        <v>351</v>
      </c>
      <c r="G32" s="1566"/>
      <c r="H32" s="1567"/>
      <c r="I32" s="1516">
        <f>J20</f>
        <v>26</v>
      </c>
      <c r="J32" s="1517"/>
      <c r="K32" s="1517"/>
      <c r="L32" s="1566" t="s">
        <v>339</v>
      </c>
      <c r="M32" s="1567"/>
      <c r="N32" s="1565"/>
      <c r="O32" s="1566"/>
      <c r="P32" s="1566"/>
      <c r="Q32" s="1567"/>
      <c r="T32" s="184">
        <v>8</v>
      </c>
      <c r="U32" s="185">
        <v>0.14849999999999999</v>
      </c>
    </row>
    <row r="33" spans="2:21" ht="20.149999999999999" customHeight="1" x14ac:dyDescent="0.2">
      <c r="B33" s="1565" t="s">
        <v>352</v>
      </c>
      <c r="C33" s="1566"/>
      <c r="D33" s="1566"/>
      <c r="E33" s="1567"/>
      <c r="F33" s="1565" t="s">
        <v>80</v>
      </c>
      <c r="G33" s="1566"/>
      <c r="H33" s="1567"/>
      <c r="I33" s="1518">
        <f>VLOOKUP(I32,T29:U83,2,FALSE)</f>
        <v>6.2600000000000003E-2</v>
      </c>
      <c r="J33" s="1519"/>
      <c r="K33" s="1519"/>
      <c r="L33" s="1566"/>
      <c r="M33" s="1567"/>
      <c r="N33" s="1565"/>
      <c r="O33" s="1566"/>
      <c r="P33" s="1566"/>
      <c r="Q33" s="1567"/>
      <c r="T33" s="184">
        <v>9</v>
      </c>
      <c r="U33" s="185">
        <v>0.13450000000000001</v>
      </c>
    </row>
    <row r="34" spans="2:21" ht="20.149999999999999" customHeight="1" x14ac:dyDescent="0.2">
      <c r="B34" s="1565" t="s">
        <v>362</v>
      </c>
      <c r="C34" s="1566"/>
      <c r="D34" s="1566"/>
      <c r="E34" s="1567"/>
      <c r="F34" s="1565" t="s">
        <v>354</v>
      </c>
      <c r="G34" s="1566"/>
      <c r="H34" s="1567"/>
      <c r="I34" s="1511">
        <f>ROUNDUP((I31/I33)/I30,2)</f>
        <v>8.9</v>
      </c>
      <c r="J34" s="1512"/>
      <c r="K34" s="1512"/>
      <c r="L34" s="1566"/>
      <c r="M34" s="1567"/>
      <c r="N34" s="1565"/>
      <c r="O34" s="1566"/>
      <c r="P34" s="1566"/>
      <c r="Q34" s="1567"/>
      <c r="T34" s="184">
        <v>10</v>
      </c>
      <c r="U34" s="185">
        <v>0.12330000000000001</v>
      </c>
    </row>
    <row r="35" spans="2:21" ht="20.149999999999999" customHeight="1" x14ac:dyDescent="0.2">
      <c r="T35" s="184">
        <v>11</v>
      </c>
      <c r="U35" s="185">
        <v>0.1142</v>
      </c>
    </row>
    <row r="36" spans="2:21" ht="20.149999999999999" customHeight="1" x14ac:dyDescent="0.2">
      <c r="B36" s="620" t="s">
        <v>342</v>
      </c>
      <c r="C36" s="618" t="s">
        <v>801</v>
      </c>
      <c r="N36" s="619"/>
      <c r="O36" s="619"/>
      <c r="P36" s="619"/>
      <c r="Q36" s="619"/>
      <c r="T36" s="184">
        <v>12</v>
      </c>
      <c r="U36" s="185">
        <v>0.1066</v>
      </c>
    </row>
    <row r="37" spans="2:21" ht="20.149999999999999" customHeight="1" x14ac:dyDescent="0.2">
      <c r="B37" s="618">
        <v>2</v>
      </c>
      <c r="C37" s="618" t="s">
        <v>363</v>
      </c>
      <c r="N37" s="619"/>
      <c r="O37" s="619"/>
      <c r="P37" s="619"/>
      <c r="Q37" s="619"/>
      <c r="T37" s="184">
        <v>13</v>
      </c>
      <c r="U37" s="185">
        <v>0.10009999999999999</v>
      </c>
    </row>
    <row r="38" spans="2:21" ht="20.149999999999999" customHeight="1" x14ac:dyDescent="0.2">
      <c r="M38" s="619"/>
      <c r="N38" s="619"/>
      <c r="O38" s="619"/>
      <c r="P38" s="619"/>
      <c r="Q38" s="619"/>
      <c r="T38" s="184">
        <v>14</v>
      </c>
      <c r="U38" s="185">
        <v>9.4700000000000006E-2</v>
      </c>
    </row>
    <row r="39" spans="2:21" ht="20.149999999999999" customHeight="1" x14ac:dyDescent="0.2">
      <c r="M39" s="619"/>
      <c r="N39" s="619"/>
      <c r="O39" s="619"/>
      <c r="P39" s="619"/>
      <c r="Q39" s="619"/>
      <c r="T39" s="184">
        <v>15</v>
      </c>
      <c r="U39" s="185">
        <v>8.9899999999999994E-2</v>
      </c>
    </row>
    <row r="40" spans="2:21" x14ac:dyDescent="0.2">
      <c r="M40" s="619"/>
      <c r="N40" s="619"/>
      <c r="O40" s="619"/>
      <c r="P40" s="619"/>
      <c r="Q40" s="619"/>
      <c r="T40" s="184">
        <v>16</v>
      </c>
      <c r="U40" s="185">
        <v>8.5800000000000001E-2</v>
      </c>
    </row>
    <row r="41" spans="2:21" x14ac:dyDescent="0.2">
      <c r="M41" s="619"/>
      <c r="N41" s="619"/>
      <c r="O41" s="619"/>
      <c r="P41" s="619"/>
      <c r="Q41" s="619"/>
      <c r="T41" s="184">
        <v>17</v>
      </c>
      <c r="U41" s="185">
        <v>8.2199999999999995E-2</v>
      </c>
    </row>
    <row r="42" spans="2:21" x14ac:dyDescent="0.2">
      <c r="M42" s="619"/>
      <c r="N42" s="619"/>
      <c r="O42" s="619"/>
      <c r="P42" s="619"/>
      <c r="Q42" s="619"/>
      <c r="T42" s="184">
        <v>18</v>
      </c>
      <c r="U42" s="185">
        <v>7.9000000000000001E-2</v>
      </c>
    </row>
    <row r="43" spans="2:21" x14ac:dyDescent="0.2">
      <c r="M43" s="619"/>
      <c r="N43" s="619"/>
      <c r="O43" s="619"/>
      <c r="P43" s="619"/>
      <c r="Q43" s="619"/>
      <c r="T43" s="184">
        <v>19</v>
      </c>
      <c r="U43" s="185">
        <v>7.6100000000000001E-2</v>
      </c>
    </row>
    <row r="44" spans="2:21" x14ac:dyDescent="0.2">
      <c r="M44" s="619"/>
      <c r="N44" s="619"/>
      <c r="O44" s="619"/>
      <c r="P44" s="619"/>
      <c r="Q44" s="619"/>
      <c r="T44" s="184">
        <v>20</v>
      </c>
      <c r="U44" s="185">
        <v>7.3599999999999999E-2</v>
      </c>
    </row>
    <row r="45" spans="2:21" x14ac:dyDescent="0.2">
      <c r="M45" s="619"/>
      <c r="N45" s="619"/>
      <c r="O45" s="619"/>
      <c r="P45" s="619"/>
      <c r="Q45" s="619"/>
      <c r="T45" s="184">
        <v>21</v>
      </c>
      <c r="U45" s="185">
        <v>7.1300000000000002E-2</v>
      </c>
    </row>
    <row r="46" spans="2:21" x14ac:dyDescent="0.2">
      <c r="M46" s="619"/>
      <c r="N46" s="619"/>
      <c r="O46" s="619"/>
      <c r="P46" s="619"/>
      <c r="Q46" s="619"/>
      <c r="T46" s="184">
        <v>22</v>
      </c>
      <c r="U46" s="185">
        <v>6.9199999999999998E-2</v>
      </c>
    </row>
    <row r="47" spans="2:21" x14ac:dyDescent="0.2">
      <c r="M47" s="619"/>
      <c r="N47" s="619"/>
      <c r="O47" s="619"/>
      <c r="P47" s="619"/>
      <c r="Q47" s="619"/>
      <c r="T47" s="184">
        <v>23</v>
      </c>
      <c r="U47" s="185">
        <v>6.7299999999999999E-2</v>
      </c>
    </row>
    <row r="48" spans="2:21" x14ac:dyDescent="0.2">
      <c r="M48" s="619"/>
      <c r="N48" s="619"/>
      <c r="O48" s="619"/>
      <c r="P48" s="619"/>
      <c r="Q48" s="619"/>
      <c r="T48" s="184">
        <v>24</v>
      </c>
      <c r="U48" s="185">
        <v>6.5600000000000006E-2</v>
      </c>
    </row>
    <row r="49" spans="13:21" x14ac:dyDescent="0.2">
      <c r="M49" s="619"/>
      <c r="N49" s="619"/>
      <c r="O49" s="619"/>
      <c r="P49" s="619"/>
      <c r="Q49" s="619"/>
      <c r="T49" s="184">
        <v>25</v>
      </c>
      <c r="U49" s="185">
        <v>6.4000000000000001E-2</v>
      </c>
    </row>
    <row r="50" spans="13:21" x14ac:dyDescent="0.2">
      <c r="M50" s="619"/>
      <c r="N50" s="619"/>
      <c r="O50" s="619"/>
      <c r="P50" s="619"/>
      <c r="Q50" s="619"/>
      <c r="T50" s="184">
        <v>26</v>
      </c>
      <c r="U50" s="185">
        <v>6.2600000000000003E-2</v>
      </c>
    </row>
    <row r="51" spans="13:21" x14ac:dyDescent="0.2">
      <c r="M51" s="619"/>
      <c r="N51" s="619"/>
      <c r="O51" s="619"/>
      <c r="P51" s="619"/>
      <c r="Q51" s="619"/>
      <c r="T51" s="184">
        <v>27</v>
      </c>
      <c r="U51" s="185">
        <v>6.1199999999999997E-2</v>
      </c>
    </row>
    <row r="52" spans="13:21" x14ac:dyDescent="0.2">
      <c r="M52" s="619"/>
      <c r="N52" s="619"/>
      <c r="O52" s="619"/>
      <c r="P52" s="619"/>
      <c r="Q52" s="619"/>
      <c r="T52" s="184">
        <v>28</v>
      </c>
      <c r="U52" s="185">
        <v>0.06</v>
      </c>
    </row>
    <row r="53" spans="13:21" x14ac:dyDescent="0.2">
      <c r="M53" s="619"/>
      <c r="N53" s="619"/>
      <c r="O53" s="619"/>
      <c r="P53" s="619"/>
      <c r="Q53" s="619"/>
      <c r="T53" s="184">
        <v>29</v>
      </c>
      <c r="U53" s="185">
        <v>5.8900000000000001E-2</v>
      </c>
    </row>
    <row r="54" spans="13:21" x14ac:dyDescent="0.2">
      <c r="M54" s="619"/>
      <c r="N54" s="619"/>
      <c r="O54" s="619"/>
      <c r="P54" s="619"/>
      <c r="Q54" s="619"/>
      <c r="T54" s="184">
        <v>30</v>
      </c>
      <c r="U54" s="185">
        <v>5.7799999999999997E-2</v>
      </c>
    </row>
    <row r="55" spans="13:21" x14ac:dyDescent="0.2">
      <c r="M55" s="619"/>
      <c r="N55" s="619"/>
      <c r="O55" s="619"/>
      <c r="P55" s="619"/>
      <c r="Q55" s="619"/>
      <c r="T55" s="184">
        <v>31</v>
      </c>
      <c r="U55" s="185">
        <v>5.6899999999999999E-2</v>
      </c>
    </row>
    <row r="56" spans="13:21" x14ac:dyDescent="0.2">
      <c r="T56" s="184">
        <v>32</v>
      </c>
      <c r="U56" s="185">
        <v>5.5899999999999998E-2</v>
      </c>
    </row>
    <row r="57" spans="13:21" x14ac:dyDescent="0.2">
      <c r="T57" s="184">
        <v>33</v>
      </c>
      <c r="U57" s="185">
        <v>5.5100000000000003E-2</v>
      </c>
    </row>
    <row r="58" spans="13:21" x14ac:dyDescent="0.2">
      <c r="T58" s="184">
        <v>34</v>
      </c>
      <c r="U58" s="185">
        <v>5.4300000000000001E-2</v>
      </c>
    </row>
    <row r="59" spans="13:21" x14ac:dyDescent="0.2">
      <c r="T59" s="184">
        <v>35</v>
      </c>
      <c r="U59" s="185">
        <v>5.3600000000000002E-2</v>
      </c>
    </row>
    <row r="60" spans="13:21" x14ac:dyDescent="0.2">
      <c r="T60" s="184">
        <v>36</v>
      </c>
      <c r="U60" s="185">
        <v>5.2900000000000003E-2</v>
      </c>
    </row>
    <row r="61" spans="13:21" x14ac:dyDescent="0.2">
      <c r="T61" s="184">
        <v>37</v>
      </c>
      <c r="U61" s="185">
        <v>5.2200000000000003E-2</v>
      </c>
    </row>
    <row r="62" spans="13:21" x14ac:dyDescent="0.2">
      <c r="T62" s="184">
        <v>38</v>
      </c>
      <c r="U62" s="185">
        <v>5.16E-2</v>
      </c>
    </row>
    <row r="63" spans="13:21" x14ac:dyDescent="0.2">
      <c r="T63" s="184">
        <v>39</v>
      </c>
      <c r="U63" s="185">
        <v>5.11E-2</v>
      </c>
    </row>
    <row r="64" spans="13:21" x14ac:dyDescent="0.2">
      <c r="T64" s="184">
        <v>40</v>
      </c>
      <c r="U64" s="185">
        <v>5.0500000000000003E-2</v>
      </c>
    </row>
    <row r="65" spans="20:21" x14ac:dyDescent="0.2">
      <c r="T65" s="184">
        <v>41</v>
      </c>
      <c r="U65" s="185">
        <v>0.05</v>
      </c>
    </row>
    <row r="66" spans="20:21" x14ac:dyDescent="0.2">
      <c r="T66" s="184">
        <v>42</v>
      </c>
      <c r="U66" s="185">
        <v>4.9500000000000002E-2</v>
      </c>
    </row>
    <row r="67" spans="20:21" x14ac:dyDescent="0.2">
      <c r="T67" s="184">
        <v>43</v>
      </c>
      <c r="U67" s="185">
        <v>4.9099999999999998E-2</v>
      </c>
    </row>
    <row r="68" spans="20:21" x14ac:dyDescent="0.2">
      <c r="T68" s="184">
        <v>44</v>
      </c>
      <c r="U68" s="185">
        <v>4.87E-2</v>
      </c>
    </row>
    <row r="69" spans="20:21" x14ac:dyDescent="0.2">
      <c r="T69" s="184">
        <v>45</v>
      </c>
      <c r="U69" s="185">
        <v>4.8300000000000003E-2</v>
      </c>
    </row>
    <row r="70" spans="20:21" x14ac:dyDescent="0.2">
      <c r="T70" s="184">
        <v>46</v>
      </c>
      <c r="U70" s="185">
        <v>4.7899999999999998E-2</v>
      </c>
    </row>
    <row r="71" spans="20:21" x14ac:dyDescent="0.2">
      <c r="T71" s="184">
        <v>47</v>
      </c>
      <c r="U71" s="185">
        <v>4.7500000000000001E-2</v>
      </c>
    </row>
    <row r="72" spans="20:21" x14ac:dyDescent="0.2">
      <c r="T72" s="184">
        <v>48</v>
      </c>
      <c r="U72" s="185">
        <v>4.7199999999999999E-2</v>
      </c>
    </row>
    <row r="73" spans="20:21" x14ac:dyDescent="0.2">
      <c r="T73" s="184">
        <v>49</v>
      </c>
      <c r="U73" s="185">
        <v>4.6899999999999997E-2</v>
      </c>
    </row>
    <row r="74" spans="20:21" x14ac:dyDescent="0.2">
      <c r="T74" s="184">
        <v>50</v>
      </c>
      <c r="U74" s="185">
        <v>4.6600000000000003E-2</v>
      </c>
    </row>
    <row r="75" spans="20:21" x14ac:dyDescent="0.2">
      <c r="T75" s="184">
        <v>51</v>
      </c>
      <c r="U75" s="185">
        <v>4.6300000000000001E-2</v>
      </c>
    </row>
    <row r="76" spans="20:21" x14ac:dyDescent="0.2">
      <c r="T76" s="184">
        <v>52</v>
      </c>
      <c r="U76" s="185">
        <v>4.5999999999999999E-2</v>
      </c>
    </row>
    <row r="77" spans="20:21" x14ac:dyDescent="0.2">
      <c r="T77" s="184">
        <v>53</v>
      </c>
      <c r="U77" s="185">
        <v>4.5699999999999998E-2</v>
      </c>
    </row>
    <row r="78" spans="20:21" x14ac:dyDescent="0.2">
      <c r="T78" s="184">
        <v>54</v>
      </c>
      <c r="U78" s="185">
        <v>4.5499999999999999E-2</v>
      </c>
    </row>
    <row r="79" spans="20:21" x14ac:dyDescent="0.2">
      <c r="T79" s="184">
        <v>55</v>
      </c>
      <c r="U79" s="185">
        <v>4.5199999999999997E-2</v>
      </c>
    </row>
    <row r="80" spans="20:21" x14ac:dyDescent="0.2">
      <c r="T80" s="184">
        <v>60</v>
      </c>
      <c r="U80" s="185">
        <v>4.4200000000000003E-2</v>
      </c>
    </row>
    <row r="81" spans="20:21" x14ac:dyDescent="0.2">
      <c r="T81" s="184">
        <v>80</v>
      </c>
      <c r="U81" s="185">
        <v>4.1799999999999997E-2</v>
      </c>
    </row>
    <row r="82" spans="20:21" x14ac:dyDescent="0.2">
      <c r="T82" s="184">
        <v>90</v>
      </c>
      <c r="U82" s="185">
        <v>4.1200000000000001E-2</v>
      </c>
    </row>
    <row r="83" spans="20:21" x14ac:dyDescent="0.2">
      <c r="T83" s="184">
        <v>100</v>
      </c>
      <c r="U83" s="185">
        <v>4.0800000000000003E-2</v>
      </c>
    </row>
    <row r="84" spans="20:21" ht="14.5" thickBot="1" x14ac:dyDescent="0.25">
      <c r="T84" s="186"/>
      <c r="U84" s="187"/>
    </row>
    <row r="85" spans="20:21" x14ac:dyDescent="0.2">
      <c r="T85" s="595"/>
      <c r="U85" s="595"/>
    </row>
  </sheetData>
  <mergeCells count="71">
    <mergeCell ref="B5:H5"/>
    <mergeCell ref="I5:K5"/>
    <mergeCell ref="L5:N5"/>
    <mergeCell ref="O5:Q5"/>
    <mergeCell ref="B6:H6"/>
    <mergeCell ref="I6:K6"/>
    <mergeCell ref="L6:N6"/>
    <mergeCell ref="O6:Q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H15:I15"/>
    <mergeCell ref="J15:M15"/>
    <mergeCell ref="N15:Q15"/>
    <mergeCell ref="B16:G16"/>
    <mergeCell ref="H16:I16"/>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F33:H33"/>
    <mergeCell ref="I33:K33"/>
    <mergeCell ref="L33:M33"/>
    <mergeCell ref="N33:Q33"/>
    <mergeCell ref="N30:Q30"/>
    <mergeCell ref="I31:K31"/>
    <mergeCell ref="L30:M30"/>
    <mergeCell ref="F31:H31"/>
    <mergeCell ref="L31:M31"/>
    <mergeCell ref="N31:Q3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s>
  <phoneticPr fontId="15"/>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view="pageBreakPreview" zoomScale="85" zoomScaleNormal="106" zoomScaleSheetLayoutView="85" workbookViewId="0">
      <selection activeCell="AG22" sqref="AG22"/>
    </sheetView>
  </sheetViews>
  <sheetFormatPr defaultColWidth="9.26953125" defaultRowHeight="18" x14ac:dyDescent="0.2"/>
  <cols>
    <col min="1" max="1" width="2.7265625" style="358" customWidth="1"/>
    <col min="2" max="2" width="17.36328125" style="358" customWidth="1"/>
    <col min="3" max="3" width="21.90625" style="358" customWidth="1"/>
    <col min="4" max="4" width="23.7265625" style="358" customWidth="1"/>
    <col min="5" max="5" width="23.36328125" style="358" customWidth="1"/>
    <col min="6" max="7" width="23.7265625" style="358" customWidth="1"/>
    <col min="8" max="8" width="14.90625" style="358" customWidth="1"/>
    <col min="9" max="9" width="9.26953125" style="358"/>
    <col min="10" max="10" width="13.26953125" style="358" bestFit="1" customWidth="1"/>
    <col min="11" max="11" width="12.453125" style="358" bestFit="1" customWidth="1"/>
    <col min="12" max="12" width="13.26953125" style="358" bestFit="1" customWidth="1"/>
    <col min="13" max="16384" width="9.26953125" style="358"/>
  </cols>
  <sheetData>
    <row r="1" spans="1:12" s="351" customFormat="1" ht="23.15" customHeight="1" x14ac:dyDescent="0.2">
      <c r="B1" s="1579" t="s">
        <v>775</v>
      </c>
      <c r="C1" s="1579"/>
      <c r="D1" s="1580"/>
      <c r="E1" s="1580"/>
      <c r="F1" s="1580"/>
      <c r="G1" s="1580"/>
      <c r="H1" s="1580"/>
    </row>
    <row r="2" spans="1:12" s="351" customFormat="1" ht="34" customHeight="1" x14ac:dyDescent="0.2">
      <c r="A2" s="1581" t="s">
        <v>373</v>
      </c>
      <c r="B2" s="1581"/>
      <c r="C2" s="1581"/>
      <c r="D2" s="352" t="s">
        <v>374</v>
      </c>
      <c r="E2" s="353" t="s">
        <v>375</v>
      </c>
      <c r="F2" s="353" t="s">
        <v>376</v>
      </c>
      <c r="G2" s="354" t="s">
        <v>377</v>
      </c>
      <c r="H2" s="1582" t="s">
        <v>378</v>
      </c>
    </row>
    <row r="3" spans="1:12" ht="73.5" customHeight="1" x14ac:dyDescent="0.2">
      <c r="A3" s="1581"/>
      <c r="B3" s="1581"/>
      <c r="C3" s="1581"/>
      <c r="D3" s="355" t="s">
        <v>379</v>
      </c>
      <c r="E3" s="356" t="s">
        <v>380</v>
      </c>
      <c r="F3" s="546" t="s">
        <v>767</v>
      </c>
      <c r="G3" s="357" t="s">
        <v>765</v>
      </c>
      <c r="H3" s="1583"/>
    </row>
    <row r="4" spans="1:12" x14ac:dyDescent="0.2">
      <c r="A4" s="1584" t="s">
        <v>361</v>
      </c>
      <c r="B4" s="1584"/>
      <c r="C4" s="359" t="s">
        <v>381</v>
      </c>
      <c r="D4" s="360"/>
      <c r="E4" s="361"/>
      <c r="F4" s="361"/>
      <c r="G4" s="357"/>
      <c r="H4" s="362"/>
    </row>
    <row r="5" spans="1:12" x14ac:dyDescent="0.2">
      <c r="A5" s="363">
        <v>1</v>
      </c>
      <c r="B5" s="364" t="s">
        <v>382</v>
      </c>
      <c r="C5" s="364" t="s">
        <v>777</v>
      </c>
      <c r="D5" s="365">
        <v>240000000</v>
      </c>
      <c r="E5" s="366">
        <f t="shared" ref="E5:E9" si="0">D5*0.78</f>
        <v>187200000</v>
      </c>
      <c r="F5" s="366">
        <v>124450000</v>
      </c>
      <c r="G5" s="367">
        <f>E5-F5</f>
        <v>62750000</v>
      </c>
      <c r="H5" s="359" t="s">
        <v>766</v>
      </c>
      <c r="J5" s="551"/>
      <c r="K5" s="549"/>
    </row>
    <row r="6" spans="1:12" x14ac:dyDescent="0.2">
      <c r="A6" s="363">
        <v>2</v>
      </c>
      <c r="B6" s="364" t="s">
        <v>382</v>
      </c>
      <c r="C6" s="364" t="s">
        <v>383</v>
      </c>
      <c r="D6" s="365">
        <v>47000000</v>
      </c>
      <c r="E6" s="366">
        <f t="shared" si="0"/>
        <v>36660000</v>
      </c>
      <c r="F6" s="368" t="s">
        <v>771</v>
      </c>
      <c r="G6" s="367">
        <v>36660000</v>
      </c>
      <c r="H6" s="544" t="s">
        <v>766</v>
      </c>
      <c r="J6" s="548"/>
    </row>
    <row r="7" spans="1:12" x14ac:dyDescent="0.2">
      <c r="A7" s="363">
        <v>3</v>
      </c>
      <c r="B7" s="364" t="s">
        <v>382</v>
      </c>
      <c r="C7" s="364" t="s">
        <v>384</v>
      </c>
      <c r="D7" s="365">
        <v>76000000</v>
      </c>
      <c r="E7" s="366">
        <f t="shared" si="0"/>
        <v>59280000</v>
      </c>
      <c r="F7" s="366">
        <v>0</v>
      </c>
      <c r="G7" s="367">
        <f>E7-F7</f>
        <v>59280000</v>
      </c>
      <c r="H7" s="544" t="s">
        <v>766</v>
      </c>
      <c r="J7" s="548"/>
      <c r="K7" s="547"/>
      <c r="L7" s="547"/>
    </row>
    <row r="8" spans="1:12" x14ac:dyDescent="0.2">
      <c r="A8" s="363">
        <v>4</v>
      </c>
      <c r="B8" s="364" t="s">
        <v>382</v>
      </c>
      <c r="C8" s="364" t="s">
        <v>385</v>
      </c>
      <c r="D8" s="365">
        <v>55000000</v>
      </c>
      <c r="E8" s="366">
        <f>D8*0.78</f>
        <v>42900000</v>
      </c>
      <c r="F8" s="368">
        <v>0</v>
      </c>
      <c r="G8" s="367">
        <v>42900000</v>
      </c>
      <c r="H8" s="544" t="s">
        <v>766</v>
      </c>
      <c r="J8" s="548"/>
      <c r="K8" s="547"/>
    </row>
    <row r="9" spans="1:12" x14ac:dyDescent="0.2">
      <c r="A9" s="363">
        <v>5</v>
      </c>
      <c r="B9" s="364" t="s">
        <v>382</v>
      </c>
      <c r="C9" s="364" t="s">
        <v>386</v>
      </c>
      <c r="D9" s="365">
        <v>45000000</v>
      </c>
      <c r="E9" s="366">
        <f t="shared" si="0"/>
        <v>35100000</v>
      </c>
      <c r="F9" s="366">
        <v>0</v>
      </c>
      <c r="G9" s="367">
        <f>E9-F9</f>
        <v>35100000</v>
      </c>
      <c r="H9" s="544" t="s">
        <v>766</v>
      </c>
      <c r="J9" s="551"/>
    </row>
    <row r="10" spans="1:12" x14ac:dyDescent="0.2">
      <c r="A10" s="363">
        <v>6</v>
      </c>
      <c r="B10" s="364" t="s">
        <v>382</v>
      </c>
      <c r="C10" s="364" t="s">
        <v>387</v>
      </c>
      <c r="D10" s="365">
        <v>17500000</v>
      </c>
      <c r="E10" s="366">
        <f>D10*0.78</f>
        <v>13650000</v>
      </c>
      <c r="F10" s="366">
        <f>E10*0.34</f>
        <v>4641000</v>
      </c>
      <c r="G10" s="367">
        <f>E10-F10</f>
        <v>9009000</v>
      </c>
      <c r="H10" s="544" t="s">
        <v>766</v>
      </c>
      <c r="J10" s="548"/>
    </row>
    <row r="11" spans="1:12" x14ac:dyDescent="0.2">
      <c r="A11" s="545">
        <v>7</v>
      </c>
      <c r="B11" s="364" t="s">
        <v>382</v>
      </c>
      <c r="C11" s="535" t="s">
        <v>769</v>
      </c>
      <c r="D11" s="365">
        <v>37000000</v>
      </c>
      <c r="E11" s="366">
        <v>0</v>
      </c>
      <c r="F11" s="368">
        <v>0</v>
      </c>
      <c r="G11" s="369" t="s">
        <v>770</v>
      </c>
      <c r="H11" s="544" t="s">
        <v>766</v>
      </c>
      <c r="J11" s="547"/>
    </row>
    <row r="12" spans="1:12" x14ac:dyDescent="0.2">
      <c r="A12" s="370"/>
      <c r="B12" s="370"/>
      <c r="C12" s="364" t="s">
        <v>388</v>
      </c>
      <c r="D12" s="366">
        <f>SUM(D5:D11)</f>
        <v>517500000</v>
      </c>
      <c r="E12" s="366">
        <f>SUM(E5:E11)</f>
        <v>374790000</v>
      </c>
      <c r="F12" s="366">
        <f>SUM(F5:F11)</f>
        <v>129091000</v>
      </c>
      <c r="G12" s="367">
        <f>E12-F12</f>
        <v>245699000</v>
      </c>
      <c r="H12" s="366"/>
      <c r="J12" s="547"/>
    </row>
    <row r="14" spans="1:12" ht="79.5" customHeight="1" x14ac:dyDescent="0.2">
      <c r="B14" s="371" t="s">
        <v>389</v>
      </c>
      <c r="C14" s="1585" t="s">
        <v>778</v>
      </c>
      <c r="D14" s="1586"/>
      <c r="E14" s="1586"/>
      <c r="F14" s="1586"/>
      <c r="G14" s="1586"/>
      <c r="H14" s="1586"/>
    </row>
    <row r="15" spans="1:12" x14ac:dyDescent="0.2">
      <c r="B15" s="358" t="s">
        <v>390</v>
      </c>
    </row>
    <row r="16" spans="1:12" ht="40.5" customHeight="1" x14ac:dyDescent="0.2">
      <c r="B16" s="1578" t="s">
        <v>391</v>
      </c>
      <c r="C16" s="1578"/>
      <c r="D16" s="1578"/>
      <c r="E16" s="1578"/>
      <c r="F16" s="1578"/>
      <c r="G16" s="1578"/>
      <c r="H16" s="1578"/>
    </row>
    <row r="17" spans="2:2" x14ac:dyDescent="0.2">
      <c r="B17" s="358" t="s">
        <v>772</v>
      </c>
    </row>
    <row r="18" spans="2:2" x14ac:dyDescent="0.2">
      <c r="B18" s="358" t="s">
        <v>768</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36328125" style="188" bestFit="1" customWidth="1"/>
    <col min="21" max="16384" width="7.08984375" style="188"/>
  </cols>
  <sheetData>
    <row r="1" spans="1:20" ht="31.5" customHeight="1" x14ac:dyDescent="0.2">
      <c r="A1" s="197"/>
      <c r="B1" s="198" t="s">
        <v>392</v>
      </c>
      <c r="J1" s="198"/>
    </row>
    <row r="2" spans="1:20" s="191" customFormat="1" ht="25.5" customHeight="1" thickBot="1" x14ac:dyDescent="0.25">
      <c r="B2" s="189" t="s">
        <v>393</v>
      </c>
      <c r="D2" s="191">
        <v>10</v>
      </c>
      <c r="J2" s="189" t="s">
        <v>393</v>
      </c>
      <c r="L2" s="191">
        <v>11</v>
      </c>
    </row>
    <row r="3" spans="1:20" s="191" customFormat="1" ht="25.5" customHeight="1" thickBot="1" x14ac:dyDescent="0.25">
      <c r="B3" s="1587" t="s">
        <v>394</v>
      </c>
      <c r="C3" s="1588"/>
      <c r="D3" s="192" t="s">
        <v>395</v>
      </c>
      <c r="E3" s="1589" t="s">
        <v>396</v>
      </c>
      <c r="F3" s="1588"/>
      <c r="G3" s="1590" t="s">
        <v>397</v>
      </c>
      <c r="H3" s="1591"/>
      <c r="J3" s="1587" t="s">
        <v>394</v>
      </c>
      <c r="K3" s="1588"/>
      <c r="L3" s="192" t="s">
        <v>395</v>
      </c>
      <c r="M3" s="1589" t="s">
        <v>396</v>
      </c>
      <c r="N3" s="1588"/>
      <c r="O3" s="1590" t="s">
        <v>397</v>
      </c>
      <c r="P3" s="1591"/>
      <c r="S3" s="180" t="s">
        <v>344</v>
      </c>
      <c r="T3" s="181" t="s">
        <v>345</v>
      </c>
    </row>
    <row r="4" spans="1:20" ht="25.5" customHeight="1" x14ac:dyDescent="0.2">
      <c r="B4" s="1604">
        <v>1</v>
      </c>
      <c r="C4" s="1605"/>
      <c r="D4" s="193">
        <f>VLOOKUP($D$2,$S$4:$T$58,2,FALSE)</f>
        <v>0.12330000000000001</v>
      </c>
      <c r="E4" s="1606">
        <v>100</v>
      </c>
      <c r="F4" s="1607"/>
      <c r="G4" s="1608">
        <f>B4*D4*E4</f>
        <v>12.33</v>
      </c>
      <c r="H4" s="1609"/>
      <c r="I4" s="190"/>
      <c r="J4" s="1604">
        <v>1</v>
      </c>
      <c r="K4" s="1605"/>
      <c r="L4" s="193">
        <f>VLOOKUP($L$2,$S$4:$T$58,2,FALSE)</f>
        <v>0.1142</v>
      </c>
      <c r="M4" s="1606">
        <v>100</v>
      </c>
      <c r="N4" s="1607"/>
      <c r="O4" s="1608">
        <f>J4*L4*M4</f>
        <v>11.42</v>
      </c>
      <c r="P4" s="1609"/>
      <c r="Q4" s="190"/>
      <c r="R4" s="189"/>
      <c r="S4" s="182">
        <v>5</v>
      </c>
      <c r="T4" s="183">
        <v>0.22459999999999999</v>
      </c>
    </row>
    <row r="5" spans="1:20" ht="25.5" customHeight="1" x14ac:dyDescent="0.2">
      <c r="B5" s="1596">
        <v>2</v>
      </c>
      <c r="C5" s="1597"/>
      <c r="D5" s="194">
        <f t="shared" ref="D5:D21" si="0">VLOOKUP($D$2,$S$4:$T$58,2,FALSE)</f>
        <v>0.12330000000000001</v>
      </c>
      <c r="E5" s="1592">
        <v>100</v>
      </c>
      <c r="F5" s="1593"/>
      <c r="G5" s="1594">
        <f t="shared" ref="G5:G21" si="1">B5*D5*E5</f>
        <v>24.66</v>
      </c>
      <c r="H5" s="1595"/>
      <c r="I5" s="190"/>
      <c r="J5" s="1596">
        <v>2</v>
      </c>
      <c r="K5" s="1597"/>
      <c r="L5" s="194">
        <f t="shared" ref="L5:L21" si="2">VLOOKUP($L$2,$S$4:$T$58,2,FALSE)</f>
        <v>0.1142</v>
      </c>
      <c r="M5" s="1592">
        <v>100</v>
      </c>
      <c r="N5" s="1593"/>
      <c r="O5" s="1594">
        <f t="shared" ref="O5:O18" si="3">J5*L5*M5</f>
        <v>22.84</v>
      </c>
      <c r="P5" s="1595"/>
      <c r="Q5" s="190"/>
      <c r="R5" s="189"/>
      <c r="S5" s="184">
        <v>6</v>
      </c>
      <c r="T5" s="185">
        <v>0.1908</v>
      </c>
    </row>
    <row r="6" spans="1:20" ht="25.5" customHeight="1" x14ac:dyDescent="0.2">
      <c r="B6" s="1596">
        <v>3</v>
      </c>
      <c r="C6" s="1597"/>
      <c r="D6" s="194">
        <f t="shared" si="0"/>
        <v>0.12330000000000001</v>
      </c>
      <c r="E6" s="1592">
        <v>100</v>
      </c>
      <c r="F6" s="1593"/>
      <c r="G6" s="1594">
        <f t="shared" si="1"/>
        <v>36.99</v>
      </c>
      <c r="H6" s="1595"/>
      <c r="I6" s="190"/>
      <c r="J6" s="1596">
        <v>3</v>
      </c>
      <c r="K6" s="1597"/>
      <c r="L6" s="194">
        <f t="shared" si="2"/>
        <v>0.1142</v>
      </c>
      <c r="M6" s="1592">
        <v>100</v>
      </c>
      <c r="N6" s="1593"/>
      <c r="O6" s="1594">
        <f t="shared" si="3"/>
        <v>34.260000000000005</v>
      </c>
      <c r="P6" s="1595"/>
      <c r="Q6" s="190"/>
      <c r="R6" s="189"/>
      <c r="S6" s="184">
        <v>7</v>
      </c>
      <c r="T6" s="185">
        <v>0.1666</v>
      </c>
    </row>
    <row r="7" spans="1:20" ht="25.5" customHeight="1" x14ac:dyDescent="0.2">
      <c r="B7" s="1596">
        <v>4</v>
      </c>
      <c r="C7" s="1597"/>
      <c r="D7" s="194">
        <f t="shared" si="0"/>
        <v>0.12330000000000001</v>
      </c>
      <c r="E7" s="1592">
        <v>100</v>
      </c>
      <c r="F7" s="1593"/>
      <c r="G7" s="1594">
        <f t="shared" si="1"/>
        <v>49.32</v>
      </c>
      <c r="H7" s="1595"/>
      <c r="I7" s="190"/>
      <c r="J7" s="1596">
        <v>4</v>
      </c>
      <c r="K7" s="1597"/>
      <c r="L7" s="194">
        <f t="shared" si="2"/>
        <v>0.1142</v>
      </c>
      <c r="M7" s="1592">
        <v>100</v>
      </c>
      <c r="N7" s="1593"/>
      <c r="O7" s="1594">
        <f t="shared" si="3"/>
        <v>45.68</v>
      </c>
      <c r="P7" s="1595"/>
      <c r="Q7" s="190"/>
      <c r="R7" s="189"/>
      <c r="S7" s="184">
        <v>8</v>
      </c>
      <c r="T7" s="185">
        <v>0.14849999999999999</v>
      </c>
    </row>
    <row r="8" spans="1:20" ht="25.5" customHeight="1" x14ac:dyDescent="0.2">
      <c r="B8" s="1596">
        <v>5</v>
      </c>
      <c r="C8" s="1597"/>
      <c r="D8" s="194">
        <f t="shared" si="0"/>
        <v>0.12330000000000001</v>
      </c>
      <c r="E8" s="1592">
        <v>100</v>
      </c>
      <c r="F8" s="1593"/>
      <c r="G8" s="1594">
        <f t="shared" si="1"/>
        <v>61.650000000000006</v>
      </c>
      <c r="H8" s="1595"/>
      <c r="I8" s="190"/>
      <c r="J8" s="1596">
        <v>5</v>
      </c>
      <c r="K8" s="1597"/>
      <c r="L8" s="194">
        <f t="shared" si="2"/>
        <v>0.1142</v>
      </c>
      <c r="M8" s="1592">
        <v>100</v>
      </c>
      <c r="N8" s="1593"/>
      <c r="O8" s="1594">
        <f t="shared" si="3"/>
        <v>57.099999999999994</v>
      </c>
      <c r="P8" s="1595"/>
      <c r="Q8" s="190"/>
      <c r="R8" s="189"/>
      <c r="S8" s="184">
        <v>9</v>
      </c>
      <c r="T8" s="185">
        <v>0.13450000000000001</v>
      </c>
    </row>
    <row r="9" spans="1:20" ht="25.5" customHeight="1" x14ac:dyDescent="0.2">
      <c r="B9" s="1596">
        <v>6</v>
      </c>
      <c r="C9" s="1597"/>
      <c r="D9" s="194">
        <f t="shared" si="0"/>
        <v>0.12330000000000001</v>
      </c>
      <c r="E9" s="1592">
        <v>100</v>
      </c>
      <c r="F9" s="1593"/>
      <c r="G9" s="1594">
        <f t="shared" si="1"/>
        <v>73.98</v>
      </c>
      <c r="H9" s="1595"/>
      <c r="I9" s="190"/>
      <c r="J9" s="1596">
        <v>6</v>
      </c>
      <c r="K9" s="1597"/>
      <c r="L9" s="194">
        <f t="shared" si="2"/>
        <v>0.1142</v>
      </c>
      <c r="M9" s="1592">
        <v>100</v>
      </c>
      <c r="N9" s="1593"/>
      <c r="O9" s="1594">
        <f t="shared" si="3"/>
        <v>68.52000000000001</v>
      </c>
      <c r="P9" s="1595"/>
      <c r="Q9" s="190"/>
      <c r="R9" s="189"/>
      <c r="S9" s="184">
        <v>10</v>
      </c>
      <c r="T9" s="185">
        <v>0.12330000000000001</v>
      </c>
    </row>
    <row r="10" spans="1:20" ht="25.5" customHeight="1" x14ac:dyDescent="0.2">
      <c r="B10" s="1596">
        <v>7</v>
      </c>
      <c r="C10" s="1597"/>
      <c r="D10" s="194">
        <f t="shared" si="0"/>
        <v>0.12330000000000001</v>
      </c>
      <c r="E10" s="1592">
        <v>100</v>
      </c>
      <c r="F10" s="1593"/>
      <c r="G10" s="1594">
        <f t="shared" si="1"/>
        <v>86.31</v>
      </c>
      <c r="H10" s="1595"/>
      <c r="I10" s="190"/>
      <c r="J10" s="1596">
        <v>7</v>
      </c>
      <c r="K10" s="1597"/>
      <c r="L10" s="194">
        <f t="shared" si="2"/>
        <v>0.1142</v>
      </c>
      <c r="M10" s="1592">
        <v>100</v>
      </c>
      <c r="N10" s="1593"/>
      <c r="O10" s="1594">
        <f t="shared" si="3"/>
        <v>79.94</v>
      </c>
      <c r="P10" s="1595"/>
      <c r="Q10" s="190"/>
      <c r="R10" s="189"/>
      <c r="S10" s="184">
        <v>11</v>
      </c>
      <c r="T10" s="185">
        <v>0.1142</v>
      </c>
    </row>
    <row r="11" spans="1:20" ht="25.5" customHeight="1" x14ac:dyDescent="0.2">
      <c r="B11" s="1596">
        <v>8</v>
      </c>
      <c r="C11" s="1597"/>
      <c r="D11" s="194">
        <f t="shared" si="0"/>
        <v>0.12330000000000001</v>
      </c>
      <c r="E11" s="1592">
        <v>100</v>
      </c>
      <c r="F11" s="1593"/>
      <c r="G11" s="1594">
        <f t="shared" si="1"/>
        <v>98.64</v>
      </c>
      <c r="H11" s="1595"/>
      <c r="I11" s="190"/>
      <c r="J11" s="1596">
        <v>8</v>
      </c>
      <c r="K11" s="1597"/>
      <c r="L11" s="194">
        <f t="shared" si="2"/>
        <v>0.1142</v>
      </c>
      <c r="M11" s="1592">
        <v>100</v>
      </c>
      <c r="N11" s="1593"/>
      <c r="O11" s="1594">
        <f t="shared" si="3"/>
        <v>91.36</v>
      </c>
      <c r="P11" s="1595"/>
      <c r="Q11" s="190"/>
      <c r="R11" s="189"/>
      <c r="S11" s="184">
        <v>12</v>
      </c>
      <c r="T11" s="185">
        <v>0.1066</v>
      </c>
    </row>
    <row r="12" spans="1:20" ht="25.5" customHeight="1" x14ac:dyDescent="0.2">
      <c r="B12" s="1610">
        <v>9</v>
      </c>
      <c r="C12" s="1611"/>
      <c r="D12" s="196">
        <f t="shared" si="0"/>
        <v>0.12330000000000001</v>
      </c>
      <c r="E12" s="1612">
        <v>100</v>
      </c>
      <c r="F12" s="1613"/>
      <c r="G12" s="1614">
        <f t="shared" si="1"/>
        <v>110.97000000000001</v>
      </c>
      <c r="H12" s="1615"/>
      <c r="I12" s="190"/>
      <c r="J12" s="1610">
        <v>9</v>
      </c>
      <c r="K12" s="1611"/>
      <c r="L12" s="196">
        <f t="shared" si="2"/>
        <v>0.1142</v>
      </c>
      <c r="M12" s="1612">
        <v>100</v>
      </c>
      <c r="N12" s="1613"/>
      <c r="O12" s="1614">
        <f t="shared" si="3"/>
        <v>102.78</v>
      </c>
      <c r="P12" s="1615"/>
      <c r="Q12" s="190"/>
      <c r="R12" s="189"/>
      <c r="S12" s="184">
        <v>13</v>
      </c>
      <c r="T12" s="185">
        <v>0.10009999999999999</v>
      </c>
    </row>
    <row r="13" spans="1:20" ht="25.5" customHeight="1" x14ac:dyDescent="0.2">
      <c r="B13" s="1596">
        <v>10</v>
      </c>
      <c r="C13" s="1597"/>
      <c r="D13" s="194">
        <f t="shared" si="0"/>
        <v>0.12330000000000001</v>
      </c>
      <c r="E13" s="1592">
        <v>100</v>
      </c>
      <c r="F13" s="1593"/>
      <c r="G13" s="1594">
        <f t="shared" si="1"/>
        <v>123.30000000000001</v>
      </c>
      <c r="H13" s="1595"/>
      <c r="I13" s="190"/>
      <c r="J13" s="1596">
        <v>10</v>
      </c>
      <c r="K13" s="1597"/>
      <c r="L13" s="194">
        <f t="shared" si="2"/>
        <v>0.1142</v>
      </c>
      <c r="M13" s="1592">
        <v>100</v>
      </c>
      <c r="N13" s="1593"/>
      <c r="O13" s="1594">
        <f t="shared" si="3"/>
        <v>114.19999999999999</v>
      </c>
      <c r="P13" s="1595"/>
      <c r="Q13" s="190"/>
      <c r="R13" s="189"/>
      <c r="S13" s="184">
        <v>14</v>
      </c>
      <c r="T13" s="185">
        <v>9.4700000000000006E-2</v>
      </c>
    </row>
    <row r="14" spans="1:20" ht="25.5" customHeight="1" x14ac:dyDescent="0.2">
      <c r="B14" s="1596">
        <v>11</v>
      </c>
      <c r="C14" s="1597"/>
      <c r="D14" s="194">
        <f t="shared" si="0"/>
        <v>0.12330000000000001</v>
      </c>
      <c r="E14" s="1592">
        <v>100</v>
      </c>
      <c r="F14" s="1593"/>
      <c r="G14" s="1594">
        <f t="shared" si="1"/>
        <v>135.63</v>
      </c>
      <c r="H14" s="1595"/>
      <c r="I14" s="190"/>
      <c r="J14" s="1596">
        <v>11</v>
      </c>
      <c r="K14" s="1597"/>
      <c r="L14" s="194">
        <f t="shared" si="2"/>
        <v>0.1142</v>
      </c>
      <c r="M14" s="1592">
        <v>100</v>
      </c>
      <c r="N14" s="1593"/>
      <c r="O14" s="1594">
        <f t="shared" si="3"/>
        <v>125.62</v>
      </c>
      <c r="P14" s="1595"/>
      <c r="Q14" s="190"/>
      <c r="R14" s="189"/>
      <c r="S14" s="184">
        <v>15</v>
      </c>
      <c r="T14" s="185">
        <v>8.9899999999999994E-2</v>
      </c>
    </row>
    <row r="15" spans="1:20" ht="25.5" customHeight="1" x14ac:dyDescent="0.2">
      <c r="B15" s="1596">
        <v>12</v>
      </c>
      <c r="C15" s="1597"/>
      <c r="D15" s="194">
        <f t="shared" si="0"/>
        <v>0.12330000000000001</v>
      </c>
      <c r="E15" s="1592">
        <v>100</v>
      </c>
      <c r="F15" s="1593"/>
      <c r="G15" s="1594">
        <f t="shared" si="1"/>
        <v>147.96</v>
      </c>
      <c r="H15" s="1595"/>
      <c r="I15" s="190"/>
      <c r="J15" s="1596">
        <v>12</v>
      </c>
      <c r="K15" s="1597"/>
      <c r="L15" s="194">
        <f t="shared" si="2"/>
        <v>0.1142</v>
      </c>
      <c r="M15" s="1592">
        <v>100</v>
      </c>
      <c r="N15" s="1593"/>
      <c r="O15" s="1594">
        <f t="shared" si="3"/>
        <v>137.04000000000002</v>
      </c>
      <c r="P15" s="1595"/>
      <c r="Q15" s="190"/>
      <c r="R15" s="189"/>
      <c r="S15" s="184">
        <v>16</v>
      </c>
      <c r="T15" s="185">
        <v>8.5800000000000001E-2</v>
      </c>
    </row>
    <row r="16" spans="1:20" ht="25.5" customHeight="1" x14ac:dyDescent="0.2">
      <c r="B16" s="1596">
        <v>13</v>
      </c>
      <c r="C16" s="1597"/>
      <c r="D16" s="194">
        <f t="shared" si="0"/>
        <v>0.12330000000000001</v>
      </c>
      <c r="E16" s="1592">
        <v>100</v>
      </c>
      <c r="F16" s="1593"/>
      <c r="G16" s="1594">
        <f t="shared" si="1"/>
        <v>160.29</v>
      </c>
      <c r="H16" s="1595"/>
      <c r="I16" s="190"/>
      <c r="J16" s="1596">
        <v>13</v>
      </c>
      <c r="K16" s="1597"/>
      <c r="L16" s="194">
        <f t="shared" si="2"/>
        <v>0.1142</v>
      </c>
      <c r="M16" s="1592">
        <v>100</v>
      </c>
      <c r="N16" s="1593"/>
      <c r="O16" s="1594">
        <f t="shared" si="3"/>
        <v>148.45999999999998</v>
      </c>
      <c r="P16" s="1595"/>
      <c r="Q16" s="190"/>
      <c r="R16" s="189"/>
      <c r="S16" s="184">
        <v>17</v>
      </c>
      <c r="T16" s="185">
        <v>8.2199999999999995E-2</v>
      </c>
    </row>
    <row r="17" spans="2:23" ht="25.5" customHeight="1" x14ac:dyDescent="0.2">
      <c r="B17" s="1596">
        <v>14</v>
      </c>
      <c r="C17" s="1597"/>
      <c r="D17" s="194">
        <f t="shared" si="0"/>
        <v>0.12330000000000001</v>
      </c>
      <c r="E17" s="1592">
        <v>100</v>
      </c>
      <c r="F17" s="1593"/>
      <c r="G17" s="1594">
        <f t="shared" si="1"/>
        <v>172.62</v>
      </c>
      <c r="H17" s="1595"/>
      <c r="I17" s="190"/>
      <c r="J17" s="1596">
        <v>14</v>
      </c>
      <c r="K17" s="1597"/>
      <c r="L17" s="194">
        <f t="shared" si="2"/>
        <v>0.1142</v>
      </c>
      <c r="M17" s="1592">
        <v>100</v>
      </c>
      <c r="N17" s="1593"/>
      <c r="O17" s="1594">
        <f t="shared" si="3"/>
        <v>159.88</v>
      </c>
      <c r="P17" s="1595"/>
      <c r="Q17" s="190"/>
      <c r="R17" s="189"/>
      <c r="S17" s="184">
        <v>18</v>
      </c>
      <c r="T17" s="185">
        <v>7.9000000000000001E-2</v>
      </c>
    </row>
    <row r="18" spans="2:23" ht="25.5" customHeight="1" x14ac:dyDescent="0.2">
      <c r="B18" s="1596">
        <v>15</v>
      </c>
      <c r="C18" s="1597"/>
      <c r="D18" s="194">
        <f t="shared" si="0"/>
        <v>0.12330000000000001</v>
      </c>
      <c r="E18" s="1592">
        <v>100</v>
      </c>
      <c r="F18" s="1593"/>
      <c r="G18" s="1594">
        <f t="shared" si="1"/>
        <v>184.95000000000002</v>
      </c>
      <c r="H18" s="1595"/>
      <c r="I18" s="190"/>
      <c r="J18" s="1596">
        <v>15</v>
      </c>
      <c r="K18" s="1597"/>
      <c r="L18" s="194">
        <f t="shared" si="2"/>
        <v>0.1142</v>
      </c>
      <c r="M18" s="1592">
        <v>100</v>
      </c>
      <c r="N18" s="1593"/>
      <c r="O18" s="1594">
        <f t="shared" si="3"/>
        <v>171.29999999999998</v>
      </c>
      <c r="P18" s="1595"/>
      <c r="Q18" s="190"/>
      <c r="R18" s="189"/>
      <c r="S18" s="184">
        <v>19</v>
      </c>
      <c r="T18" s="185">
        <v>7.6100000000000001E-2</v>
      </c>
    </row>
    <row r="19" spans="2:23" ht="25.5" customHeight="1" x14ac:dyDescent="0.2">
      <c r="B19" s="1596">
        <v>16</v>
      </c>
      <c r="C19" s="1597"/>
      <c r="D19" s="194">
        <f t="shared" si="0"/>
        <v>0.12330000000000001</v>
      </c>
      <c r="E19" s="1592">
        <v>100</v>
      </c>
      <c r="F19" s="1593"/>
      <c r="G19" s="1594">
        <f t="shared" si="1"/>
        <v>197.28</v>
      </c>
      <c r="H19" s="1595"/>
      <c r="I19" s="190"/>
      <c r="J19" s="1596">
        <v>16</v>
      </c>
      <c r="K19" s="1597"/>
      <c r="L19" s="194">
        <f t="shared" si="2"/>
        <v>0.1142</v>
      </c>
      <c r="M19" s="1592">
        <v>100</v>
      </c>
      <c r="N19" s="1593"/>
      <c r="O19" s="1594">
        <f t="shared" ref="O19" si="4">J19*L19*M19</f>
        <v>182.72</v>
      </c>
      <c r="P19" s="1595"/>
      <c r="Q19" s="190"/>
      <c r="R19" s="189"/>
      <c r="S19" s="184">
        <v>20</v>
      </c>
      <c r="T19" s="185">
        <v>7.3599999999999999E-2</v>
      </c>
    </row>
    <row r="20" spans="2:23" ht="25.5" customHeight="1" x14ac:dyDescent="0.2">
      <c r="B20" s="1610">
        <v>17</v>
      </c>
      <c r="C20" s="1611"/>
      <c r="D20" s="196">
        <f t="shared" si="0"/>
        <v>0.12330000000000001</v>
      </c>
      <c r="E20" s="1612">
        <v>100</v>
      </c>
      <c r="F20" s="1613"/>
      <c r="G20" s="1614">
        <f t="shared" si="1"/>
        <v>209.61000000000004</v>
      </c>
      <c r="H20" s="1615"/>
      <c r="I20" s="190"/>
      <c r="J20" s="1596">
        <v>17</v>
      </c>
      <c r="K20" s="1597"/>
      <c r="L20" s="194">
        <f t="shared" si="2"/>
        <v>0.1142</v>
      </c>
      <c r="M20" s="1592">
        <v>100</v>
      </c>
      <c r="N20" s="1593"/>
      <c r="O20" s="1594">
        <f t="shared" ref="O20:O21" si="5">J20*L20*M20</f>
        <v>194.14000000000001</v>
      </c>
      <c r="P20" s="1595"/>
      <c r="Q20" s="190"/>
      <c r="R20" s="189"/>
      <c r="S20" s="184">
        <v>21</v>
      </c>
      <c r="T20" s="185">
        <v>7.1300000000000002E-2</v>
      </c>
    </row>
    <row r="21" spans="2:23" ht="25.5" customHeight="1" x14ac:dyDescent="0.2">
      <c r="B21" s="1596">
        <v>18</v>
      </c>
      <c r="C21" s="1597"/>
      <c r="D21" s="194">
        <f t="shared" si="0"/>
        <v>0.12330000000000001</v>
      </c>
      <c r="E21" s="1592">
        <v>100</v>
      </c>
      <c r="F21" s="1593"/>
      <c r="G21" s="1594">
        <f t="shared" si="1"/>
        <v>221.94000000000003</v>
      </c>
      <c r="H21" s="1595"/>
      <c r="I21" s="190"/>
      <c r="J21" s="1610">
        <v>18</v>
      </c>
      <c r="K21" s="1611"/>
      <c r="L21" s="196">
        <f t="shared" si="2"/>
        <v>0.1142</v>
      </c>
      <c r="M21" s="1612">
        <v>100</v>
      </c>
      <c r="N21" s="1613"/>
      <c r="O21" s="1614">
        <f t="shared" si="5"/>
        <v>205.56</v>
      </c>
      <c r="P21" s="1615"/>
      <c r="Q21" s="190"/>
      <c r="R21" s="189"/>
      <c r="S21" s="184">
        <v>22</v>
      </c>
      <c r="T21" s="185">
        <v>6.9199999999999998E-2</v>
      </c>
    </row>
    <row r="22" spans="2:23" ht="25.5" customHeight="1" thickBot="1" x14ac:dyDescent="0.25">
      <c r="B22" s="1598"/>
      <c r="C22" s="1599"/>
      <c r="D22" s="195"/>
      <c r="E22" s="1600"/>
      <c r="F22" s="1601"/>
      <c r="G22" s="1602"/>
      <c r="H22" s="1603"/>
      <c r="I22" s="190"/>
      <c r="J22" s="1598"/>
      <c r="K22" s="1599"/>
      <c r="L22" s="195"/>
      <c r="M22" s="1600"/>
      <c r="N22" s="1601"/>
      <c r="O22" s="1602"/>
      <c r="P22" s="1603"/>
      <c r="Q22" s="190"/>
      <c r="R22" s="189"/>
      <c r="S22" s="184">
        <v>23</v>
      </c>
      <c r="T22" s="185">
        <v>6.7299999999999999E-2</v>
      </c>
    </row>
    <row r="23" spans="2:23" x14ac:dyDescent="0.2">
      <c r="S23" s="184">
        <v>24</v>
      </c>
      <c r="T23" s="185">
        <v>6.5600000000000006E-2</v>
      </c>
    </row>
    <row r="24" spans="2:23" s="191" customFormat="1" ht="25.5" customHeight="1" thickBot="1" x14ac:dyDescent="0.25">
      <c r="B24" s="189" t="s">
        <v>393</v>
      </c>
      <c r="D24" s="191">
        <v>15</v>
      </c>
      <c r="J24" s="189" t="s">
        <v>393</v>
      </c>
      <c r="L24" s="191">
        <v>20</v>
      </c>
      <c r="R24" s="188"/>
      <c r="S24" s="184">
        <v>25</v>
      </c>
      <c r="T24" s="185">
        <v>6.4000000000000001E-2</v>
      </c>
      <c r="U24" s="188"/>
      <c r="V24" s="188"/>
      <c r="W24" s="188"/>
    </row>
    <row r="25" spans="2:23" s="191" customFormat="1" ht="25.5" customHeight="1" thickBot="1" x14ac:dyDescent="0.25">
      <c r="B25" s="1587" t="s">
        <v>394</v>
      </c>
      <c r="C25" s="1588"/>
      <c r="D25" s="192" t="s">
        <v>395</v>
      </c>
      <c r="E25" s="1589" t="s">
        <v>396</v>
      </c>
      <c r="F25" s="1588"/>
      <c r="G25" s="1590" t="s">
        <v>397</v>
      </c>
      <c r="H25" s="1591"/>
      <c r="J25" s="1587" t="s">
        <v>394</v>
      </c>
      <c r="K25" s="1588"/>
      <c r="L25" s="192" t="s">
        <v>395</v>
      </c>
      <c r="M25" s="1589" t="s">
        <v>396</v>
      </c>
      <c r="N25" s="1588"/>
      <c r="O25" s="1590" t="s">
        <v>397</v>
      </c>
      <c r="P25" s="1591"/>
      <c r="R25" s="188"/>
      <c r="S25" s="184">
        <v>26</v>
      </c>
      <c r="T25" s="185">
        <v>6.2600000000000003E-2</v>
      </c>
      <c r="U25" s="188"/>
      <c r="V25" s="188"/>
      <c r="W25" s="188"/>
    </row>
    <row r="26" spans="2:23" ht="25.5" customHeight="1" x14ac:dyDescent="0.2">
      <c r="B26" s="1604">
        <v>1</v>
      </c>
      <c r="C26" s="1605"/>
      <c r="D26" s="193">
        <f t="shared" ref="D26:D40" si="6">VLOOKUP($D$24,$S$4:$T$58,2,FALSE)</f>
        <v>8.9899999999999994E-2</v>
      </c>
      <c r="E26" s="1606">
        <v>100</v>
      </c>
      <c r="F26" s="1607"/>
      <c r="G26" s="1608">
        <f>B26*D26*E26</f>
        <v>8.99</v>
      </c>
      <c r="H26" s="1609"/>
      <c r="I26" s="190"/>
      <c r="J26" s="1604">
        <v>1</v>
      </c>
      <c r="K26" s="1605"/>
      <c r="L26" s="193">
        <f t="shared" ref="L26:L40" si="7">VLOOKUP($L$24,$S$4:$T$58,2,FALSE)</f>
        <v>7.3599999999999999E-2</v>
      </c>
      <c r="M26" s="1606">
        <v>100</v>
      </c>
      <c r="N26" s="1607"/>
      <c r="O26" s="1608">
        <f>J26*L26*M26</f>
        <v>7.3599999999999994</v>
      </c>
      <c r="P26" s="1609"/>
      <c r="Q26" s="190"/>
      <c r="S26" s="184">
        <v>27</v>
      </c>
      <c r="T26" s="185">
        <v>6.1199999999999997E-2</v>
      </c>
    </row>
    <row r="27" spans="2:23" ht="25.5" customHeight="1" x14ac:dyDescent="0.2">
      <c r="B27" s="1596">
        <v>2</v>
      </c>
      <c r="C27" s="1597"/>
      <c r="D27" s="194">
        <f t="shared" si="6"/>
        <v>8.9899999999999994E-2</v>
      </c>
      <c r="E27" s="1592">
        <v>100</v>
      </c>
      <c r="F27" s="1593"/>
      <c r="G27" s="1594">
        <f t="shared" ref="G27:G34" si="8">B27*D27*E27</f>
        <v>17.98</v>
      </c>
      <c r="H27" s="1595"/>
      <c r="I27" s="190"/>
      <c r="J27" s="1596">
        <v>2</v>
      </c>
      <c r="K27" s="1597"/>
      <c r="L27" s="194">
        <f t="shared" si="7"/>
        <v>7.3599999999999999E-2</v>
      </c>
      <c r="M27" s="1592">
        <v>100</v>
      </c>
      <c r="N27" s="1593"/>
      <c r="O27" s="1594">
        <f t="shared" ref="O27:O43" si="9">J27*L27*M27</f>
        <v>14.719999999999999</v>
      </c>
      <c r="P27" s="1595"/>
      <c r="Q27" s="190"/>
      <c r="S27" s="184">
        <v>28</v>
      </c>
      <c r="T27" s="185">
        <v>0.06</v>
      </c>
    </row>
    <row r="28" spans="2:23" ht="25.5" customHeight="1" x14ac:dyDescent="0.2">
      <c r="B28" s="1596">
        <v>3</v>
      </c>
      <c r="C28" s="1597"/>
      <c r="D28" s="194">
        <f t="shared" si="6"/>
        <v>8.9899999999999994E-2</v>
      </c>
      <c r="E28" s="1592">
        <v>100</v>
      </c>
      <c r="F28" s="1593"/>
      <c r="G28" s="1594">
        <f t="shared" si="8"/>
        <v>26.97</v>
      </c>
      <c r="H28" s="1595"/>
      <c r="I28" s="190"/>
      <c r="J28" s="1596">
        <v>3</v>
      </c>
      <c r="K28" s="1597"/>
      <c r="L28" s="194">
        <f t="shared" si="7"/>
        <v>7.3599999999999999E-2</v>
      </c>
      <c r="M28" s="1592">
        <v>100</v>
      </c>
      <c r="N28" s="1593"/>
      <c r="O28" s="1594">
        <f t="shared" si="9"/>
        <v>22.08</v>
      </c>
      <c r="P28" s="1595"/>
      <c r="Q28" s="190"/>
      <c r="S28" s="184">
        <v>29</v>
      </c>
      <c r="T28" s="185">
        <v>5.8900000000000001E-2</v>
      </c>
    </row>
    <row r="29" spans="2:23" ht="25.5" customHeight="1" x14ac:dyDescent="0.2">
      <c r="B29" s="1596">
        <v>4</v>
      </c>
      <c r="C29" s="1597"/>
      <c r="D29" s="194">
        <f t="shared" si="6"/>
        <v>8.9899999999999994E-2</v>
      </c>
      <c r="E29" s="1592">
        <v>100</v>
      </c>
      <c r="F29" s="1593"/>
      <c r="G29" s="1594">
        <f t="shared" si="8"/>
        <v>35.96</v>
      </c>
      <c r="H29" s="1595"/>
      <c r="I29" s="190"/>
      <c r="J29" s="1596">
        <v>4</v>
      </c>
      <c r="K29" s="1597"/>
      <c r="L29" s="194">
        <f t="shared" si="7"/>
        <v>7.3599999999999999E-2</v>
      </c>
      <c r="M29" s="1592">
        <v>100</v>
      </c>
      <c r="N29" s="1593"/>
      <c r="O29" s="1594">
        <f t="shared" si="9"/>
        <v>29.439999999999998</v>
      </c>
      <c r="P29" s="1595"/>
      <c r="Q29" s="190"/>
      <c r="S29" s="184">
        <v>30</v>
      </c>
      <c r="T29" s="185">
        <v>5.7799999999999997E-2</v>
      </c>
    </row>
    <row r="30" spans="2:23" ht="25.5" customHeight="1" x14ac:dyDescent="0.2">
      <c r="B30" s="1596">
        <v>5</v>
      </c>
      <c r="C30" s="1597"/>
      <c r="D30" s="194">
        <f t="shared" si="6"/>
        <v>8.9899999999999994E-2</v>
      </c>
      <c r="E30" s="1592">
        <v>100</v>
      </c>
      <c r="F30" s="1593"/>
      <c r="G30" s="1594">
        <f t="shared" si="8"/>
        <v>44.949999999999996</v>
      </c>
      <c r="H30" s="1595"/>
      <c r="I30" s="190"/>
      <c r="J30" s="1596">
        <v>5</v>
      </c>
      <c r="K30" s="1597"/>
      <c r="L30" s="194">
        <f t="shared" si="7"/>
        <v>7.3599999999999999E-2</v>
      </c>
      <c r="M30" s="1592">
        <v>100</v>
      </c>
      <c r="N30" s="1593"/>
      <c r="O30" s="1594">
        <f t="shared" si="9"/>
        <v>36.799999999999997</v>
      </c>
      <c r="P30" s="1595"/>
      <c r="Q30" s="190"/>
      <c r="S30" s="184">
        <v>31</v>
      </c>
      <c r="T30" s="185">
        <v>5.6899999999999999E-2</v>
      </c>
    </row>
    <row r="31" spans="2:23" ht="25.5" customHeight="1" x14ac:dyDescent="0.2">
      <c r="B31" s="1596">
        <v>6</v>
      </c>
      <c r="C31" s="1597"/>
      <c r="D31" s="194">
        <f t="shared" si="6"/>
        <v>8.9899999999999994E-2</v>
      </c>
      <c r="E31" s="1592">
        <v>100</v>
      </c>
      <c r="F31" s="1593"/>
      <c r="G31" s="1594">
        <f t="shared" si="8"/>
        <v>53.94</v>
      </c>
      <c r="H31" s="1595"/>
      <c r="I31" s="190"/>
      <c r="J31" s="1596">
        <v>6</v>
      </c>
      <c r="K31" s="1597"/>
      <c r="L31" s="194">
        <f t="shared" si="7"/>
        <v>7.3599999999999999E-2</v>
      </c>
      <c r="M31" s="1592">
        <v>100</v>
      </c>
      <c r="N31" s="1593"/>
      <c r="O31" s="1594">
        <f t="shared" si="9"/>
        <v>44.16</v>
      </c>
      <c r="P31" s="1595"/>
      <c r="Q31" s="190"/>
      <c r="S31" s="184">
        <v>32</v>
      </c>
      <c r="T31" s="185">
        <v>5.5899999999999998E-2</v>
      </c>
    </row>
    <row r="32" spans="2:23" ht="25.5" customHeight="1" x14ac:dyDescent="0.2">
      <c r="B32" s="1596">
        <v>7</v>
      </c>
      <c r="C32" s="1597"/>
      <c r="D32" s="194">
        <f t="shared" si="6"/>
        <v>8.9899999999999994E-2</v>
      </c>
      <c r="E32" s="1592">
        <v>100</v>
      </c>
      <c r="F32" s="1593"/>
      <c r="G32" s="1594">
        <f t="shared" si="8"/>
        <v>62.93</v>
      </c>
      <c r="H32" s="1595"/>
      <c r="I32" s="190"/>
      <c r="J32" s="1596">
        <v>7</v>
      </c>
      <c r="K32" s="1597"/>
      <c r="L32" s="194">
        <f t="shared" si="7"/>
        <v>7.3599999999999999E-2</v>
      </c>
      <c r="M32" s="1592">
        <v>100</v>
      </c>
      <c r="N32" s="1593"/>
      <c r="O32" s="1594">
        <f t="shared" si="9"/>
        <v>51.519999999999996</v>
      </c>
      <c r="P32" s="1595"/>
      <c r="Q32" s="190"/>
      <c r="S32" s="184">
        <v>33</v>
      </c>
      <c r="T32" s="185">
        <v>5.5100000000000003E-2</v>
      </c>
    </row>
    <row r="33" spans="2:20" ht="25.5" customHeight="1" x14ac:dyDescent="0.2">
      <c r="B33" s="1596">
        <v>8</v>
      </c>
      <c r="C33" s="1597"/>
      <c r="D33" s="194">
        <f t="shared" si="6"/>
        <v>8.9899999999999994E-2</v>
      </c>
      <c r="E33" s="1592">
        <v>100</v>
      </c>
      <c r="F33" s="1593"/>
      <c r="G33" s="1594">
        <f t="shared" si="8"/>
        <v>71.92</v>
      </c>
      <c r="H33" s="1595"/>
      <c r="I33" s="190"/>
      <c r="J33" s="1596">
        <v>8</v>
      </c>
      <c r="K33" s="1597"/>
      <c r="L33" s="194">
        <f t="shared" si="7"/>
        <v>7.3599999999999999E-2</v>
      </c>
      <c r="M33" s="1592">
        <v>100</v>
      </c>
      <c r="N33" s="1593"/>
      <c r="O33" s="1594">
        <f t="shared" si="9"/>
        <v>58.879999999999995</v>
      </c>
      <c r="P33" s="1595"/>
      <c r="Q33" s="190"/>
      <c r="S33" s="184">
        <v>34</v>
      </c>
      <c r="T33" s="185">
        <v>5.4300000000000001E-2</v>
      </c>
    </row>
    <row r="34" spans="2:20" ht="25.5" customHeight="1" x14ac:dyDescent="0.2">
      <c r="B34" s="1596">
        <v>9</v>
      </c>
      <c r="C34" s="1597"/>
      <c r="D34" s="194">
        <f t="shared" si="6"/>
        <v>8.9899999999999994E-2</v>
      </c>
      <c r="E34" s="1592">
        <v>100</v>
      </c>
      <c r="F34" s="1593"/>
      <c r="G34" s="1594">
        <f t="shared" si="8"/>
        <v>80.91</v>
      </c>
      <c r="H34" s="1595"/>
      <c r="I34" s="190"/>
      <c r="J34" s="1596">
        <v>9</v>
      </c>
      <c r="K34" s="1597"/>
      <c r="L34" s="194">
        <f t="shared" si="7"/>
        <v>7.3599999999999999E-2</v>
      </c>
      <c r="M34" s="1592">
        <v>100</v>
      </c>
      <c r="N34" s="1593"/>
      <c r="O34" s="1594">
        <f t="shared" si="9"/>
        <v>66.239999999999995</v>
      </c>
      <c r="P34" s="1595"/>
      <c r="Q34" s="190"/>
      <c r="S34" s="184">
        <v>35</v>
      </c>
      <c r="T34" s="185">
        <v>5.3600000000000002E-2</v>
      </c>
    </row>
    <row r="35" spans="2:20" ht="25.5" customHeight="1" x14ac:dyDescent="0.2">
      <c r="B35" s="1596">
        <v>10</v>
      </c>
      <c r="C35" s="1597"/>
      <c r="D35" s="194">
        <f t="shared" si="6"/>
        <v>8.9899999999999994E-2</v>
      </c>
      <c r="E35" s="1592">
        <v>100</v>
      </c>
      <c r="F35" s="1593"/>
      <c r="G35" s="1594">
        <f t="shared" ref="G35:G36" si="10">B35*D35*E35</f>
        <v>89.899999999999991</v>
      </c>
      <c r="H35" s="1595"/>
      <c r="I35" s="190"/>
      <c r="J35" s="1596">
        <v>10</v>
      </c>
      <c r="K35" s="1597"/>
      <c r="L35" s="194">
        <f t="shared" si="7"/>
        <v>7.3599999999999999E-2</v>
      </c>
      <c r="M35" s="1592">
        <v>100</v>
      </c>
      <c r="N35" s="1593"/>
      <c r="O35" s="1594">
        <f t="shared" si="9"/>
        <v>73.599999999999994</v>
      </c>
      <c r="P35" s="1595"/>
      <c r="Q35" s="190"/>
      <c r="S35" s="184">
        <v>36</v>
      </c>
      <c r="T35" s="185">
        <v>5.2900000000000003E-2</v>
      </c>
    </row>
    <row r="36" spans="2:20" ht="25.5" customHeight="1" x14ac:dyDescent="0.2">
      <c r="B36" s="1596">
        <v>11</v>
      </c>
      <c r="C36" s="1597"/>
      <c r="D36" s="194">
        <f t="shared" si="6"/>
        <v>8.9899999999999994E-2</v>
      </c>
      <c r="E36" s="1592">
        <v>100</v>
      </c>
      <c r="F36" s="1593"/>
      <c r="G36" s="1594">
        <f t="shared" si="10"/>
        <v>98.889999999999986</v>
      </c>
      <c r="H36" s="1595"/>
      <c r="I36" s="190"/>
      <c r="J36" s="1596">
        <v>11</v>
      </c>
      <c r="K36" s="1597"/>
      <c r="L36" s="194">
        <f t="shared" si="7"/>
        <v>7.3599999999999999E-2</v>
      </c>
      <c r="M36" s="1592">
        <v>100</v>
      </c>
      <c r="N36" s="1593"/>
      <c r="O36" s="1594">
        <f t="shared" si="9"/>
        <v>80.959999999999994</v>
      </c>
      <c r="P36" s="1595"/>
      <c r="Q36" s="190"/>
      <c r="S36" s="184">
        <v>37</v>
      </c>
      <c r="T36" s="185">
        <v>5.2200000000000003E-2</v>
      </c>
    </row>
    <row r="37" spans="2:20" ht="25.5" customHeight="1" x14ac:dyDescent="0.2">
      <c r="B37" s="1610">
        <v>12</v>
      </c>
      <c r="C37" s="1611"/>
      <c r="D37" s="196">
        <f t="shared" si="6"/>
        <v>8.9899999999999994E-2</v>
      </c>
      <c r="E37" s="1612">
        <v>100</v>
      </c>
      <c r="F37" s="1613"/>
      <c r="G37" s="1614">
        <f t="shared" ref="G37" si="11">B37*D37*E37</f>
        <v>107.88</v>
      </c>
      <c r="H37" s="1615"/>
      <c r="I37" s="190"/>
      <c r="J37" s="1596">
        <v>12</v>
      </c>
      <c r="K37" s="1597"/>
      <c r="L37" s="194">
        <f t="shared" si="7"/>
        <v>7.3599999999999999E-2</v>
      </c>
      <c r="M37" s="1592">
        <v>100</v>
      </c>
      <c r="N37" s="1593"/>
      <c r="O37" s="1594">
        <f t="shared" si="9"/>
        <v>88.32</v>
      </c>
      <c r="P37" s="1595"/>
      <c r="Q37" s="190"/>
      <c r="S37" s="184">
        <v>38</v>
      </c>
      <c r="T37" s="185">
        <v>5.16E-2</v>
      </c>
    </row>
    <row r="38" spans="2:20" ht="25.5" customHeight="1" x14ac:dyDescent="0.2">
      <c r="B38" s="1596">
        <v>13</v>
      </c>
      <c r="C38" s="1597"/>
      <c r="D38" s="194">
        <f t="shared" si="6"/>
        <v>8.9899999999999994E-2</v>
      </c>
      <c r="E38" s="1592">
        <v>100</v>
      </c>
      <c r="F38" s="1593"/>
      <c r="G38" s="1594">
        <f t="shared" ref="G38:G40" si="12">B38*D38*E38</f>
        <v>116.86999999999999</v>
      </c>
      <c r="H38" s="1595"/>
      <c r="I38" s="190"/>
      <c r="J38" s="1596">
        <v>13</v>
      </c>
      <c r="K38" s="1597"/>
      <c r="L38" s="194">
        <f t="shared" si="7"/>
        <v>7.3599999999999999E-2</v>
      </c>
      <c r="M38" s="1592">
        <v>100</v>
      </c>
      <c r="N38" s="1593"/>
      <c r="O38" s="1594">
        <f t="shared" si="9"/>
        <v>95.679999999999993</v>
      </c>
      <c r="P38" s="1595"/>
      <c r="Q38" s="190"/>
      <c r="S38" s="184">
        <v>39</v>
      </c>
      <c r="T38" s="185">
        <v>5.11E-2</v>
      </c>
    </row>
    <row r="39" spans="2:20" ht="25.5" customHeight="1" x14ac:dyDescent="0.2">
      <c r="B39" s="1596">
        <v>14</v>
      </c>
      <c r="C39" s="1597"/>
      <c r="D39" s="194">
        <f t="shared" si="6"/>
        <v>8.9899999999999994E-2</v>
      </c>
      <c r="E39" s="1592">
        <v>100</v>
      </c>
      <c r="F39" s="1593"/>
      <c r="G39" s="1594">
        <f t="shared" si="12"/>
        <v>125.86</v>
      </c>
      <c r="H39" s="1595"/>
      <c r="I39" s="190"/>
      <c r="J39" s="1610">
        <v>14</v>
      </c>
      <c r="K39" s="1611"/>
      <c r="L39" s="196">
        <f t="shared" si="7"/>
        <v>7.3599999999999999E-2</v>
      </c>
      <c r="M39" s="1612">
        <v>100</v>
      </c>
      <c r="N39" s="1613"/>
      <c r="O39" s="1614">
        <f t="shared" si="9"/>
        <v>103.03999999999999</v>
      </c>
      <c r="P39" s="1615"/>
      <c r="Q39" s="190"/>
      <c r="S39" s="184">
        <v>40</v>
      </c>
      <c r="T39" s="185">
        <v>5.0500000000000003E-2</v>
      </c>
    </row>
    <row r="40" spans="2:20" ht="25.5" customHeight="1" x14ac:dyDescent="0.2">
      <c r="B40" s="1596">
        <v>15</v>
      </c>
      <c r="C40" s="1597"/>
      <c r="D40" s="194">
        <f t="shared" si="6"/>
        <v>8.9899999999999994E-2</v>
      </c>
      <c r="E40" s="1592">
        <v>100</v>
      </c>
      <c r="F40" s="1593"/>
      <c r="G40" s="1594">
        <f t="shared" si="12"/>
        <v>134.85</v>
      </c>
      <c r="H40" s="1595"/>
      <c r="I40" s="190"/>
      <c r="J40" s="1596">
        <v>15</v>
      </c>
      <c r="K40" s="1597"/>
      <c r="L40" s="194">
        <f t="shared" si="7"/>
        <v>7.3599999999999999E-2</v>
      </c>
      <c r="M40" s="1592">
        <v>100</v>
      </c>
      <c r="N40" s="1593"/>
      <c r="O40" s="1594">
        <f t="shared" si="9"/>
        <v>110.4</v>
      </c>
      <c r="P40" s="1595"/>
      <c r="Q40" s="190"/>
      <c r="S40" s="184">
        <v>41</v>
      </c>
      <c r="T40" s="185">
        <v>0.05</v>
      </c>
    </row>
    <row r="41" spans="2:20" ht="25.5" customHeight="1" x14ac:dyDescent="0.2">
      <c r="B41" s="1596" t="s">
        <v>398</v>
      </c>
      <c r="C41" s="1597"/>
      <c r="D41" s="194" t="s">
        <v>398</v>
      </c>
      <c r="E41" s="1592" t="s">
        <v>399</v>
      </c>
      <c r="F41" s="1593"/>
      <c r="G41" s="1594" t="s">
        <v>399</v>
      </c>
      <c r="H41" s="1595"/>
      <c r="I41" s="190"/>
      <c r="J41" s="1596" t="s">
        <v>398</v>
      </c>
      <c r="K41" s="1597"/>
      <c r="L41" s="194" t="s">
        <v>398</v>
      </c>
      <c r="M41" s="1592" t="s">
        <v>398</v>
      </c>
      <c r="N41" s="1593"/>
      <c r="O41" s="1594" t="s">
        <v>398</v>
      </c>
      <c r="P41" s="1595"/>
      <c r="Q41" s="190"/>
      <c r="S41" s="184">
        <v>42</v>
      </c>
      <c r="T41" s="185">
        <v>4.9500000000000002E-2</v>
      </c>
    </row>
    <row r="42" spans="2:20" ht="25.5" customHeight="1" x14ac:dyDescent="0.2">
      <c r="B42" s="1596">
        <v>22</v>
      </c>
      <c r="C42" s="1597"/>
      <c r="D42" s="194">
        <f>VLOOKUP($D$24,$S$4:$T$58,2,FALSE)</f>
        <v>8.9899999999999994E-2</v>
      </c>
      <c r="E42" s="1592">
        <v>100</v>
      </c>
      <c r="F42" s="1593"/>
      <c r="G42" s="1594">
        <f t="shared" ref="G42:G43" si="13">B42*D42*E42</f>
        <v>197.77999999999997</v>
      </c>
      <c r="H42" s="1595"/>
      <c r="I42" s="190"/>
      <c r="J42" s="1596">
        <v>27</v>
      </c>
      <c r="K42" s="1597"/>
      <c r="L42" s="194">
        <f>VLOOKUP($L$24,$S$4:$T$58,2,FALSE)</f>
        <v>7.3599999999999999E-2</v>
      </c>
      <c r="M42" s="1592">
        <v>100</v>
      </c>
      <c r="N42" s="1593"/>
      <c r="O42" s="1594">
        <f t="shared" si="9"/>
        <v>198.72</v>
      </c>
      <c r="P42" s="1595"/>
      <c r="Q42" s="190"/>
      <c r="S42" s="184">
        <v>43</v>
      </c>
      <c r="T42" s="185">
        <v>4.9099999999999998E-2</v>
      </c>
    </row>
    <row r="43" spans="2:20" ht="25.5" customHeight="1" x14ac:dyDescent="0.2">
      <c r="B43" s="1610">
        <v>23</v>
      </c>
      <c r="C43" s="1611"/>
      <c r="D43" s="196">
        <f>VLOOKUP($D$24,$S$4:$T$58,2,FALSE)</f>
        <v>8.9899999999999994E-2</v>
      </c>
      <c r="E43" s="1612">
        <v>100</v>
      </c>
      <c r="F43" s="1613"/>
      <c r="G43" s="1614">
        <f t="shared" si="13"/>
        <v>206.76999999999998</v>
      </c>
      <c r="H43" s="1615"/>
      <c r="I43" s="190"/>
      <c r="J43" s="1610">
        <v>28</v>
      </c>
      <c r="K43" s="1611"/>
      <c r="L43" s="196">
        <f>VLOOKUP($L$24,$S$4:$T$58,2,FALSE)</f>
        <v>7.3599999999999999E-2</v>
      </c>
      <c r="M43" s="1612">
        <v>100</v>
      </c>
      <c r="N43" s="1613"/>
      <c r="O43" s="1614">
        <f t="shared" si="9"/>
        <v>206.07999999999998</v>
      </c>
      <c r="P43" s="1615"/>
      <c r="Q43" s="190"/>
      <c r="S43" s="184">
        <v>44</v>
      </c>
      <c r="T43" s="185">
        <v>4.87E-2</v>
      </c>
    </row>
    <row r="44" spans="2:20" ht="25.5" customHeight="1" thickBot="1" x14ac:dyDescent="0.25">
      <c r="B44" s="1598"/>
      <c r="C44" s="1599"/>
      <c r="D44" s="195"/>
      <c r="E44" s="1600"/>
      <c r="F44" s="1601"/>
      <c r="G44" s="1602"/>
      <c r="H44" s="1603"/>
      <c r="I44" s="190"/>
      <c r="J44" s="1598"/>
      <c r="K44" s="1599"/>
      <c r="L44" s="195"/>
      <c r="M44" s="1600"/>
      <c r="N44" s="1601"/>
      <c r="O44" s="1602"/>
      <c r="P44" s="1603"/>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344</v>
      </c>
      <c r="C2" s="161" t="s">
        <v>345</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08984375" style="3" customWidth="1"/>
    <col min="2" max="36" width="2.6328125" style="3" customWidth="1"/>
    <col min="37" max="37" width="5.7265625" style="3" customWidth="1"/>
    <col min="38" max="39" width="2.6328125" style="3" customWidth="1"/>
    <col min="40" max="40" width="1.453125" style="3" customWidth="1"/>
    <col min="41" max="41" width="3.6328125" style="3" customWidth="1"/>
    <col min="42" max="42" width="0.90625" style="3" customWidth="1"/>
    <col min="43" max="16384" width="9" style="3"/>
  </cols>
  <sheetData>
    <row r="1" spans="1:42" ht="18.75" hidden="1" customHeight="1" x14ac:dyDescent="0.2">
      <c r="A1" s="1616"/>
      <c r="B1" s="1616"/>
      <c r="C1" s="1616"/>
      <c r="D1" s="1616"/>
      <c r="E1" s="1616"/>
      <c r="F1" s="1616"/>
      <c r="G1" s="1616"/>
      <c r="H1" s="1616"/>
      <c r="I1" s="1616"/>
      <c r="J1" s="1616"/>
      <c r="K1" s="1616"/>
      <c r="L1" s="1616"/>
      <c r="M1" s="1616"/>
      <c r="N1" s="1616"/>
      <c r="O1" s="1616"/>
      <c r="P1" s="1616"/>
      <c r="Q1" s="1616"/>
      <c r="R1" s="1616"/>
      <c r="S1" s="1616"/>
      <c r="T1" s="1616"/>
      <c r="U1" s="1616"/>
      <c r="V1" s="1616"/>
      <c r="W1" s="1616"/>
      <c r="X1" s="1616"/>
      <c r="Y1" s="1616"/>
      <c r="Z1" s="1616"/>
      <c r="AA1" s="1616"/>
      <c r="AB1" s="1616"/>
      <c r="AC1" s="1616"/>
      <c r="AD1" s="1616"/>
      <c r="AE1" s="1616"/>
      <c r="AF1" s="1616"/>
      <c r="AG1" s="1616"/>
      <c r="AH1" s="1616"/>
      <c r="AI1" s="1616"/>
      <c r="AJ1" s="1616"/>
      <c r="AK1" s="1616"/>
      <c r="AL1" s="1616"/>
      <c r="AM1" s="1616"/>
      <c r="AN1" s="1616"/>
      <c r="AO1" s="1616"/>
      <c r="AP1" s="1617"/>
    </row>
    <row r="3" spans="1:42" s="1" customFormat="1" ht="15" customHeight="1" x14ac:dyDescent="0.2">
      <c r="B3" s="147" t="s">
        <v>400</v>
      </c>
    </row>
    <row r="4" spans="1:42" ht="22.5" customHeight="1" x14ac:dyDescent="0.2">
      <c r="B4" s="1618" t="s">
        <v>401</v>
      </c>
      <c r="C4" s="1618"/>
      <c r="D4" s="1618"/>
      <c r="E4" s="1618"/>
      <c r="F4" s="1618"/>
      <c r="G4" s="1618"/>
      <c r="H4" s="1618"/>
      <c r="I4" s="1618"/>
      <c r="J4" s="1618"/>
      <c r="K4" s="1618"/>
      <c r="L4" s="1618"/>
      <c r="M4" s="1618"/>
      <c r="N4" s="1618"/>
      <c r="O4" s="1618"/>
      <c r="P4" s="1618"/>
      <c r="Q4" s="1618"/>
      <c r="R4" s="1618"/>
      <c r="S4" s="1618"/>
      <c r="T4" s="1618"/>
      <c r="U4" s="1618"/>
      <c r="V4" s="1618"/>
      <c r="W4" s="1618"/>
      <c r="X4" s="1618"/>
      <c r="Y4" s="1618"/>
      <c r="Z4" s="1618"/>
      <c r="AA4" s="1618"/>
      <c r="AB4" s="1618"/>
      <c r="AC4" s="1618"/>
      <c r="AD4" s="1618"/>
      <c r="AE4" s="1618"/>
      <c r="AF4" s="1618"/>
      <c r="AG4" s="1618"/>
      <c r="AH4" s="1618"/>
      <c r="AI4" s="1618"/>
      <c r="AJ4" s="1618"/>
      <c r="AK4" s="1618"/>
      <c r="AL4" s="1618"/>
      <c r="AM4" s="1618"/>
      <c r="AN4" s="1618"/>
      <c r="AO4" s="1618"/>
    </row>
    <row r="5" spans="1:42" ht="15" customHeight="1" x14ac:dyDescent="0.2">
      <c r="B5" s="71"/>
    </row>
    <row r="6" spans="1:42" s="4" customFormat="1" ht="15" customHeight="1" x14ac:dyDescent="0.2">
      <c r="B6" s="1619" t="s">
        <v>62</v>
      </c>
      <c r="C6" s="1620"/>
      <c r="D6" s="1625" t="s">
        <v>402</v>
      </c>
      <c r="E6" s="1626"/>
      <c r="F6" s="1626"/>
      <c r="G6" s="1626"/>
      <c r="H6" s="1626"/>
      <c r="I6" s="1626"/>
      <c r="J6" s="1627"/>
      <c r="K6" s="1634" t="s">
        <v>62</v>
      </c>
      <c r="L6" s="1635"/>
      <c r="M6" s="1640" t="s">
        <v>403</v>
      </c>
      <c r="N6" s="1640"/>
      <c r="O6" s="1640"/>
      <c r="P6" s="1640"/>
      <c r="Q6" s="1640"/>
      <c r="R6" s="1640"/>
      <c r="S6" s="1640"/>
      <c r="T6" s="1640"/>
      <c r="U6" s="1640"/>
      <c r="V6" s="1640"/>
      <c r="W6" s="1640"/>
      <c r="X6" s="1640"/>
      <c r="Y6" s="1640"/>
    </row>
    <row r="7" spans="1:42" s="4" customFormat="1" ht="15" customHeight="1" x14ac:dyDescent="0.2">
      <c r="B7" s="1621"/>
      <c r="C7" s="1622"/>
      <c r="D7" s="1628"/>
      <c r="E7" s="1629"/>
      <c r="F7" s="1629"/>
      <c r="G7" s="1629"/>
      <c r="H7" s="1629"/>
      <c r="I7" s="1629"/>
      <c r="J7" s="1630"/>
      <c r="K7" s="1636"/>
      <c r="L7" s="1637"/>
      <c r="M7" s="1640"/>
      <c r="N7" s="1640"/>
      <c r="O7" s="1640"/>
      <c r="P7" s="1640"/>
      <c r="Q7" s="1640"/>
      <c r="R7" s="1640"/>
      <c r="S7" s="1640"/>
      <c r="T7" s="1640"/>
      <c r="U7" s="1640"/>
      <c r="V7" s="1640"/>
      <c r="W7" s="1640"/>
      <c r="X7" s="1640"/>
      <c r="Y7" s="1640"/>
    </row>
    <row r="8" spans="1:42" s="4" customFormat="1" ht="15" customHeight="1" x14ac:dyDescent="0.2">
      <c r="B8" s="1623"/>
      <c r="C8" s="1624"/>
      <c r="D8" s="1631"/>
      <c r="E8" s="1632"/>
      <c r="F8" s="1632"/>
      <c r="G8" s="1632"/>
      <c r="H8" s="1632"/>
      <c r="I8" s="1632"/>
      <c r="J8" s="1633"/>
      <c r="K8" s="1638"/>
      <c r="L8" s="1639"/>
      <c r="M8" s="1640"/>
      <c r="N8" s="1640"/>
      <c r="O8" s="1640"/>
      <c r="P8" s="1640"/>
      <c r="Q8" s="1640"/>
      <c r="R8" s="1640"/>
      <c r="S8" s="1640"/>
      <c r="T8" s="1640"/>
      <c r="U8" s="1640"/>
      <c r="V8" s="1640"/>
      <c r="W8" s="1640"/>
      <c r="X8" s="1640"/>
      <c r="Y8" s="1640"/>
    </row>
    <row r="9" spans="1:42" s="4" customFormat="1" ht="12" customHeight="1" x14ac:dyDescent="0.2">
      <c r="B9" s="1642" t="s">
        <v>404</v>
      </c>
      <c r="C9" s="1642"/>
      <c r="D9" s="72" t="s">
        <v>405</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641" t="s">
        <v>406</v>
      </c>
      <c r="C11" s="1641"/>
      <c r="D11" s="1641"/>
      <c r="E11" s="1641"/>
      <c r="F11" s="1641"/>
      <c r="G11" s="1641"/>
      <c r="H11" s="1641" t="s">
        <v>407</v>
      </c>
      <c r="I11" s="1641"/>
      <c r="J11" s="1641"/>
      <c r="K11" s="1641"/>
      <c r="L11" s="1641"/>
      <c r="M11" s="1641"/>
      <c r="N11" s="1641" t="s">
        <v>408</v>
      </c>
      <c r="O11" s="1641"/>
      <c r="P11" s="1641"/>
      <c r="Q11" s="1641"/>
      <c r="R11" s="1641"/>
      <c r="S11" s="1641"/>
      <c r="T11" s="1641" t="s">
        <v>242</v>
      </c>
      <c r="U11" s="1641"/>
      <c r="V11" s="1641"/>
      <c r="W11" s="1641"/>
      <c r="X11" s="1641"/>
      <c r="Y11" s="1641"/>
      <c r="Z11" s="1641"/>
      <c r="AA11" s="1641" t="s">
        <v>409</v>
      </c>
      <c r="AB11" s="1641"/>
      <c r="AC11" s="1641"/>
      <c r="AD11" s="1641"/>
      <c r="AE11" s="1641"/>
      <c r="AF11" s="1641"/>
      <c r="AG11" s="1641"/>
      <c r="AH11" s="1641" t="s">
        <v>410</v>
      </c>
      <c r="AI11" s="1641"/>
      <c r="AJ11" s="1641"/>
      <c r="AK11" s="1641"/>
      <c r="AL11" s="1641"/>
      <c r="AM11" s="1641"/>
      <c r="AN11" s="1641"/>
      <c r="AO11" s="1641"/>
    </row>
    <row r="12" spans="1:42" s="4" customFormat="1" ht="15" customHeight="1" x14ac:dyDescent="0.2">
      <c r="B12" s="1641"/>
      <c r="C12" s="1641"/>
      <c r="D12" s="1641"/>
      <c r="E12" s="1641"/>
      <c r="F12" s="1641"/>
      <c r="G12" s="1641"/>
      <c r="H12" s="1641"/>
      <c r="I12" s="1641"/>
      <c r="J12" s="1641"/>
      <c r="K12" s="1641"/>
      <c r="L12" s="1641"/>
      <c r="M12" s="1641"/>
      <c r="N12" s="1641"/>
      <c r="O12" s="1641"/>
      <c r="P12" s="1641"/>
      <c r="Q12" s="1641"/>
      <c r="R12" s="1641"/>
      <c r="S12" s="1641"/>
      <c r="T12" s="1641"/>
      <c r="U12" s="1641"/>
      <c r="V12" s="1641"/>
      <c r="W12" s="1641"/>
      <c r="X12" s="1641"/>
      <c r="Y12" s="1641"/>
      <c r="Z12" s="1641"/>
      <c r="AA12" s="1641"/>
      <c r="AB12" s="1641"/>
      <c r="AC12" s="1641"/>
      <c r="AD12" s="1641"/>
      <c r="AE12" s="1641"/>
      <c r="AF12" s="1641"/>
      <c r="AG12" s="1641"/>
      <c r="AH12" s="1641"/>
      <c r="AI12" s="1641"/>
      <c r="AJ12" s="1641"/>
      <c r="AK12" s="1641"/>
      <c r="AL12" s="1641"/>
      <c r="AM12" s="1641"/>
      <c r="AN12" s="1641"/>
      <c r="AO12" s="1641"/>
    </row>
    <row r="13" spans="1:42" s="4" customFormat="1" ht="15" customHeight="1" x14ac:dyDescent="0.2">
      <c r="B13" s="1641"/>
      <c r="C13" s="1641"/>
      <c r="D13" s="1641"/>
      <c r="E13" s="1641"/>
      <c r="F13" s="1641"/>
      <c r="G13" s="1641"/>
      <c r="H13" s="1641"/>
      <c r="I13" s="1641"/>
      <c r="J13" s="1641"/>
      <c r="K13" s="1641"/>
      <c r="L13" s="1641"/>
      <c r="M13" s="1641"/>
      <c r="N13" s="1641"/>
      <c r="O13" s="1641"/>
      <c r="P13" s="1641"/>
      <c r="Q13" s="1641"/>
      <c r="R13" s="1641"/>
      <c r="S13" s="1641"/>
      <c r="T13" s="1641" t="s">
        <v>411</v>
      </c>
      <c r="U13" s="1641"/>
      <c r="V13" s="1641"/>
      <c r="W13" s="1641"/>
      <c r="X13" s="1641"/>
      <c r="Y13" s="1641"/>
      <c r="Z13" s="1641"/>
      <c r="AA13" s="1641" t="s">
        <v>412</v>
      </c>
      <c r="AB13" s="1641"/>
      <c r="AC13" s="1641"/>
      <c r="AD13" s="1641"/>
      <c r="AE13" s="1641"/>
      <c r="AF13" s="1641"/>
      <c r="AG13" s="1641"/>
      <c r="AH13" s="1641"/>
      <c r="AI13" s="1641"/>
      <c r="AJ13" s="1641"/>
      <c r="AK13" s="1641"/>
      <c r="AL13" s="1641"/>
      <c r="AM13" s="1641"/>
      <c r="AN13" s="1641"/>
      <c r="AO13" s="1641"/>
    </row>
    <row r="14" spans="1:42" s="4" customFormat="1" ht="15" customHeight="1" x14ac:dyDescent="0.2">
      <c r="B14" s="1641"/>
      <c r="C14" s="1641"/>
      <c r="D14" s="1641"/>
      <c r="E14" s="1641"/>
      <c r="F14" s="1641"/>
      <c r="G14" s="1641"/>
      <c r="H14" s="1641"/>
      <c r="I14" s="1641"/>
      <c r="J14" s="1641"/>
      <c r="K14" s="1641"/>
      <c r="L14" s="1641"/>
      <c r="M14" s="1641"/>
      <c r="N14" s="1641"/>
      <c r="O14" s="1641"/>
      <c r="P14" s="1641"/>
      <c r="Q14" s="1641"/>
      <c r="R14" s="1641"/>
      <c r="S14" s="1641"/>
      <c r="T14" s="1641"/>
      <c r="U14" s="1641"/>
      <c r="V14" s="1641"/>
      <c r="W14" s="1641"/>
      <c r="X14" s="1641"/>
      <c r="Y14" s="1641"/>
      <c r="Z14" s="1641"/>
      <c r="AA14" s="1641"/>
      <c r="AB14" s="1641"/>
      <c r="AC14" s="1641"/>
      <c r="AD14" s="1641"/>
      <c r="AE14" s="1641"/>
      <c r="AF14" s="1641"/>
      <c r="AG14" s="1641"/>
      <c r="AH14" s="1641"/>
      <c r="AI14" s="1641"/>
      <c r="AJ14" s="1641"/>
      <c r="AK14" s="1641"/>
      <c r="AL14" s="1641"/>
      <c r="AM14" s="1641"/>
      <c r="AN14" s="1641"/>
      <c r="AO14" s="1641"/>
    </row>
    <row r="15" spans="1:42" ht="18" customHeight="1" x14ac:dyDescent="0.2">
      <c r="AO15" s="75"/>
    </row>
    <row r="16" spans="1:42" ht="15" customHeight="1" x14ac:dyDescent="0.2">
      <c r="B16" s="76" t="s">
        <v>413</v>
      </c>
      <c r="C16" s="77"/>
      <c r="D16" s="77"/>
      <c r="E16" s="77"/>
      <c r="F16" s="77"/>
      <c r="G16" s="77"/>
      <c r="H16" s="77"/>
      <c r="I16" s="77"/>
      <c r="J16" s="77"/>
      <c r="K16" s="77"/>
      <c r="L16" s="77"/>
      <c r="M16" s="77"/>
      <c r="N16" s="77"/>
      <c r="O16" s="77"/>
      <c r="P16" s="77"/>
      <c r="Q16" s="77"/>
      <c r="R16" s="77"/>
      <c r="S16" s="77"/>
      <c r="T16" s="77"/>
      <c r="U16" s="77"/>
      <c r="V16" s="1649" t="s">
        <v>414</v>
      </c>
      <c r="W16" s="1650"/>
      <c r="X16" s="1650"/>
      <c r="Y16" s="1650"/>
      <c r="Z16" s="1650"/>
      <c r="AA16" s="1650"/>
      <c r="AB16" s="1650"/>
      <c r="AC16" s="1650"/>
      <c r="AD16" s="1650"/>
      <c r="AE16" s="1650"/>
      <c r="AF16" s="1650"/>
      <c r="AG16" s="1650"/>
      <c r="AH16" s="1650"/>
      <c r="AI16" s="1650"/>
      <c r="AJ16" s="1650"/>
      <c r="AK16" s="1650"/>
      <c r="AL16" s="1650"/>
      <c r="AM16" s="1650"/>
      <c r="AN16" s="1650"/>
      <c r="AO16" s="78"/>
    </row>
    <row r="17" spans="2:41" s="4" customFormat="1" ht="15" customHeight="1" x14ac:dyDescent="0.2">
      <c r="B17" s="1634" t="s">
        <v>415</v>
      </c>
      <c r="C17" s="1642"/>
      <c r="D17" s="1642"/>
      <c r="E17" s="1642"/>
      <c r="F17" s="1642"/>
      <c r="G17" s="1642"/>
      <c r="H17" s="1642"/>
      <c r="I17" s="1642"/>
      <c r="J17" s="1642"/>
      <c r="K17" s="1642"/>
      <c r="L17" s="1642"/>
      <c r="M17" s="1635"/>
      <c r="N17" s="1652" t="s">
        <v>416</v>
      </c>
      <c r="O17" s="1653"/>
      <c r="P17" s="1653"/>
      <c r="Q17" s="1653"/>
      <c r="R17" s="1653"/>
      <c r="S17" s="1653"/>
      <c r="T17" s="1653"/>
      <c r="U17" s="1653"/>
      <c r="V17" s="1654"/>
      <c r="W17" s="1652" t="s">
        <v>417</v>
      </c>
      <c r="X17" s="1653"/>
      <c r="Y17" s="1653"/>
      <c r="Z17" s="1653"/>
      <c r="AA17" s="1653"/>
      <c r="AB17" s="1653"/>
      <c r="AC17" s="1653"/>
      <c r="AD17" s="1653"/>
      <c r="AE17" s="1654"/>
      <c r="AF17" s="1652" t="s">
        <v>418</v>
      </c>
      <c r="AG17" s="1653"/>
      <c r="AH17" s="1653"/>
      <c r="AI17" s="1653"/>
      <c r="AJ17" s="1653"/>
      <c r="AK17" s="1653"/>
      <c r="AL17" s="1653"/>
      <c r="AM17" s="1653"/>
      <c r="AN17" s="1653"/>
      <c r="AO17" s="1654"/>
    </row>
    <row r="18" spans="2:41" s="4" customFormat="1" ht="15" customHeight="1" x14ac:dyDescent="0.2">
      <c r="B18" s="1638"/>
      <c r="C18" s="1651"/>
      <c r="D18" s="1651"/>
      <c r="E18" s="1651"/>
      <c r="F18" s="1651"/>
      <c r="G18" s="1651"/>
      <c r="H18" s="1651"/>
      <c r="I18" s="1651"/>
      <c r="J18" s="1651"/>
      <c r="K18" s="1651"/>
      <c r="L18" s="1651"/>
      <c r="M18" s="1639"/>
      <c r="N18" s="1655" t="s">
        <v>419</v>
      </c>
      <c r="O18" s="1656"/>
      <c r="P18" s="1656"/>
      <c r="Q18" s="1656"/>
      <c r="R18" s="1656"/>
      <c r="S18" s="1656"/>
      <c r="T18" s="1656"/>
      <c r="U18" s="1656"/>
      <c r="V18" s="1657"/>
      <c r="W18" s="1655" t="s">
        <v>420</v>
      </c>
      <c r="X18" s="1656"/>
      <c r="Y18" s="1656"/>
      <c r="Z18" s="1656"/>
      <c r="AA18" s="1656"/>
      <c r="AB18" s="1656"/>
      <c r="AC18" s="1656"/>
      <c r="AD18" s="1656"/>
      <c r="AE18" s="1657"/>
      <c r="AF18" s="1658" t="s">
        <v>421</v>
      </c>
      <c r="AG18" s="1659"/>
      <c r="AH18" s="1659"/>
      <c r="AI18" s="1659"/>
      <c r="AJ18" s="1659"/>
      <c r="AK18" s="1659"/>
      <c r="AL18" s="1659"/>
      <c r="AM18" s="1659"/>
      <c r="AN18" s="1659"/>
      <c r="AO18" s="1660"/>
    </row>
    <row r="19" spans="2:41" s="4" customFormat="1" ht="21" customHeight="1" x14ac:dyDescent="0.2">
      <c r="B19" s="1643" t="s">
        <v>422</v>
      </c>
      <c r="C19" s="1645" t="s">
        <v>274</v>
      </c>
      <c r="D19" s="1626" t="s">
        <v>423</v>
      </c>
      <c r="E19" s="1626"/>
      <c r="F19" s="1626"/>
      <c r="G19" s="1626"/>
      <c r="H19" s="1626"/>
      <c r="I19" s="1626"/>
      <c r="J19" s="1626"/>
      <c r="K19" s="1626"/>
      <c r="L19" s="1626"/>
      <c r="M19" s="1627"/>
      <c r="N19" s="1647"/>
      <c r="O19" s="1647"/>
      <c r="P19" s="1647"/>
      <c r="Q19" s="1647"/>
      <c r="R19" s="1647"/>
      <c r="S19" s="1647"/>
      <c r="T19" s="1647"/>
      <c r="U19" s="1647"/>
      <c r="V19" s="1647"/>
      <c r="W19" s="1647"/>
      <c r="X19" s="1647"/>
      <c r="Y19" s="1647"/>
      <c r="Z19" s="1647"/>
      <c r="AA19" s="1647"/>
      <c r="AB19" s="1647"/>
      <c r="AC19" s="1647"/>
      <c r="AD19" s="1647"/>
      <c r="AE19" s="1647"/>
      <c r="AF19" s="1648"/>
      <c r="AG19" s="1648"/>
      <c r="AH19" s="1648"/>
      <c r="AI19" s="1648"/>
      <c r="AJ19" s="1648"/>
      <c r="AK19" s="1648"/>
      <c r="AL19" s="1648"/>
      <c r="AM19" s="1648"/>
      <c r="AN19" s="1648"/>
      <c r="AO19" s="1648"/>
    </row>
    <row r="20" spans="2:41" s="4" customFormat="1" ht="21" customHeight="1" x14ac:dyDescent="0.2">
      <c r="B20" s="1644"/>
      <c r="C20" s="1646"/>
      <c r="D20" s="1632"/>
      <c r="E20" s="1632"/>
      <c r="F20" s="1632"/>
      <c r="G20" s="1632"/>
      <c r="H20" s="1632"/>
      <c r="I20" s="1632"/>
      <c r="J20" s="1632"/>
      <c r="K20" s="1632"/>
      <c r="L20" s="1632"/>
      <c r="M20" s="1633"/>
      <c r="N20" s="1647"/>
      <c r="O20" s="1647"/>
      <c r="P20" s="1647"/>
      <c r="Q20" s="1647"/>
      <c r="R20" s="1647"/>
      <c r="S20" s="1647"/>
      <c r="T20" s="1647"/>
      <c r="U20" s="1647"/>
      <c r="V20" s="1647"/>
      <c r="W20" s="1647"/>
      <c r="X20" s="1647"/>
      <c r="Y20" s="1647"/>
      <c r="Z20" s="1647"/>
      <c r="AA20" s="1647"/>
      <c r="AB20" s="1647"/>
      <c r="AC20" s="1647"/>
      <c r="AD20" s="1647"/>
      <c r="AE20" s="1647"/>
      <c r="AF20" s="1648"/>
      <c r="AG20" s="1648"/>
      <c r="AH20" s="1648"/>
      <c r="AI20" s="1648"/>
      <c r="AJ20" s="1648"/>
      <c r="AK20" s="1648"/>
      <c r="AL20" s="1648"/>
      <c r="AM20" s="1648"/>
      <c r="AN20" s="1648"/>
      <c r="AO20" s="1648"/>
    </row>
    <row r="21" spans="2:41" s="4" customFormat="1" ht="15" customHeight="1" x14ac:dyDescent="0.2">
      <c r="B21" s="1661" t="s">
        <v>424</v>
      </c>
      <c r="C21" s="1645" t="s">
        <v>78</v>
      </c>
      <c r="D21" s="1626" t="s">
        <v>425</v>
      </c>
      <c r="E21" s="1626"/>
      <c r="F21" s="1626"/>
      <c r="G21" s="1626"/>
      <c r="H21" s="1626"/>
      <c r="I21" s="1626"/>
      <c r="J21" s="1626"/>
      <c r="K21" s="1626"/>
      <c r="L21" s="1626"/>
      <c r="M21" s="1627"/>
      <c r="N21" s="1647"/>
      <c r="O21" s="1647"/>
      <c r="P21" s="1647"/>
      <c r="Q21" s="1647"/>
      <c r="R21" s="1647"/>
      <c r="S21" s="1647"/>
      <c r="T21" s="1647"/>
      <c r="U21" s="1647"/>
      <c r="V21" s="1647"/>
      <c r="W21" s="1647"/>
      <c r="X21" s="1647"/>
      <c r="Y21" s="1647"/>
      <c r="Z21" s="1647"/>
      <c r="AA21" s="1647"/>
      <c r="AB21" s="1647"/>
      <c r="AC21" s="1647"/>
      <c r="AD21" s="1647"/>
      <c r="AE21" s="1647"/>
      <c r="AF21" s="1648"/>
      <c r="AG21" s="1648"/>
      <c r="AH21" s="1648"/>
      <c r="AI21" s="1648"/>
      <c r="AJ21" s="1648"/>
      <c r="AK21" s="1648"/>
      <c r="AL21" s="1648"/>
      <c r="AM21" s="1648"/>
      <c r="AN21" s="1648"/>
      <c r="AO21" s="1648"/>
    </row>
    <row r="22" spans="2:41" s="4" customFormat="1" ht="15" customHeight="1" x14ac:dyDescent="0.2">
      <c r="B22" s="1662"/>
      <c r="C22" s="1646"/>
      <c r="D22" s="1632"/>
      <c r="E22" s="1632"/>
      <c r="F22" s="1632"/>
      <c r="G22" s="1632"/>
      <c r="H22" s="1632"/>
      <c r="I22" s="1632"/>
      <c r="J22" s="1632"/>
      <c r="K22" s="1632"/>
      <c r="L22" s="1632"/>
      <c r="M22" s="1633"/>
      <c r="N22" s="1647"/>
      <c r="O22" s="1647"/>
      <c r="P22" s="1647"/>
      <c r="Q22" s="1647"/>
      <c r="R22" s="1647"/>
      <c r="S22" s="1647"/>
      <c r="T22" s="1647"/>
      <c r="U22" s="1647"/>
      <c r="V22" s="1647"/>
      <c r="W22" s="1647"/>
      <c r="X22" s="1647"/>
      <c r="Y22" s="1647"/>
      <c r="Z22" s="1647"/>
      <c r="AA22" s="1647"/>
      <c r="AB22" s="1647"/>
      <c r="AC22" s="1647"/>
      <c r="AD22" s="1647"/>
      <c r="AE22" s="1647"/>
      <c r="AF22" s="1648"/>
      <c r="AG22" s="1648"/>
      <c r="AH22" s="1648"/>
      <c r="AI22" s="1648"/>
      <c r="AJ22" s="1648"/>
      <c r="AK22" s="1648"/>
      <c r="AL22" s="1648"/>
      <c r="AM22" s="1648"/>
      <c r="AN22" s="1648"/>
      <c r="AO22" s="1648"/>
    </row>
    <row r="23" spans="2:41" s="4" customFormat="1" ht="15" customHeight="1" x14ac:dyDescent="0.2">
      <c r="B23" s="1662"/>
      <c r="C23" s="1645" t="s">
        <v>79</v>
      </c>
      <c r="D23" s="1626" t="s">
        <v>426</v>
      </c>
      <c r="E23" s="1626"/>
      <c r="F23" s="1626"/>
      <c r="G23" s="1626"/>
      <c r="H23" s="1626"/>
      <c r="I23" s="1626"/>
      <c r="J23" s="1626"/>
      <c r="K23" s="1626"/>
      <c r="L23" s="1626"/>
      <c r="M23" s="1627"/>
      <c r="N23" s="1647"/>
      <c r="O23" s="1647"/>
      <c r="P23" s="1647"/>
      <c r="Q23" s="1647"/>
      <c r="R23" s="1647"/>
      <c r="S23" s="1647"/>
      <c r="T23" s="1647"/>
      <c r="U23" s="1647"/>
      <c r="V23" s="1647"/>
      <c r="W23" s="1647"/>
      <c r="X23" s="1647"/>
      <c r="Y23" s="1647"/>
      <c r="Z23" s="1647"/>
      <c r="AA23" s="1647"/>
      <c r="AB23" s="1647"/>
      <c r="AC23" s="1647"/>
      <c r="AD23" s="1647"/>
      <c r="AE23" s="1647"/>
      <c r="AF23" s="1648"/>
      <c r="AG23" s="1648"/>
      <c r="AH23" s="1648"/>
      <c r="AI23" s="1648"/>
      <c r="AJ23" s="1648"/>
      <c r="AK23" s="1648"/>
      <c r="AL23" s="1648"/>
      <c r="AM23" s="1648"/>
      <c r="AN23" s="1648"/>
      <c r="AO23" s="1648"/>
    </row>
    <row r="24" spans="2:41" s="4" customFormat="1" ht="15" customHeight="1" x14ac:dyDescent="0.2">
      <c r="B24" s="1662"/>
      <c r="C24" s="1646"/>
      <c r="D24" s="1632"/>
      <c r="E24" s="1632"/>
      <c r="F24" s="1632"/>
      <c r="G24" s="1632"/>
      <c r="H24" s="1632"/>
      <c r="I24" s="1632"/>
      <c r="J24" s="1632"/>
      <c r="K24" s="1632"/>
      <c r="L24" s="1632"/>
      <c r="M24" s="1633"/>
      <c r="N24" s="1647"/>
      <c r="O24" s="1647"/>
      <c r="P24" s="1647"/>
      <c r="Q24" s="1647"/>
      <c r="R24" s="1647"/>
      <c r="S24" s="1647"/>
      <c r="T24" s="1647"/>
      <c r="U24" s="1647"/>
      <c r="V24" s="1647"/>
      <c r="W24" s="1647"/>
      <c r="X24" s="1647"/>
      <c r="Y24" s="1647"/>
      <c r="Z24" s="1647"/>
      <c r="AA24" s="1647"/>
      <c r="AB24" s="1647"/>
      <c r="AC24" s="1647"/>
      <c r="AD24" s="1647"/>
      <c r="AE24" s="1647"/>
      <c r="AF24" s="1648"/>
      <c r="AG24" s="1648"/>
      <c r="AH24" s="1648"/>
      <c r="AI24" s="1648"/>
      <c r="AJ24" s="1648"/>
      <c r="AK24" s="1648"/>
      <c r="AL24" s="1648"/>
      <c r="AM24" s="1648"/>
      <c r="AN24" s="1648"/>
      <c r="AO24" s="1648"/>
    </row>
    <row r="25" spans="2:41" s="4" customFormat="1" ht="15" customHeight="1" x14ac:dyDescent="0.2">
      <c r="B25" s="1662"/>
      <c r="C25" s="1645" t="s">
        <v>289</v>
      </c>
      <c r="D25" s="1626" t="s">
        <v>427</v>
      </c>
      <c r="E25" s="1626"/>
      <c r="F25" s="1626"/>
      <c r="G25" s="1626"/>
      <c r="H25" s="1626"/>
      <c r="I25" s="1626"/>
      <c r="J25" s="1626"/>
      <c r="K25" s="1626"/>
      <c r="L25" s="1626"/>
      <c r="M25" s="1627"/>
      <c r="N25" s="1647"/>
      <c r="O25" s="1647"/>
      <c r="P25" s="1647"/>
      <c r="Q25" s="1647"/>
      <c r="R25" s="1647"/>
      <c r="S25" s="1647"/>
      <c r="T25" s="1647"/>
      <c r="U25" s="1647"/>
      <c r="V25" s="1647"/>
      <c r="W25" s="1647"/>
      <c r="X25" s="1647"/>
      <c r="Y25" s="1647"/>
      <c r="Z25" s="1647"/>
      <c r="AA25" s="1647"/>
      <c r="AB25" s="1647"/>
      <c r="AC25" s="1647"/>
      <c r="AD25" s="1647"/>
      <c r="AE25" s="1647"/>
      <c r="AF25" s="1648"/>
      <c r="AG25" s="1648"/>
      <c r="AH25" s="1648"/>
      <c r="AI25" s="1648"/>
      <c r="AJ25" s="1648"/>
      <c r="AK25" s="1648"/>
      <c r="AL25" s="1648"/>
      <c r="AM25" s="1648"/>
      <c r="AN25" s="1648"/>
      <c r="AO25" s="1648"/>
    </row>
    <row r="26" spans="2:41" s="4" customFormat="1" ht="15" customHeight="1" x14ac:dyDescent="0.2">
      <c r="B26" s="1662"/>
      <c r="C26" s="1646"/>
      <c r="D26" s="1632"/>
      <c r="E26" s="1632"/>
      <c r="F26" s="1632"/>
      <c r="G26" s="1632"/>
      <c r="H26" s="1632"/>
      <c r="I26" s="1632"/>
      <c r="J26" s="1632"/>
      <c r="K26" s="1632"/>
      <c r="L26" s="1632"/>
      <c r="M26" s="1633"/>
      <c r="N26" s="1647"/>
      <c r="O26" s="1647"/>
      <c r="P26" s="1647"/>
      <c r="Q26" s="1647"/>
      <c r="R26" s="1647"/>
      <c r="S26" s="1647"/>
      <c r="T26" s="1647"/>
      <c r="U26" s="1647"/>
      <c r="V26" s="1647"/>
      <c r="W26" s="1647"/>
      <c r="X26" s="1647"/>
      <c r="Y26" s="1647"/>
      <c r="Z26" s="1647"/>
      <c r="AA26" s="1647"/>
      <c r="AB26" s="1647"/>
      <c r="AC26" s="1647"/>
      <c r="AD26" s="1647"/>
      <c r="AE26" s="1647"/>
      <c r="AF26" s="1648"/>
      <c r="AG26" s="1648"/>
      <c r="AH26" s="1648"/>
      <c r="AI26" s="1648"/>
      <c r="AJ26" s="1648"/>
      <c r="AK26" s="1648"/>
      <c r="AL26" s="1648"/>
      <c r="AM26" s="1648"/>
      <c r="AN26" s="1648"/>
      <c r="AO26" s="1648"/>
    </row>
    <row r="27" spans="2:41" s="4" customFormat="1" ht="15" customHeight="1" x14ac:dyDescent="0.2">
      <c r="B27" s="1662"/>
      <c r="C27" s="1645" t="s">
        <v>81</v>
      </c>
      <c r="D27" s="1626" t="s">
        <v>428</v>
      </c>
      <c r="E27" s="1626"/>
      <c r="F27" s="1626"/>
      <c r="G27" s="1626"/>
      <c r="H27" s="1626"/>
      <c r="I27" s="1626"/>
      <c r="J27" s="1626"/>
      <c r="K27" s="1626"/>
      <c r="L27" s="1626"/>
      <c r="M27" s="1627"/>
      <c r="N27" s="1647"/>
      <c r="O27" s="1647"/>
      <c r="P27" s="1647"/>
      <c r="Q27" s="1647"/>
      <c r="R27" s="1647"/>
      <c r="S27" s="1647"/>
      <c r="T27" s="1647"/>
      <c r="U27" s="1647"/>
      <c r="V27" s="1647"/>
      <c r="W27" s="1647"/>
      <c r="X27" s="1647"/>
      <c r="Y27" s="1647"/>
      <c r="Z27" s="1647"/>
      <c r="AA27" s="1647"/>
      <c r="AB27" s="1647"/>
      <c r="AC27" s="1647"/>
      <c r="AD27" s="1647"/>
      <c r="AE27" s="1647"/>
      <c r="AF27" s="1648"/>
      <c r="AG27" s="1648"/>
      <c r="AH27" s="1648"/>
      <c r="AI27" s="1648"/>
      <c r="AJ27" s="1648"/>
      <c r="AK27" s="1648"/>
      <c r="AL27" s="1648"/>
      <c r="AM27" s="1648"/>
      <c r="AN27" s="1648"/>
      <c r="AO27" s="1648"/>
    </row>
    <row r="28" spans="2:41" s="4" customFormat="1" ht="15" customHeight="1" x14ac:dyDescent="0.2">
      <c r="B28" s="1662"/>
      <c r="C28" s="1646"/>
      <c r="D28" s="1632"/>
      <c r="E28" s="1632"/>
      <c r="F28" s="1632"/>
      <c r="G28" s="1632"/>
      <c r="H28" s="1632"/>
      <c r="I28" s="1632"/>
      <c r="J28" s="1632"/>
      <c r="K28" s="1632"/>
      <c r="L28" s="1632"/>
      <c r="M28" s="1633"/>
      <c r="N28" s="1647"/>
      <c r="O28" s="1647"/>
      <c r="P28" s="1647"/>
      <c r="Q28" s="1647"/>
      <c r="R28" s="1647"/>
      <c r="S28" s="1647"/>
      <c r="T28" s="1647"/>
      <c r="U28" s="1647"/>
      <c r="V28" s="1647"/>
      <c r="W28" s="1647"/>
      <c r="X28" s="1647"/>
      <c r="Y28" s="1647"/>
      <c r="Z28" s="1647"/>
      <c r="AA28" s="1647"/>
      <c r="AB28" s="1647"/>
      <c r="AC28" s="1647"/>
      <c r="AD28" s="1647"/>
      <c r="AE28" s="1647"/>
      <c r="AF28" s="1648"/>
      <c r="AG28" s="1648"/>
      <c r="AH28" s="1648"/>
      <c r="AI28" s="1648"/>
      <c r="AJ28" s="1648"/>
      <c r="AK28" s="1648"/>
      <c r="AL28" s="1648"/>
      <c r="AM28" s="1648"/>
      <c r="AN28" s="1648"/>
      <c r="AO28" s="1648"/>
    </row>
    <row r="29" spans="2:41" s="4" customFormat="1" ht="15" customHeight="1" x14ac:dyDescent="0.2">
      <c r="B29" s="1662"/>
      <c r="C29" s="1645" t="s">
        <v>82</v>
      </c>
      <c r="D29" s="1626" t="s">
        <v>429</v>
      </c>
      <c r="E29" s="1626"/>
      <c r="F29" s="1626"/>
      <c r="G29" s="1626"/>
      <c r="H29" s="1626"/>
      <c r="I29" s="1626"/>
      <c r="J29" s="1626"/>
      <c r="K29" s="1626"/>
      <c r="L29" s="1626"/>
      <c r="M29" s="1627"/>
      <c r="N29" s="1647"/>
      <c r="O29" s="1647"/>
      <c r="P29" s="1647"/>
      <c r="Q29" s="1647"/>
      <c r="R29" s="1647"/>
      <c r="S29" s="1647"/>
      <c r="T29" s="1647"/>
      <c r="U29" s="1647"/>
      <c r="V29" s="1647"/>
      <c r="W29" s="1647"/>
      <c r="X29" s="1647"/>
      <c r="Y29" s="1647"/>
      <c r="Z29" s="1647"/>
      <c r="AA29" s="1647"/>
      <c r="AB29" s="1647"/>
      <c r="AC29" s="1647"/>
      <c r="AD29" s="1647"/>
      <c r="AE29" s="1647"/>
      <c r="AF29" s="1648"/>
      <c r="AG29" s="1648"/>
      <c r="AH29" s="1648"/>
      <c r="AI29" s="1648"/>
      <c r="AJ29" s="1648"/>
      <c r="AK29" s="1648"/>
      <c r="AL29" s="1648"/>
      <c r="AM29" s="1648"/>
      <c r="AN29" s="1648"/>
      <c r="AO29" s="1648"/>
    </row>
    <row r="30" spans="2:41" s="4" customFormat="1" ht="15" customHeight="1" x14ac:dyDescent="0.2">
      <c r="B30" s="1662"/>
      <c r="C30" s="1646"/>
      <c r="D30" s="1632"/>
      <c r="E30" s="1632"/>
      <c r="F30" s="1632"/>
      <c r="G30" s="1632"/>
      <c r="H30" s="1632"/>
      <c r="I30" s="1632"/>
      <c r="J30" s="1632"/>
      <c r="K30" s="1632"/>
      <c r="L30" s="1632"/>
      <c r="M30" s="1633"/>
      <c r="N30" s="1647"/>
      <c r="O30" s="1647"/>
      <c r="P30" s="1647"/>
      <c r="Q30" s="1647"/>
      <c r="R30" s="1647"/>
      <c r="S30" s="1647"/>
      <c r="T30" s="1647"/>
      <c r="U30" s="1647"/>
      <c r="V30" s="1647"/>
      <c r="W30" s="1647"/>
      <c r="X30" s="1647"/>
      <c r="Y30" s="1647"/>
      <c r="Z30" s="1647"/>
      <c r="AA30" s="1647"/>
      <c r="AB30" s="1647"/>
      <c r="AC30" s="1647"/>
      <c r="AD30" s="1647"/>
      <c r="AE30" s="1647"/>
      <c r="AF30" s="1648"/>
      <c r="AG30" s="1648"/>
      <c r="AH30" s="1648"/>
      <c r="AI30" s="1648"/>
      <c r="AJ30" s="1648"/>
      <c r="AK30" s="1648"/>
      <c r="AL30" s="1648"/>
      <c r="AM30" s="1648"/>
      <c r="AN30" s="1648"/>
      <c r="AO30" s="1648"/>
    </row>
    <row r="31" spans="2:41" s="4" customFormat="1" ht="15" customHeight="1" x14ac:dyDescent="0.2">
      <c r="B31" s="1662"/>
      <c r="C31" s="1645" t="s">
        <v>299</v>
      </c>
      <c r="D31" s="1626" t="s">
        <v>430</v>
      </c>
      <c r="E31" s="1626"/>
      <c r="F31" s="1626"/>
      <c r="G31" s="1626"/>
      <c r="H31" s="1626"/>
      <c r="I31" s="1626"/>
      <c r="J31" s="1626"/>
      <c r="K31" s="1626"/>
      <c r="L31" s="1626"/>
      <c r="M31" s="1627"/>
      <c r="N31" s="1647"/>
      <c r="O31" s="1647"/>
      <c r="P31" s="1647"/>
      <c r="Q31" s="1647"/>
      <c r="R31" s="1647"/>
      <c r="S31" s="1647"/>
      <c r="T31" s="1647"/>
      <c r="U31" s="1647"/>
      <c r="V31" s="1647"/>
      <c r="W31" s="1647"/>
      <c r="X31" s="1647"/>
      <c r="Y31" s="1647"/>
      <c r="Z31" s="1647"/>
      <c r="AA31" s="1647"/>
      <c r="AB31" s="1647"/>
      <c r="AC31" s="1647"/>
      <c r="AD31" s="1647"/>
      <c r="AE31" s="1647"/>
      <c r="AF31" s="1648"/>
      <c r="AG31" s="1648"/>
      <c r="AH31" s="1648"/>
      <c r="AI31" s="1648"/>
      <c r="AJ31" s="1648"/>
      <c r="AK31" s="1648"/>
      <c r="AL31" s="1648"/>
      <c r="AM31" s="1648"/>
      <c r="AN31" s="1648"/>
      <c r="AO31" s="1648"/>
    </row>
    <row r="32" spans="2:41" s="4" customFormat="1" ht="15" customHeight="1" x14ac:dyDescent="0.2">
      <c r="B32" s="1663"/>
      <c r="C32" s="1646"/>
      <c r="D32" s="1632"/>
      <c r="E32" s="1632"/>
      <c r="F32" s="1632"/>
      <c r="G32" s="1632"/>
      <c r="H32" s="1632"/>
      <c r="I32" s="1632"/>
      <c r="J32" s="1632"/>
      <c r="K32" s="1632"/>
      <c r="L32" s="1632"/>
      <c r="M32" s="1633"/>
      <c r="N32" s="1647"/>
      <c r="O32" s="1647"/>
      <c r="P32" s="1647"/>
      <c r="Q32" s="1647"/>
      <c r="R32" s="1647"/>
      <c r="S32" s="1647"/>
      <c r="T32" s="1647"/>
      <c r="U32" s="1647"/>
      <c r="V32" s="1647"/>
      <c r="W32" s="1647"/>
      <c r="X32" s="1647"/>
      <c r="Y32" s="1647"/>
      <c r="Z32" s="1647"/>
      <c r="AA32" s="1647"/>
      <c r="AB32" s="1647"/>
      <c r="AC32" s="1647"/>
      <c r="AD32" s="1647"/>
      <c r="AE32" s="1647"/>
      <c r="AF32" s="1648"/>
      <c r="AG32" s="1648"/>
      <c r="AH32" s="1648"/>
      <c r="AI32" s="1648"/>
      <c r="AJ32" s="1648"/>
      <c r="AK32" s="1648"/>
      <c r="AL32" s="1648"/>
      <c r="AM32" s="1648"/>
      <c r="AN32" s="1648"/>
      <c r="AO32" s="1648"/>
    </row>
    <row r="33" spans="1:42" s="4" customFormat="1" x14ac:dyDescent="0.2">
      <c r="B33" s="1642" t="s">
        <v>431</v>
      </c>
      <c r="C33" s="1642"/>
      <c r="D33" s="1689" t="s">
        <v>432</v>
      </c>
      <c r="E33" s="1689"/>
      <c r="F33" s="1689"/>
      <c r="G33" s="1689"/>
      <c r="H33" s="1689"/>
      <c r="I33" s="1689"/>
      <c r="J33" s="1689"/>
      <c r="K33" s="1689"/>
      <c r="L33" s="1689"/>
      <c r="M33" s="1689"/>
      <c r="N33" s="1689"/>
      <c r="O33" s="1689"/>
      <c r="P33" s="1689"/>
      <c r="Q33" s="1689"/>
      <c r="R33" s="1689"/>
      <c r="S33" s="1689"/>
      <c r="T33" s="1689"/>
      <c r="U33" s="1689"/>
      <c r="V33" s="1689"/>
      <c r="W33" s="1689"/>
      <c r="X33" s="1689"/>
      <c r="Y33" s="1689"/>
      <c r="Z33" s="1689"/>
      <c r="AA33" s="1689"/>
      <c r="AB33" s="1689"/>
      <c r="AC33" s="1689"/>
      <c r="AD33" s="1689"/>
      <c r="AE33" s="1689"/>
      <c r="AF33" s="1689"/>
      <c r="AG33" s="1689"/>
      <c r="AH33" s="1689"/>
      <c r="AI33" s="1689"/>
      <c r="AJ33" s="1689"/>
      <c r="AK33" s="1689"/>
      <c r="AL33" s="1689"/>
      <c r="AM33" s="1689"/>
      <c r="AN33" s="1689"/>
      <c r="AO33" s="1689"/>
    </row>
    <row r="34" spans="1:42" s="4" customFormat="1" ht="25.5" customHeight="1" x14ac:dyDescent="0.2">
      <c r="B34" s="72"/>
      <c r="C34" s="72"/>
      <c r="D34" s="1690"/>
      <c r="E34" s="1690"/>
      <c r="F34" s="1690"/>
      <c r="G34" s="1690"/>
      <c r="H34" s="1690"/>
      <c r="I34" s="1690"/>
      <c r="J34" s="1690"/>
      <c r="K34" s="1690"/>
      <c r="L34" s="1690"/>
      <c r="M34" s="1690"/>
      <c r="N34" s="1690"/>
      <c r="O34" s="1690"/>
      <c r="P34" s="1690"/>
      <c r="Q34" s="1690"/>
      <c r="R34" s="1690"/>
      <c r="S34" s="1690"/>
      <c r="T34" s="1690"/>
      <c r="U34" s="1690"/>
      <c r="V34" s="1690"/>
      <c r="W34" s="1690"/>
      <c r="X34" s="1690"/>
      <c r="Y34" s="1690"/>
      <c r="Z34" s="1690"/>
      <c r="AA34" s="1690"/>
      <c r="AB34" s="1690"/>
      <c r="AC34" s="1690"/>
      <c r="AD34" s="1690"/>
      <c r="AE34" s="1690"/>
      <c r="AF34" s="1690"/>
      <c r="AG34" s="1690"/>
      <c r="AH34" s="1690"/>
      <c r="AI34" s="1690"/>
      <c r="AJ34" s="1690"/>
      <c r="AK34" s="1690"/>
      <c r="AL34" s="1690"/>
      <c r="AM34" s="1690"/>
      <c r="AN34" s="1690"/>
      <c r="AO34" s="1690"/>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435</v>
      </c>
      <c r="AN37" s="78"/>
      <c r="AO37" s="81"/>
    </row>
    <row r="38" spans="1:42" s="4" customFormat="1" ht="15" customHeight="1" x14ac:dyDescent="0.2">
      <c r="B38" s="1634" t="s">
        <v>436</v>
      </c>
      <c r="C38" s="1642"/>
      <c r="D38" s="1642"/>
      <c r="E38" s="1642"/>
      <c r="F38" s="1642"/>
      <c r="G38" s="1635"/>
      <c r="H38" s="1634" t="s">
        <v>437</v>
      </c>
      <c r="I38" s="1642"/>
      <c r="J38" s="1642"/>
      <c r="K38" s="1642"/>
      <c r="L38" s="1694" t="s">
        <v>438</v>
      </c>
      <c r="M38" s="1694"/>
      <c r="N38" s="1694"/>
      <c r="O38" s="1694"/>
      <c r="P38" s="1694"/>
      <c r="Q38" s="1694"/>
      <c r="R38" s="1694"/>
      <c r="S38" s="1694"/>
      <c r="T38" s="1694"/>
      <c r="U38" s="1694"/>
      <c r="V38" s="1694"/>
      <c r="W38" s="1694"/>
      <c r="X38" s="1694"/>
      <c r="Y38" s="1694"/>
      <c r="Z38" s="1694"/>
      <c r="AA38" s="1694"/>
      <c r="AB38" s="1694"/>
      <c r="AC38" s="1694"/>
      <c r="AD38" s="1694"/>
      <c r="AE38" s="1694"/>
      <c r="AF38" s="1694"/>
      <c r="AG38" s="1694"/>
      <c r="AH38" s="1694"/>
      <c r="AI38" s="1695"/>
      <c r="AJ38" s="1634" t="s">
        <v>439</v>
      </c>
      <c r="AK38" s="1642"/>
      <c r="AL38" s="1642"/>
      <c r="AM38" s="1642"/>
      <c r="AN38" s="1642"/>
      <c r="AO38" s="1635"/>
    </row>
    <row r="39" spans="1:42" s="4" customFormat="1" ht="15" customHeight="1" x14ac:dyDescent="0.2">
      <c r="B39" s="1636"/>
      <c r="C39" s="1664"/>
      <c r="D39" s="1664"/>
      <c r="E39" s="1664"/>
      <c r="F39" s="1664"/>
      <c r="G39" s="1637"/>
      <c r="H39" s="1636"/>
      <c r="I39" s="1664"/>
      <c r="J39" s="1664"/>
      <c r="K39" s="1637"/>
      <c r="L39" s="1665" t="s">
        <v>440</v>
      </c>
      <c r="M39" s="1666"/>
      <c r="N39" s="1666"/>
      <c r="O39" s="1667"/>
      <c r="P39" s="1671" t="s">
        <v>441</v>
      </c>
      <c r="Q39" s="1672"/>
      <c r="R39" s="1672"/>
      <c r="S39" s="1672"/>
      <c r="T39" s="1672"/>
      <c r="U39" s="1672"/>
      <c r="V39" s="1672"/>
      <c r="W39" s="1673"/>
      <c r="X39" s="1674" t="s">
        <v>442</v>
      </c>
      <c r="Y39" s="1675"/>
      <c r="Z39" s="1675"/>
      <c r="AA39" s="1676"/>
      <c r="AB39" s="1677" t="s">
        <v>443</v>
      </c>
      <c r="AC39" s="1678"/>
      <c r="AD39" s="1678"/>
      <c r="AE39" s="1679"/>
      <c r="AF39" s="1668" t="s">
        <v>187</v>
      </c>
      <c r="AG39" s="1669"/>
      <c r="AH39" s="1669"/>
      <c r="AI39" s="1670"/>
      <c r="AJ39" s="1636"/>
      <c r="AK39" s="1664"/>
      <c r="AL39" s="1664"/>
      <c r="AM39" s="1664"/>
      <c r="AN39" s="1664"/>
      <c r="AO39" s="1637"/>
    </row>
    <row r="40" spans="1:42" s="4" customFormat="1" ht="15" customHeight="1" x14ac:dyDescent="0.2">
      <c r="B40" s="1636"/>
      <c r="C40" s="1664"/>
      <c r="D40" s="1664"/>
      <c r="E40" s="1664"/>
      <c r="F40" s="1664"/>
      <c r="G40" s="1637"/>
      <c r="H40" s="1680" t="s">
        <v>444</v>
      </c>
      <c r="I40" s="1681"/>
      <c r="J40" s="1681"/>
      <c r="K40" s="1682"/>
      <c r="L40" s="1668"/>
      <c r="M40" s="1669"/>
      <c r="N40" s="1669"/>
      <c r="O40" s="1670"/>
      <c r="P40" s="1634" t="s">
        <v>445</v>
      </c>
      <c r="Q40" s="1642"/>
      <c r="R40" s="1642"/>
      <c r="S40" s="1635"/>
      <c r="T40" s="1691" t="s">
        <v>446</v>
      </c>
      <c r="U40" s="1692"/>
      <c r="V40" s="1692"/>
      <c r="W40" s="1693"/>
      <c r="X40" s="1674"/>
      <c r="Y40" s="1675"/>
      <c r="Z40" s="1675"/>
      <c r="AA40" s="1676"/>
      <c r="AB40" s="1677"/>
      <c r="AC40" s="1678"/>
      <c r="AD40" s="1678"/>
      <c r="AE40" s="1679"/>
      <c r="AF40" s="1668"/>
      <c r="AG40" s="1669"/>
      <c r="AH40" s="1669"/>
      <c r="AI40" s="1670"/>
      <c r="AJ40" s="1636"/>
      <c r="AK40" s="1664"/>
      <c r="AL40" s="1664"/>
      <c r="AM40" s="1664"/>
      <c r="AN40" s="1664"/>
      <c r="AO40" s="1637"/>
    </row>
    <row r="41" spans="1:42" s="4" customFormat="1" ht="15" customHeight="1" x14ac:dyDescent="0.2">
      <c r="B41" s="1638"/>
      <c r="C41" s="1651"/>
      <c r="D41" s="1651"/>
      <c r="E41" s="1651"/>
      <c r="F41" s="1651"/>
      <c r="G41" s="1639"/>
      <c r="H41" s="1683"/>
      <c r="I41" s="1684"/>
      <c r="J41" s="1684"/>
      <c r="K41" s="1685"/>
      <c r="L41" s="1686" t="s">
        <v>447</v>
      </c>
      <c r="M41" s="1687"/>
      <c r="N41" s="1687"/>
      <c r="O41" s="1688"/>
      <c r="P41" s="1686" t="s">
        <v>448</v>
      </c>
      <c r="Q41" s="1687"/>
      <c r="R41" s="1687"/>
      <c r="S41" s="1688"/>
      <c r="T41" s="1638" t="s">
        <v>449</v>
      </c>
      <c r="U41" s="1651"/>
      <c r="V41" s="1651"/>
      <c r="W41" s="1639"/>
      <c r="X41" s="1638" t="s">
        <v>450</v>
      </c>
      <c r="Y41" s="1651"/>
      <c r="Z41" s="1651"/>
      <c r="AA41" s="1639"/>
      <c r="AB41" s="1638" t="s">
        <v>451</v>
      </c>
      <c r="AC41" s="1651"/>
      <c r="AD41" s="1651"/>
      <c r="AE41" s="1639"/>
      <c r="AF41" s="1638" t="s">
        <v>452</v>
      </c>
      <c r="AG41" s="1651"/>
      <c r="AH41" s="1651"/>
      <c r="AI41" s="1639"/>
      <c r="AJ41" s="1638"/>
      <c r="AK41" s="1651"/>
      <c r="AL41" s="1651"/>
      <c r="AM41" s="1651"/>
      <c r="AN41" s="1651"/>
      <c r="AO41" s="1639"/>
    </row>
    <row r="42" spans="1:42" s="4" customFormat="1" ht="27.75" customHeight="1" x14ac:dyDescent="0.2">
      <c r="A42" s="72"/>
      <c r="B42" s="1696" t="s">
        <v>453</v>
      </c>
      <c r="C42" s="1697"/>
      <c r="D42" s="1697"/>
      <c r="E42" s="1697"/>
      <c r="F42" s="1697"/>
      <c r="G42" s="1698"/>
      <c r="H42" s="1699" t="str">
        <f>IF(L42="","",L42+X42+AB42+AF42+P42+T42)</f>
        <v/>
      </c>
      <c r="I42" s="1700"/>
      <c r="J42" s="1700"/>
      <c r="K42" s="1701"/>
      <c r="L42" s="1702"/>
      <c r="M42" s="1703"/>
      <c r="N42" s="1703"/>
      <c r="O42" s="1704"/>
      <c r="P42" s="1705"/>
      <c r="Q42" s="1706"/>
      <c r="R42" s="1706"/>
      <c r="S42" s="1707"/>
      <c r="T42" s="1705"/>
      <c r="U42" s="1706"/>
      <c r="V42" s="1706"/>
      <c r="W42" s="1707"/>
      <c r="X42" s="1702"/>
      <c r="Y42" s="1703"/>
      <c r="Z42" s="1703"/>
      <c r="AA42" s="1704"/>
      <c r="AB42" s="1702"/>
      <c r="AC42" s="1703"/>
      <c r="AD42" s="1703"/>
      <c r="AE42" s="1704"/>
      <c r="AF42" s="1705"/>
      <c r="AG42" s="1706"/>
      <c r="AH42" s="1706"/>
      <c r="AI42" s="1707"/>
      <c r="AJ42" s="1708"/>
      <c r="AK42" s="1709"/>
      <c r="AL42" s="1709"/>
      <c r="AM42" s="1709"/>
      <c r="AN42" s="82" t="s">
        <v>454</v>
      </c>
      <c r="AO42" s="83"/>
      <c r="AP42" s="72"/>
    </row>
    <row r="43" spans="1:42" s="4" customFormat="1" ht="27.75" customHeight="1" x14ac:dyDescent="0.2">
      <c r="A43" s="72"/>
      <c r="B43" s="84"/>
      <c r="C43" s="1710" t="s">
        <v>455</v>
      </c>
      <c r="D43" s="1711"/>
      <c r="E43" s="1711"/>
      <c r="F43" s="1711"/>
      <c r="G43" s="1712"/>
      <c r="H43" s="1699" t="str">
        <f>IF(L43="","",L43+X43+AB43+AF43+P43+T43)</f>
        <v/>
      </c>
      <c r="I43" s="1700"/>
      <c r="J43" s="1700"/>
      <c r="K43" s="1701"/>
      <c r="L43" s="1702"/>
      <c r="M43" s="1703"/>
      <c r="N43" s="1703"/>
      <c r="O43" s="1704"/>
      <c r="P43" s="1705"/>
      <c r="Q43" s="1706"/>
      <c r="R43" s="1706"/>
      <c r="S43" s="1707"/>
      <c r="T43" s="1705"/>
      <c r="U43" s="1706"/>
      <c r="V43" s="1706"/>
      <c r="W43" s="1707"/>
      <c r="X43" s="1702"/>
      <c r="Y43" s="1703"/>
      <c r="Z43" s="1703"/>
      <c r="AA43" s="1704"/>
      <c r="AB43" s="1702"/>
      <c r="AC43" s="1703"/>
      <c r="AD43" s="1703"/>
      <c r="AE43" s="1704"/>
      <c r="AF43" s="1705"/>
      <c r="AG43" s="1706"/>
      <c r="AH43" s="1706"/>
      <c r="AI43" s="1707"/>
      <c r="AJ43" s="1708"/>
      <c r="AK43" s="1709"/>
      <c r="AL43" s="1709"/>
      <c r="AM43" s="1709"/>
      <c r="AN43" s="82" t="s">
        <v>454</v>
      </c>
      <c r="AO43" s="83"/>
      <c r="AP43" s="72"/>
    </row>
    <row r="44" spans="1:42" s="4" customFormat="1" ht="11.25" customHeight="1" x14ac:dyDescent="0.2">
      <c r="A44" s="72"/>
      <c r="B44" s="1696" t="s">
        <v>456</v>
      </c>
      <c r="C44" s="1750"/>
      <c r="D44" s="1750"/>
      <c r="E44" s="1750"/>
      <c r="F44" s="1750"/>
      <c r="G44" s="1751"/>
      <c r="H44" s="1755" t="str">
        <f>IF(L44="","",L44)</f>
        <v/>
      </c>
      <c r="I44" s="1756"/>
      <c r="J44" s="1756"/>
      <c r="K44" s="1757"/>
      <c r="L44" s="1755" t="str">
        <f>IF(AJ45="","",(ROUNDDOWN(AJ45*1/15,-3)))</f>
        <v/>
      </c>
      <c r="M44" s="1756"/>
      <c r="N44" s="1756"/>
      <c r="O44" s="1757"/>
      <c r="P44" s="1719"/>
      <c r="Q44" s="1720"/>
      <c r="R44" s="1720"/>
      <c r="S44" s="1721"/>
      <c r="T44" s="1719"/>
      <c r="U44" s="1720"/>
      <c r="V44" s="1720"/>
      <c r="W44" s="1721"/>
      <c r="X44" s="1713"/>
      <c r="Y44" s="1714"/>
      <c r="Z44" s="1714"/>
      <c r="AA44" s="1715"/>
      <c r="AB44" s="1713"/>
      <c r="AC44" s="1714"/>
      <c r="AD44" s="1714"/>
      <c r="AE44" s="1715"/>
      <c r="AF44" s="1719"/>
      <c r="AG44" s="1720"/>
      <c r="AH44" s="1720"/>
      <c r="AI44" s="1721"/>
      <c r="AJ44" s="1725" t="s">
        <v>457</v>
      </c>
      <c r="AK44" s="1726"/>
      <c r="AL44" s="1726"/>
      <c r="AM44" s="1726"/>
      <c r="AN44" s="1726"/>
      <c r="AO44" s="85"/>
      <c r="AP44" s="72"/>
    </row>
    <row r="45" spans="1:42" s="4" customFormat="1" ht="17.25" customHeight="1" x14ac:dyDescent="0.2">
      <c r="A45" s="72"/>
      <c r="B45" s="1752"/>
      <c r="C45" s="1753"/>
      <c r="D45" s="1753"/>
      <c r="E45" s="1753"/>
      <c r="F45" s="1753"/>
      <c r="G45" s="1754"/>
      <c r="H45" s="1758"/>
      <c r="I45" s="1759"/>
      <c r="J45" s="1759"/>
      <c r="K45" s="1760"/>
      <c r="L45" s="1758"/>
      <c r="M45" s="1759"/>
      <c r="N45" s="1759"/>
      <c r="O45" s="1760"/>
      <c r="P45" s="1722"/>
      <c r="Q45" s="1723"/>
      <c r="R45" s="1723"/>
      <c r="S45" s="1724"/>
      <c r="T45" s="1722"/>
      <c r="U45" s="1723"/>
      <c r="V45" s="1723"/>
      <c r="W45" s="1724"/>
      <c r="X45" s="1716"/>
      <c r="Y45" s="1717"/>
      <c r="Z45" s="1717"/>
      <c r="AA45" s="1718"/>
      <c r="AB45" s="1716"/>
      <c r="AC45" s="1717"/>
      <c r="AD45" s="1717"/>
      <c r="AE45" s="1718"/>
      <c r="AF45" s="1722"/>
      <c r="AG45" s="1723"/>
      <c r="AH45" s="1723"/>
      <c r="AI45" s="1724"/>
      <c r="AJ45" s="1727"/>
      <c r="AK45" s="1728"/>
      <c r="AL45" s="1728"/>
      <c r="AM45" s="1728"/>
      <c r="AN45" s="1728"/>
      <c r="AO45" s="86" t="s">
        <v>458</v>
      </c>
      <c r="AP45" s="72"/>
    </row>
    <row r="46" spans="1:42" s="4" customFormat="1" ht="15" customHeight="1" x14ac:dyDescent="0.2">
      <c r="A46" s="72"/>
      <c r="B46" s="87"/>
      <c r="C46" s="1691" t="s">
        <v>455</v>
      </c>
      <c r="D46" s="1692"/>
      <c r="E46" s="1692"/>
      <c r="F46" s="1692"/>
      <c r="G46" s="1693"/>
      <c r="H46" s="1732" t="str">
        <f>IF(L46="","",L46)</f>
        <v/>
      </c>
      <c r="I46" s="1733"/>
      <c r="J46" s="1733"/>
      <c r="K46" s="1734"/>
      <c r="L46" s="1732" t="str">
        <f>IF(AJ47="","",(ROUNDDOWN(AJ47*1/15,-3)))</f>
        <v/>
      </c>
      <c r="M46" s="1733"/>
      <c r="N46" s="1733"/>
      <c r="O46" s="1734"/>
      <c r="P46" s="1738"/>
      <c r="Q46" s="1739"/>
      <c r="R46" s="1739"/>
      <c r="S46" s="1740"/>
      <c r="T46" s="1738"/>
      <c r="U46" s="1739"/>
      <c r="V46" s="1739"/>
      <c r="W46" s="1740"/>
      <c r="X46" s="1744"/>
      <c r="Y46" s="1745"/>
      <c r="Z46" s="1745"/>
      <c r="AA46" s="1746"/>
      <c r="AB46" s="1744"/>
      <c r="AC46" s="1745"/>
      <c r="AD46" s="1745"/>
      <c r="AE46" s="1746"/>
      <c r="AF46" s="1738"/>
      <c r="AG46" s="1739"/>
      <c r="AH46" s="1739"/>
      <c r="AI46" s="1740"/>
      <c r="AJ46" s="1761" t="s">
        <v>457</v>
      </c>
      <c r="AK46" s="1762"/>
      <c r="AL46" s="1762"/>
      <c r="AM46" s="1762"/>
      <c r="AN46" s="1762"/>
      <c r="AO46" s="88"/>
      <c r="AP46" s="72"/>
    </row>
    <row r="47" spans="1:42" s="4" customFormat="1" ht="15" customHeight="1" thickBot="1" x14ac:dyDescent="0.25">
      <c r="A47" s="72"/>
      <c r="B47" s="89"/>
      <c r="C47" s="1729"/>
      <c r="D47" s="1730"/>
      <c r="E47" s="1730"/>
      <c r="F47" s="1730"/>
      <c r="G47" s="1731"/>
      <c r="H47" s="1735"/>
      <c r="I47" s="1736"/>
      <c r="J47" s="1736"/>
      <c r="K47" s="1737"/>
      <c r="L47" s="1735"/>
      <c r="M47" s="1736"/>
      <c r="N47" s="1736"/>
      <c r="O47" s="1737"/>
      <c r="P47" s="1741"/>
      <c r="Q47" s="1742"/>
      <c r="R47" s="1742"/>
      <c r="S47" s="1743"/>
      <c r="T47" s="1741"/>
      <c r="U47" s="1742"/>
      <c r="V47" s="1742"/>
      <c r="W47" s="1743"/>
      <c r="X47" s="1747"/>
      <c r="Y47" s="1748"/>
      <c r="Z47" s="1748"/>
      <c r="AA47" s="1749"/>
      <c r="AB47" s="1747"/>
      <c r="AC47" s="1748"/>
      <c r="AD47" s="1748"/>
      <c r="AE47" s="1749"/>
      <c r="AF47" s="1741"/>
      <c r="AG47" s="1742"/>
      <c r="AH47" s="1742"/>
      <c r="AI47" s="1743"/>
      <c r="AJ47" s="1763"/>
      <c r="AK47" s="1764"/>
      <c r="AL47" s="1764"/>
      <c r="AM47" s="1764"/>
      <c r="AN47" s="1764"/>
      <c r="AO47" s="90" t="s">
        <v>458</v>
      </c>
      <c r="AP47" s="72"/>
    </row>
    <row r="48" spans="1:42" ht="27.75" customHeight="1" thickTop="1" x14ac:dyDescent="0.2">
      <c r="A48" s="72"/>
      <c r="B48" s="1765" t="s">
        <v>459</v>
      </c>
      <c r="C48" s="1651"/>
      <c r="D48" s="1651"/>
      <c r="E48" s="1651"/>
      <c r="F48" s="1651"/>
      <c r="G48" s="1639"/>
      <c r="H48" s="1766" t="str">
        <f>IF(H42="","",SUM(L48:T48))</f>
        <v/>
      </c>
      <c r="I48" s="1767"/>
      <c r="J48" s="1767"/>
      <c r="K48" s="1768"/>
      <c r="L48" s="1766" t="str">
        <f>IF(L42="","",SUM(L42,L44))</f>
        <v/>
      </c>
      <c r="M48" s="1767"/>
      <c r="N48" s="1767"/>
      <c r="O48" s="1768"/>
      <c r="P48" s="1766" t="str">
        <f>IF(P42="","",SUM(P42))</f>
        <v/>
      </c>
      <c r="Q48" s="1767"/>
      <c r="R48" s="1767"/>
      <c r="S48" s="1768"/>
      <c r="T48" s="1766" t="str">
        <f>IF(T42="","",SUM(T42))</f>
        <v/>
      </c>
      <c r="U48" s="1767"/>
      <c r="V48" s="1767"/>
      <c r="W48" s="1768"/>
      <c r="X48" s="1766" t="str">
        <f>IF(X42="","",SUM(X42))</f>
        <v/>
      </c>
      <c r="Y48" s="1767"/>
      <c r="Z48" s="1767"/>
      <c r="AA48" s="1768"/>
      <c r="AB48" s="1766" t="str">
        <f>IF(AB42="","",SUM(AB42))</f>
        <v/>
      </c>
      <c r="AC48" s="1767"/>
      <c r="AD48" s="1767"/>
      <c r="AE48" s="1768"/>
      <c r="AF48" s="1766" t="str">
        <f>IF(AF42="","",SUM(AF42))</f>
        <v/>
      </c>
      <c r="AG48" s="1767"/>
      <c r="AH48" s="1767"/>
      <c r="AI48" s="1768"/>
      <c r="AJ48" s="1769"/>
      <c r="AK48" s="1770"/>
      <c r="AL48" s="1770"/>
      <c r="AM48" s="1770"/>
      <c r="AN48" s="1770"/>
      <c r="AO48" s="1771"/>
      <c r="AP48" s="72"/>
    </row>
    <row r="49" spans="1:42" s="4" customFormat="1" ht="27" customHeight="1" x14ac:dyDescent="0.2">
      <c r="A49" s="72"/>
      <c r="B49" s="84"/>
      <c r="C49" s="1710" t="s">
        <v>455</v>
      </c>
      <c r="D49" s="1711"/>
      <c r="E49" s="1711"/>
      <c r="F49" s="1711"/>
      <c r="G49" s="1712"/>
      <c r="H49" s="1758" t="str">
        <f>IF(H43="","",SUM(L49:T49))</f>
        <v/>
      </c>
      <c r="I49" s="1759"/>
      <c r="J49" s="1759"/>
      <c r="K49" s="1760"/>
      <c r="L49" s="1758" t="str">
        <f>IF(L43="","",SUM(L43,L46))</f>
        <v/>
      </c>
      <c r="M49" s="1759"/>
      <c r="N49" s="1759"/>
      <c r="O49" s="1760"/>
      <c r="P49" s="1772" t="str">
        <f>IF(P43="","",SUM(P43))</f>
        <v/>
      </c>
      <c r="Q49" s="1773"/>
      <c r="R49" s="1773"/>
      <c r="S49" s="1774"/>
      <c r="T49" s="1772" t="str">
        <f>IF(T43="","",SUM(T43))</f>
        <v/>
      </c>
      <c r="U49" s="1773"/>
      <c r="V49" s="1773"/>
      <c r="W49" s="1774"/>
      <c r="X49" s="1699" t="str">
        <f>IF(X43="","",SUM(X43))</f>
        <v/>
      </c>
      <c r="Y49" s="1700"/>
      <c r="Z49" s="1700"/>
      <c r="AA49" s="1701"/>
      <c r="AB49" s="1699" t="str">
        <f>IF(AB43="","",SUM(AB43))</f>
        <v/>
      </c>
      <c r="AC49" s="1700"/>
      <c r="AD49" s="1700"/>
      <c r="AE49" s="1701"/>
      <c r="AF49" s="1772" t="str">
        <f>IF(AF43="","",SUM(AF43))</f>
        <v/>
      </c>
      <c r="AG49" s="1773"/>
      <c r="AH49" s="1773"/>
      <c r="AI49" s="1774"/>
      <c r="AJ49" s="1671"/>
      <c r="AK49" s="1672"/>
      <c r="AL49" s="1672"/>
      <c r="AM49" s="1672"/>
      <c r="AN49" s="1672"/>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460</v>
      </c>
    </row>
    <row r="52" spans="1:42" s="4" customFormat="1" ht="15" customHeight="1" x14ac:dyDescent="0.2">
      <c r="B52" s="1634"/>
      <c r="C52" s="1642"/>
      <c r="D52" s="1642"/>
      <c r="E52" s="1642"/>
      <c r="F52" s="1642"/>
      <c r="G52" s="1642"/>
      <c r="H52" s="1642"/>
      <c r="I52" s="1642"/>
      <c r="J52" s="1642"/>
      <c r="K52" s="1642"/>
      <c r="L52" s="1642"/>
      <c r="M52" s="1642"/>
      <c r="N52" s="1642"/>
      <c r="O52" s="1642"/>
      <c r="P52" s="1642"/>
      <c r="Q52" s="1635"/>
      <c r="R52" s="1634" t="s">
        <v>461</v>
      </c>
      <c r="S52" s="1642"/>
      <c r="T52" s="1642"/>
      <c r="U52" s="1793" t="s">
        <v>438</v>
      </c>
      <c r="V52" s="1694"/>
      <c r="W52" s="1694"/>
      <c r="X52" s="1694"/>
      <c r="Y52" s="1694"/>
      <c r="Z52" s="1694"/>
      <c r="AA52" s="1694"/>
      <c r="AB52" s="1694"/>
      <c r="AC52" s="1694"/>
      <c r="AD52" s="1694"/>
      <c r="AE52" s="1694"/>
      <c r="AF52" s="1695"/>
      <c r="AG52" s="1794" t="s">
        <v>462</v>
      </c>
      <c r="AH52" s="1794"/>
      <c r="AI52" s="1794"/>
      <c r="AJ52" s="1794"/>
      <c r="AK52" s="1794"/>
    </row>
    <row r="53" spans="1:42" s="4" customFormat="1" ht="15" customHeight="1" x14ac:dyDescent="0.2">
      <c r="B53" s="1636"/>
      <c r="C53" s="1664"/>
      <c r="D53" s="1664"/>
      <c r="E53" s="1664"/>
      <c r="F53" s="1664"/>
      <c r="G53" s="1664"/>
      <c r="H53" s="1664"/>
      <c r="I53" s="1664"/>
      <c r="J53" s="1664"/>
      <c r="K53" s="1664"/>
      <c r="L53" s="1664"/>
      <c r="M53" s="1664"/>
      <c r="N53" s="1664"/>
      <c r="O53" s="1664"/>
      <c r="P53" s="1664"/>
      <c r="Q53" s="1637"/>
      <c r="R53" s="1636"/>
      <c r="S53" s="1664"/>
      <c r="T53" s="1664"/>
      <c r="U53" s="1794" t="s">
        <v>440</v>
      </c>
      <c r="V53" s="1794"/>
      <c r="W53" s="1794"/>
      <c r="X53" s="1796" t="s">
        <v>442</v>
      </c>
      <c r="Y53" s="1796"/>
      <c r="Z53" s="1796"/>
      <c r="AA53" s="1798" t="s">
        <v>443</v>
      </c>
      <c r="AB53" s="1799"/>
      <c r="AC53" s="1800"/>
      <c r="AD53" s="1794" t="s">
        <v>187</v>
      </c>
      <c r="AE53" s="1794"/>
      <c r="AF53" s="1794"/>
      <c r="AG53" s="1794"/>
      <c r="AH53" s="1794"/>
      <c r="AI53" s="1794"/>
      <c r="AJ53" s="1794"/>
      <c r="AK53" s="1794"/>
    </row>
    <row r="54" spans="1:42" s="4" customFormat="1" ht="15" customHeight="1" x14ac:dyDescent="0.2">
      <c r="B54" s="1636"/>
      <c r="C54" s="1664"/>
      <c r="D54" s="1664"/>
      <c r="E54" s="1664"/>
      <c r="F54" s="1664"/>
      <c r="G54" s="1664"/>
      <c r="H54" s="1664"/>
      <c r="I54" s="1664"/>
      <c r="J54" s="1664"/>
      <c r="K54" s="1664"/>
      <c r="L54" s="1664"/>
      <c r="M54" s="1664"/>
      <c r="N54" s="1664"/>
      <c r="O54" s="1664"/>
      <c r="P54" s="1664"/>
      <c r="Q54" s="1637"/>
      <c r="R54" s="1668" t="s">
        <v>463</v>
      </c>
      <c r="S54" s="1664"/>
      <c r="T54" s="1664"/>
      <c r="U54" s="1795"/>
      <c r="V54" s="1795"/>
      <c r="W54" s="1795"/>
      <c r="X54" s="1797"/>
      <c r="Y54" s="1797"/>
      <c r="Z54" s="1797"/>
      <c r="AA54" s="1677"/>
      <c r="AB54" s="1678"/>
      <c r="AC54" s="1679"/>
      <c r="AD54" s="1795"/>
      <c r="AE54" s="1795"/>
      <c r="AF54" s="1795"/>
      <c r="AG54" s="1794"/>
      <c r="AH54" s="1794"/>
      <c r="AI54" s="1794"/>
      <c r="AJ54" s="1794"/>
      <c r="AK54" s="1794"/>
    </row>
    <row r="55" spans="1:42" s="4" customFormat="1" ht="15" customHeight="1" x14ac:dyDescent="0.2">
      <c r="B55" s="1638"/>
      <c r="C55" s="1651"/>
      <c r="D55" s="1651"/>
      <c r="E55" s="1651"/>
      <c r="F55" s="1651"/>
      <c r="G55" s="1651"/>
      <c r="H55" s="1651"/>
      <c r="I55" s="1651"/>
      <c r="J55" s="1651"/>
      <c r="K55" s="1651"/>
      <c r="L55" s="1651"/>
      <c r="M55" s="1651"/>
      <c r="N55" s="1651"/>
      <c r="O55" s="1651"/>
      <c r="P55" s="1651"/>
      <c r="Q55" s="1639"/>
      <c r="R55" s="1638"/>
      <c r="S55" s="1651"/>
      <c r="T55" s="1651"/>
      <c r="U55" s="1638" t="s">
        <v>464</v>
      </c>
      <c r="V55" s="1651"/>
      <c r="W55" s="1651"/>
      <c r="X55" s="1638" t="s">
        <v>465</v>
      </c>
      <c r="Y55" s="1651"/>
      <c r="Z55" s="1639"/>
      <c r="AA55" s="1778" t="s">
        <v>466</v>
      </c>
      <c r="AB55" s="1778"/>
      <c r="AC55" s="1779"/>
      <c r="AD55" s="1638" t="s">
        <v>467</v>
      </c>
      <c r="AE55" s="1651"/>
      <c r="AF55" s="1651"/>
      <c r="AG55" s="1794"/>
      <c r="AH55" s="1794"/>
      <c r="AI55" s="1794"/>
      <c r="AJ55" s="1794"/>
      <c r="AK55" s="1794"/>
    </row>
    <row r="56" spans="1:42" s="4" customFormat="1" ht="15" customHeight="1" x14ac:dyDescent="0.2">
      <c r="B56" s="1634" t="s">
        <v>468</v>
      </c>
      <c r="C56" s="1642"/>
      <c r="D56" s="1642"/>
      <c r="E56" s="1642"/>
      <c r="F56" s="1642"/>
      <c r="G56" s="1642"/>
      <c r="H56" s="1642"/>
      <c r="I56" s="1642"/>
      <c r="J56" s="1642"/>
      <c r="K56" s="1642"/>
      <c r="L56" s="1642"/>
      <c r="M56" s="1642"/>
      <c r="N56" s="1642"/>
      <c r="O56" s="1642"/>
      <c r="P56" s="1642"/>
      <c r="Q56" s="1635"/>
      <c r="R56" s="1780" t="str">
        <f>IF(U56="","",U56+AA56)</f>
        <v/>
      </c>
      <c r="S56" s="1781"/>
      <c r="T56" s="1781"/>
      <c r="U56" s="1784"/>
      <c r="V56" s="1785"/>
      <c r="W56" s="1785"/>
      <c r="X56" s="1786"/>
      <c r="Y56" s="1787"/>
      <c r="Z56" s="1788"/>
      <c r="AA56" s="1792"/>
      <c r="AB56" s="1792"/>
      <c r="AC56" s="1792"/>
      <c r="AD56" s="1786"/>
      <c r="AE56" s="1787"/>
      <c r="AF56" s="1788"/>
      <c r="AG56" s="1801" t="str">
        <f>IF(R56="","",IF(R56&gt;H48*0.4%,"否","適"))</f>
        <v/>
      </c>
      <c r="AH56" s="1801"/>
      <c r="AI56" s="1801"/>
      <c r="AJ56" s="1801"/>
      <c r="AK56" s="1801"/>
    </row>
    <row r="57" spans="1:42" s="72" customFormat="1" ht="30" customHeight="1" x14ac:dyDescent="0.2">
      <c r="A57" s="4"/>
      <c r="B57" s="1638"/>
      <c r="C57" s="1651"/>
      <c r="D57" s="1651"/>
      <c r="E57" s="1651"/>
      <c r="F57" s="1651"/>
      <c r="G57" s="1651"/>
      <c r="H57" s="1651"/>
      <c r="I57" s="1651"/>
      <c r="J57" s="1651"/>
      <c r="K57" s="1651"/>
      <c r="L57" s="1651"/>
      <c r="M57" s="1651"/>
      <c r="N57" s="1651"/>
      <c r="O57" s="1651"/>
      <c r="P57" s="1651"/>
      <c r="Q57" s="1639"/>
      <c r="R57" s="1782"/>
      <c r="S57" s="1783"/>
      <c r="T57" s="1783"/>
      <c r="U57" s="1727"/>
      <c r="V57" s="1728"/>
      <c r="W57" s="1728"/>
      <c r="X57" s="1789"/>
      <c r="Y57" s="1790"/>
      <c r="Z57" s="1791"/>
      <c r="AA57" s="1792"/>
      <c r="AB57" s="1792"/>
      <c r="AC57" s="1792"/>
      <c r="AD57" s="1789"/>
      <c r="AE57" s="1790"/>
      <c r="AF57" s="1791"/>
      <c r="AG57" s="1801"/>
      <c r="AH57" s="1801"/>
      <c r="AI57" s="1801"/>
      <c r="AJ57" s="1801"/>
      <c r="AK57" s="1801"/>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469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775"/>
      <c r="C60" s="1776"/>
      <c r="D60" s="1776"/>
      <c r="E60" s="1776"/>
      <c r="F60" s="1776"/>
      <c r="G60" s="1776"/>
      <c r="H60" s="1776"/>
      <c r="I60" s="1776"/>
      <c r="J60" s="1776"/>
      <c r="K60" s="1777"/>
      <c r="L60" s="1775" t="s">
        <v>470</v>
      </c>
      <c r="M60" s="1776"/>
      <c r="N60" s="1776"/>
      <c r="O60" s="1776"/>
      <c r="P60" s="1776"/>
      <c r="Q60" s="1776"/>
      <c r="R60" s="1776"/>
      <c r="S60" s="1776"/>
      <c r="T60" s="1776"/>
      <c r="U60" s="1776"/>
      <c r="V60" s="1776"/>
      <c r="W60" s="1776"/>
      <c r="X60" s="1776"/>
      <c r="Y60" s="1776"/>
      <c r="Z60" s="1776"/>
      <c r="AA60" s="1776"/>
      <c r="AB60" s="1776"/>
      <c r="AC60" s="1776"/>
      <c r="AD60" s="1776"/>
      <c r="AE60" s="1776"/>
      <c r="AF60" s="1776"/>
      <c r="AG60" s="1776"/>
      <c r="AH60" s="1776"/>
      <c r="AI60" s="1776"/>
      <c r="AJ60" s="1776"/>
      <c r="AK60" s="1776"/>
      <c r="AL60" s="1776"/>
      <c r="AM60" s="1776"/>
      <c r="AN60" s="1776"/>
      <c r="AO60" s="1777"/>
      <c r="AP60" s="4"/>
    </row>
    <row r="61" spans="1:42" s="72" customFormat="1" ht="11.25" customHeight="1" x14ac:dyDescent="0.2">
      <c r="A61" s="4"/>
      <c r="B61" s="1665" t="s">
        <v>468</v>
      </c>
      <c r="C61" s="1666"/>
      <c r="D61" s="1666"/>
      <c r="E61" s="1666"/>
      <c r="F61" s="1666"/>
      <c r="G61" s="1666"/>
      <c r="H61" s="1666"/>
      <c r="I61" s="1666"/>
      <c r="J61" s="1666"/>
      <c r="K61" s="1667"/>
      <c r="L61" s="1665"/>
      <c r="M61" s="1666"/>
      <c r="N61" s="1666"/>
      <c r="O61" s="1666"/>
      <c r="P61" s="1666"/>
      <c r="Q61" s="1666"/>
      <c r="R61" s="1666"/>
      <c r="S61" s="1666"/>
      <c r="T61" s="1666"/>
      <c r="U61" s="1666"/>
      <c r="V61" s="1666"/>
      <c r="W61" s="1666"/>
      <c r="X61" s="1666"/>
      <c r="Y61" s="1666"/>
      <c r="Z61" s="1666"/>
      <c r="AA61" s="1666"/>
      <c r="AB61" s="1666"/>
      <c r="AC61" s="1666"/>
      <c r="AD61" s="1666"/>
      <c r="AE61" s="1666"/>
      <c r="AF61" s="1666"/>
      <c r="AG61" s="1666"/>
      <c r="AH61" s="1666"/>
      <c r="AI61" s="1666"/>
      <c r="AJ61" s="1666"/>
      <c r="AK61" s="1666"/>
      <c r="AL61" s="1666"/>
      <c r="AM61" s="1666"/>
      <c r="AN61" s="1666"/>
      <c r="AO61" s="1667"/>
      <c r="AP61" s="4"/>
    </row>
    <row r="62" spans="1:42" s="4" customFormat="1" ht="15" hidden="1" customHeight="1" x14ac:dyDescent="0.2">
      <c r="B62" s="1668"/>
      <c r="C62" s="1669"/>
      <c r="D62" s="1669"/>
      <c r="E62" s="1669"/>
      <c r="F62" s="1669"/>
      <c r="G62" s="1669"/>
      <c r="H62" s="1669"/>
      <c r="I62" s="1669"/>
      <c r="J62" s="1669"/>
      <c r="K62" s="1670"/>
      <c r="L62" s="1668"/>
      <c r="M62" s="1669"/>
      <c r="N62" s="1669"/>
      <c r="O62" s="1669"/>
      <c r="P62" s="1669"/>
      <c r="Q62" s="1669"/>
      <c r="R62" s="1669"/>
      <c r="S62" s="1669"/>
      <c r="T62" s="1669"/>
      <c r="U62" s="1669"/>
      <c r="V62" s="1669"/>
      <c r="W62" s="1669"/>
      <c r="X62" s="1669"/>
      <c r="Y62" s="1669"/>
      <c r="Z62" s="1669"/>
      <c r="AA62" s="1669"/>
      <c r="AB62" s="1669"/>
      <c r="AC62" s="1669"/>
      <c r="AD62" s="1669"/>
      <c r="AE62" s="1669"/>
      <c r="AF62" s="1669"/>
      <c r="AG62" s="1669"/>
      <c r="AH62" s="1669"/>
      <c r="AI62" s="1669"/>
      <c r="AJ62" s="1669"/>
      <c r="AK62" s="1669"/>
      <c r="AL62" s="1669"/>
      <c r="AM62" s="1669"/>
      <c r="AN62" s="1669"/>
      <c r="AO62" s="1670"/>
    </row>
    <row r="63" spans="1:42" s="4" customFormat="1" ht="15" customHeight="1" x14ac:dyDescent="0.2">
      <c r="B63" s="1686"/>
      <c r="C63" s="1687"/>
      <c r="D63" s="1687"/>
      <c r="E63" s="1687"/>
      <c r="F63" s="1687"/>
      <c r="G63" s="1687"/>
      <c r="H63" s="1687"/>
      <c r="I63" s="1687"/>
      <c r="J63" s="1687"/>
      <c r="K63" s="1688"/>
      <c r="L63" s="1686"/>
      <c r="M63" s="1687"/>
      <c r="N63" s="1687"/>
      <c r="O63" s="1687"/>
      <c r="P63" s="1687"/>
      <c r="Q63" s="1687"/>
      <c r="R63" s="1687"/>
      <c r="S63" s="1687"/>
      <c r="T63" s="1687"/>
      <c r="U63" s="1687"/>
      <c r="V63" s="1687"/>
      <c r="W63" s="1687"/>
      <c r="X63" s="1687"/>
      <c r="Y63" s="1687"/>
      <c r="Z63" s="1687"/>
      <c r="AA63" s="1687"/>
      <c r="AB63" s="1687"/>
      <c r="AC63" s="1687"/>
      <c r="AD63" s="1687"/>
      <c r="AE63" s="1687"/>
      <c r="AF63" s="1687"/>
      <c r="AG63" s="1687"/>
      <c r="AH63" s="1687"/>
      <c r="AI63" s="1687"/>
      <c r="AJ63" s="1687"/>
      <c r="AK63" s="1687"/>
      <c r="AL63" s="1687"/>
      <c r="AM63" s="1687"/>
      <c r="AN63" s="1687"/>
      <c r="AO63" s="1688"/>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634" t="s">
        <v>472</v>
      </c>
      <c r="C66" s="1642"/>
      <c r="D66" s="1642"/>
      <c r="E66" s="1642"/>
      <c r="F66" s="1642"/>
      <c r="G66" s="1642"/>
      <c r="H66" s="1642"/>
      <c r="I66" s="1635"/>
      <c r="J66" s="1634"/>
      <c r="K66" s="1642"/>
      <c r="L66" s="1642"/>
      <c r="M66" s="1642"/>
      <c r="N66" s="1642"/>
      <c r="O66" s="1642"/>
      <c r="P66" s="1642"/>
      <c r="Q66" s="1642"/>
      <c r="R66" s="1642"/>
      <c r="S66" s="1642"/>
      <c r="T66" s="1635"/>
      <c r="U66" s="1634" t="s">
        <v>473</v>
      </c>
      <c r="V66" s="1642"/>
      <c r="W66" s="1642"/>
      <c r="X66" s="1642"/>
      <c r="Y66" s="1642"/>
      <c r="Z66" s="1642"/>
      <c r="AA66" s="1642"/>
      <c r="AB66" s="1635"/>
      <c r="AC66" s="1641"/>
      <c r="AD66" s="1641"/>
      <c r="AE66" s="1641"/>
      <c r="AF66" s="1641"/>
      <c r="AG66" s="1641"/>
      <c r="AH66" s="1641"/>
      <c r="AI66" s="1641"/>
      <c r="AJ66" s="1641"/>
      <c r="AK66" s="1641"/>
      <c r="AL66" s="1641"/>
      <c r="AM66" s="1641"/>
      <c r="AN66" s="1641"/>
      <c r="AO66" s="1641"/>
      <c r="AP66" s="77"/>
    </row>
    <row r="67" spans="1:42" s="8" customFormat="1" x14ac:dyDescent="0.2">
      <c r="A67" s="77"/>
      <c r="B67" s="1638"/>
      <c r="C67" s="1651"/>
      <c r="D67" s="1651"/>
      <c r="E67" s="1651"/>
      <c r="F67" s="1651"/>
      <c r="G67" s="1651"/>
      <c r="H67" s="1651"/>
      <c r="I67" s="1639"/>
      <c r="J67" s="1638"/>
      <c r="K67" s="1651"/>
      <c r="L67" s="1651"/>
      <c r="M67" s="1651"/>
      <c r="N67" s="1651"/>
      <c r="O67" s="1651"/>
      <c r="P67" s="1651"/>
      <c r="Q67" s="1651"/>
      <c r="R67" s="1651"/>
      <c r="S67" s="1651"/>
      <c r="T67" s="1639"/>
      <c r="U67" s="1638"/>
      <c r="V67" s="1651"/>
      <c r="W67" s="1651"/>
      <c r="X67" s="1651"/>
      <c r="Y67" s="1651"/>
      <c r="Z67" s="1651"/>
      <c r="AA67" s="1651"/>
      <c r="AB67" s="1639"/>
      <c r="AC67" s="1641"/>
      <c r="AD67" s="1641"/>
      <c r="AE67" s="1641"/>
      <c r="AF67" s="1641"/>
      <c r="AG67" s="1641"/>
      <c r="AH67" s="1641"/>
      <c r="AI67" s="1641"/>
      <c r="AJ67" s="1641"/>
      <c r="AK67" s="1641"/>
      <c r="AL67" s="1641"/>
      <c r="AM67" s="1641"/>
      <c r="AN67" s="1641"/>
      <c r="AO67" s="1641"/>
      <c r="AP67" s="77"/>
    </row>
    <row r="68" spans="1:42" s="8" customFormat="1" x14ac:dyDescent="0.2">
      <c r="A68" s="77"/>
      <c r="B68" s="1634" t="s">
        <v>474</v>
      </c>
      <c r="C68" s="1642"/>
      <c r="D68" s="1642"/>
      <c r="E68" s="1642"/>
      <c r="F68" s="1642"/>
      <c r="G68" s="1642"/>
      <c r="H68" s="1642"/>
      <c r="I68" s="1635"/>
      <c r="J68" s="1634"/>
      <c r="K68" s="1642"/>
      <c r="L68" s="1642"/>
      <c r="M68" s="1642"/>
      <c r="N68" s="1642"/>
      <c r="O68" s="1642"/>
      <c r="P68" s="1642"/>
      <c r="Q68" s="1642"/>
      <c r="R68" s="1642"/>
      <c r="S68" s="1642"/>
      <c r="T68" s="1635"/>
      <c r="U68" s="1691" t="s">
        <v>475</v>
      </c>
      <c r="V68" s="1692"/>
      <c r="W68" s="1692"/>
      <c r="X68" s="1692"/>
      <c r="Y68" s="1692"/>
      <c r="Z68" s="1692"/>
      <c r="AA68" s="1692"/>
      <c r="AB68" s="1693"/>
      <c r="AC68" s="1691" t="s">
        <v>476</v>
      </c>
      <c r="AD68" s="1692"/>
      <c r="AE68" s="1642"/>
      <c r="AF68" s="1642"/>
      <c r="AG68" s="1642"/>
      <c r="AH68" s="1642"/>
      <c r="AI68" s="1642"/>
      <c r="AJ68" s="1642"/>
      <c r="AK68" s="1642"/>
      <c r="AL68" s="1642"/>
      <c r="AM68" s="1642"/>
      <c r="AN68" s="1642"/>
      <c r="AO68" s="1635"/>
      <c r="AP68" s="77"/>
    </row>
    <row r="69" spans="1:42" s="8" customFormat="1" x14ac:dyDescent="0.2">
      <c r="A69" s="77"/>
      <c r="B69" s="1638"/>
      <c r="C69" s="1651"/>
      <c r="D69" s="1651"/>
      <c r="E69" s="1651"/>
      <c r="F69" s="1651"/>
      <c r="G69" s="1651"/>
      <c r="H69" s="1651"/>
      <c r="I69" s="1639"/>
      <c r="J69" s="1638"/>
      <c r="K69" s="1651"/>
      <c r="L69" s="1651"/>
      <c r="M69" s="1651"/>
      <c r="N69" s="1651"/>
      <c r="O69" s="1651"/>
      <c r="P69" s="1651"/>
      <c r="Q69" s="1651"/>
      <c r="R69" s="1651"/>
      <c r="S69" s="1651"/>
      <c r="T69" s="1639"/>
      <c r="U69" s="1802"/>
      <c r="V69" s="1803"/>
      <c r="W69" s="1803"/>
      <c r="X69" s="1803"/>
      <c r="Y69" s="1803"/>
      <c r="Z69" s="1803"/>
      <c r="AA69" s="1803"/>
      <c r="AB69" s="1804"/>
      <c r="AC69" s="1802" t="s">
        <v>477</v>
      </c>
      <c r="AD69" s="1803"/>
      <c r="AE69" s="1651"/>
      <c r="AF69" s="1651"/>
      <c r="AG69" s="1651"/>
      <c r="AH69" s="1651"/>
      <c r="AI69" s="1651"/>
      <c r="AJ69" s="1651"/>
      <c r="AK69" s="1651"/>
      <c r="AL69" s="1651"/>
      <c r="AM69" s="1651"/>
      <c r="AN69" s="1651"/>
      <c r="AO69" s="1639"/>
      <c r="AP69" s="77"/>
    </row>
    <row r="70" spans="1:42" x14ac:dyDescent="0.2">
      <c r="A70" s="4"/>
      <c r="B70" s="1634" t="s">
        <v>478</v>
      </c>
      <c r="C70" s="1642"/>
      <c r="D70" s="1642"/>
      <c r="E70" s="1642"/>
      <c r="F70" s="1642"/>
      <c r="G70" s="1642"/>
      <c r="H70" s="1642"/>
      <c r="I70" s="1635"/>
      <c r="J70" s="1691" t="s">
        <v>479</v>
      </c>
      <c r="K70" s="1692"/>
      <c r="L70" s="1818"/>
      <c r="M70" s="1818"/>
      <c r="N70" s="1818"/>
      <c r="O70" s="1818"/>
      <c r="P70" s="1818"/>
      <c r="Q70" s="1818"/>
      <c r="R70" s="1818"/>
      <c r="S70" s="1818"/>
      <c r="T70" s="1819"/>
      <c r="U70" s="1641" t="s">
        <v>480</v>
      </c>
      <c r="V70" s="1641"/>
      <c r="W70" s="1641"/>
      <c r="X70" s="1641"/>
      <c r="Y70" s="1641"/>
      <c r="Z70" s="1641"/>
      <c r="AA70" s="1641"/>
      <c r="AB70" s="1641"/>
      <c r="AC70" s="1691" t="s">
        <v>476</v>
      </c>
      <c r="AD70" s="1692"/>
      <c r="AE70" s="1642"/>
      <c r="AF70" s="1642"/>
      <c r="AG70" s="1642"/>
      <c r="AH70" s="1642"/>
      <c r="AI70" s="1642"/>
      <c r="AJ70" s="1642"/>
      <c r="AK70" s="1642"/>
      <c r="AL70" s="1642"/>
      <c r="AM70" s="1642"/>
      <c r="AN70" s="1642"/>
      <c r="AO70" s="1635"/>
      <c r="AP70" s="4"/>
    </row>
    <row r="71" spans="1:42" x14ac:dyDescent="0.2">
      <c r="A71" s="4"/>
      <c r="B71" s="1638"/>
      <c r="C71" s="1651"/>
      <c r="D71" s="1651"/>
      <c r="E71" s="1651"/>
      <c r="F71" s="1651"/>
      <c r="G71" s="1651"/>
      <c r="H71" s="1651"/>
      <c r="I71" s="1639"/>
      <c r="J71" s="1802" t="s">
        <v>481</v>
      </c>
      <c r="K71" s="1803"/>
      <c r="L71" s="1820"/>
      <c r="M71" s="1820"/>
      <c r="N71" s="1820"/>
      <c r="O71" s="1820"/>
      <c r="P71" s="1820"/>
      <c r="Q71" s="1820"/>
      <c r="R71" s="1820"/>
      <c r="S71" s="1820"/>
      <c r="T71" s="1821"/>
      <c r="U71" s="1641"/>
      <c r="V71" s="1641"/>
      <c r="W71" s="1641"/>
      <c r="X71" s="1641"/>
      <c r="Y71" s="1641"/>
      <c r="Z71" s="1641"/>
      <c r="AA71" s="1641"/>
      <c r="AB71" s="1641"/>
      <c r="AC71" s="1802" t="s">
        <v>477</v>
      </c>
      <c r="AD71" s="1803"/>
      <c r="AE71" s="1651"/>
      <c r="AF71" s="1651"/>
      <c r="AG71" s="1651"/>
      <c r="AH71" s="1651"/>
      <c r="AI71" s="1651"/>
      <c r="AJ71" s="1651"/>
      <c r="AK71" s="1651"/>
      <c r="AL71" s="1651"/>
      <c r="AM71" s="1651"/>
      <c r="AN71" s="1651"/>
      <c r="AO71" s="1639"/>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807" t="s">
        <v>482</v>
      </c>
      <c r="C73" s="1807"/>
      <c r="D73" s="1807"/>
      <c r="E73" s="1807"/>
      <c r="F73" s="1807"/>
      <c r="G73" s="1807"/>
      <c r="H73" s="1807"/>
      <c r="I73" s="1807"/>
      <c r="J73" s="1807"/>
      <c r="K73" s="1807"/>
      <c r="L73" s="1807"/>
      <c r="M73" s="1807"/>
      <c r="N73" s="1807"/>
      <c r="O73" s="1807"/>
      <c r="P73" s="1807"/>
      <c r="Q73" s="1807"/>
      <c r="R73" s="1807"/>
      <c r="S73" s="1807"/>
      <c r="T73" s="1807"/>
      <c r="U73" s="1807"/>
      <c r="V73" s="1807"/>
      <c r="W73" s="1807"/>
      <c r="X73" s="1807"/>
      <c r="Y73" s="1807"/>
      <c r="Z73" s="1807"/>
      <c r="AA73" s="1807"/>
      <c r="AB73" s="1807"/>
      <c r="AC73" s="1807"/>
      <c r="AD73" s="1807"/>
      <c r="AE73" s="1807"/>
      <c r="AF73" s="1807"/>
      <c r="AG73" s="1807"/>
      <c r="AH73" s="1807"/>
      <c r="AI73" s="1807"/>
      <c r="AJ73" s="1807"/>
      <c r="AK73" s="1807"/>
      <c r="AL73" s="1807"/>
      <c r="AM73" s="1807"/>
      <c r="AN73" s="1807"/>
      <c r="AO73" s="1807"/>
      <c r="AP73" s="4"/>
    </row>
    <row r="74" spans="1:42" x14ac:dyDescent="0.2">
      <c r="A74" s="4"/>
      <c r="B74" s="1634" t="s">
        <v>62</v>
      </c>
      <c r="C74" s="1635"/>
      <c r="D74" s="1808" t="s">
        <v>483</v>
      </c>
      <c r="E74" s="1809"/>
      <c r="F74" s="1809"/>
      <c r="G74" s="1809"/>
      <c r="H74" s="1809"/>
      <c r="I74" s="1809"/>
      <c r="J74" s="1809"/>
      <c r="K74" s="1809"/>
      <c r="L74" s="1809"/>
      <c r="M74" s="1809"/>
      <c r="N74" s="1809"/>
      <c r="O74" s="1809"/>
      <c r="P74" s="1809"/>
      <c r="Q74" s="1809"/>
      <c r="R74" s="1809"/>
      <c r="S74" s="1809"/>
      <c r="T74" s="1809"/>
      <c r="U74" s="1809"/>
      <c r="V74" s="1809"/>
      <c r="W74" s="1809"/>
      <c r="X74" s="1809"/>
      <c r="Y74" s="1809"/>
      <c r="Z74" s="1809"/>
      <c r="AA74" s="1809"/>
      <c r="AB74" s="1809"/>
      <c r="AC74" s="1809"/>
      <c r="AD74" s="1809"/>
      <c r="AE74" s="1809"/>
      <c r="AF74" s="1809"/>
      <c r="AG74" s="1809"/>
      <c r="AH74" s="1809"/>
      <c r="AI74" s="1809"/>
      <c r="AJ74" s="1809"/>
      <c r="AK74" s="1809"/>
      <c r="AL74" s="1809"/>
      <c r="AM74" s="1809"/>
      <c r="AN74" s="1809"/>
      <c r="AO74" s="1809"/>
      <c r="AP74" s="4"/>
    </row>
    <row r="75" spans="1:42" s="4" customFormat="1" ht="0.75" customHeight="1" x14ac:dyDescent="0.2">
      <c r="B75" s="1636"/>
      <c r="C75" s="1637"/>
      <c r="D75" s="1808"/>
      <c r="E75" s="1809"/>
      <c r="F75" s="1809"/>
      <c r="G75" s="1809"/>
      <c r="H75" s="1809"/>
      <c r="I75" s="1809"/>
      <c r="J75" s="1809"/>
      <c r="K75" s="1809"/>
      <c r="L75" s="1809"/>
      <c r="M75" s="1809"/>
      <c r="N75" s="1809"/>
      <c r="O75" s="1809"/>
      <c r="P75" s="1809"/>
      <c r="Q75" s="1809"/>
      <c r="R75" s="1809"/>
      <c r="S75" s="1809"/>
      <c r="T75" s="1809"/>
      <c r="U75" s="1809"/>
      <c r="V75" s="1809"/>
      <c r="W75" s="1809"/>
      <c r="X75" s="1809"/>
      <c r="Y75" s="1809"/>
      <c r="Z75" s="1809"/>
      <c r="AA75" s="1809"/>
      <c r="AB75" s="1809"/>
      <c r="AC75" s="1809"/>
      <c r="AD75" s="1809"/>
      <c r="AE75" s="1809"/>
      <c r="AF75" s="1809"/>
      <c r="AG75" s="1809"/>
      <c r="AH75" s="1809"/>
      <c r="AI75" s="1809"/>
      <c r="AJ75" s="1809"/>
      <c r="AK75" s="1809"/>
      <c r="AL75" s="1809"/>
      <c r="AM75" s="1809"/>
      <c r="AN75" s="1809"/>
      <c r="AO75" s="1809"/>
    </row>
    <row r="76" spans="1:42" ht="17.25" customHeight="1" x14ac:dyDescent="0.2">
      <c r="A76" s="4"/>
      <c r="B76" s="1636"/>
      <c r="C76" s="1637"/>
      <c r="D76" s="1810" t="s">
        <v>484</v>
      </c>
      <c r="E76" s="1811"/>
      <c r="F76" s="1811"/>
      <c r="G76" s="1811"/>
      <c r="H76" s="1811"/>
      <c r="I76" s="1811"/>
      <c r="J76" s="1811"/>
      <c r="K76" s="1811"/>
      <c r="L76" s="1811"/>
      <c r="M76" s="1811"/>
      <c r="N76" s="1811"/>
      <c r="O76" s="1811"/>
      <c r="P76" s="1811"/>
      <c r="Q76" s="1811"/>
      <c r="R76" s="1811"/>
      <c r="S76" s="1811"/>
      <c r="T76" s="1811"/>
      <c r="U76" s="1811"/>
      <c r="V76" s="1811"/>
      <c r="W76" s="1811"/>
      <c r="X76" s="1811"/>
      <c r="Y76" s="1811"/>
      <c r="Z76" s="1811"/>
      <c r="AA76" s="1811"/>
      <c r="AB76" s="1811"/>
      <c r="AC76" s="1811"/>
      <c r="AD76" s="1811"/>
      <c r="AE76" s="1811"/>
      <c r="AF76" s="1811"/>
      <c r="AG76" s="1811"/>
      <c r="AH76" s="1811"/>
      <c r="AI76" s="1811"/>
      <c r="AJ76" s="1811"/>
      <c r="AK76" s="1811"/>
      <c r="AL76" s="1811"/>
      <c r="AM76" s="1811"/>
      <c r="AN76" s="1811"/>
      <c r="AO76" s="1808"/>
      <c r="AP76" s="4"/>
    </row>
    <row r="77" spans="1:42" ht="15" customHeight="1" x14ac:dyDescent="0.2">
      <c r="A77" s="4"/>
      <c r="B77" s="1636"/>
      <c r="C77" s="1637"/>
      <c r="D77" s="1812"/>
      <c r="E77" s="1813"/>
      <c r="F77" s="1813"/>
      <c r="G77" s="1813"/>
      <c r="H77" s="1813"/>
      <c r="I77" s="1813"/>
      <c r="J77" s="1813"/>
      <c r="K77" s="1813"/>
      <c r="L77" s="1813"/>
      <c r="M77" s="1813"/>
      <c r="N77" s="1813"/>
      <c r="O77" s="1813"/>
      <c r="P77" s="1813"/>
      <c r="Q77" s="1813"/>
      <c r="R77" s="1813"/>
      <c r="S77" s="1813"/>
      <c r="T77" s="1813"/>
      <c r="U77" s="1813"/>
      <c r="V77" s="1813"/>
      <c r="W77" s="1813"/>
      <c r="X77" s="1813"/>
      <c r="Y77" s="1813"/>
      <c r="Z77" s="1813"/>
      <c r="AA77" s="1813"/>
      <c r="AB77" s="1813"/>
      <c r="AC77" s="1813"/>
      <c r="AD77" s="1813"/>
      <c r="AE77" s="1813"/>
      <c r="AF77" s="1813"/>
      <c r="AG77" s="1813"/>
      <c r="AH77" s="1813"/>
      <c r="AI77" s="1813"/>
      <c r="AJ77" s="1813"/>
      <c r="AK77" s="1813"/>
      <c r="AL77" s="1813"/>
      <c r="AM77" s="1813"/>
      <c r="AN77" s="1813"/>
      <c r="AO77" s="1814"/>
      <c r="AP77" s="4"/>
    </row>
    <row r="78" spans="1:42" s="77" customFormat="1" ht="15" customHeight="1" x14ac:dyDescent="0.2">
      <c r="A78" s="4"/>
      <c r="B78" s="1638"/>
      <c r="C78" s="1639"/>
      <c r="D78" s="1815"/>
      <c r="E78" s="1816"/>
      <c r="F78" s="1816"/>
      <c r="G78" s="1816"/>
      <c r="H78" s="1816"/>
      <c r="I78" s="1816"/>
      <c r="J78" s="1816"/>
      <c r="K78" s="1816"/>
      <c r="L78" s="1816"/>
      <c r="M78" s="1816"/>
      <c r="N78" s="1816"/>
      <c r="O78" s="1816"/>
      <c r="P78" s="1816"/>
      <c r="Q78" s="1816"/>
      <c r="R78" s="1816"/>
      <c r="S78" s="1816"/>
      <c r="T78" s="1816"/>
      <c r="U78" s="1816"/>
      <c r="V78" s="1816"/>
      <c r="W78" s="1816"/>
      <c r="X78" s="1816"/>
      <c r="Y78" s="1816"/>
      <c r="Z78" s="1816"/>
      <c r="AA78" s="1816"/>
      <c r="AB78" s="1816"/>
      <c r="AC78" s="1816"/>
      <c r="AD78" s="1816"/>
      <c r="AE78" s="1816"/>
      <c r="AF78" s="1816"/>
      <c r="AG78" s="1816"/>
      <c r="AH78" s="1816"/>
      <c r="AI78" s="1816"/>
      <c r="AJ78" s="1816"/>
      <c r="AK78" s="1816"/>
      <c r="AL78" s="1816"/>
      <c r="AM78" s="1816"/>
      <c r="AN78" s="1816"/>
      <c r="AO78" s="1817"/>
      <c r="AP78" s="4"/>
    </row>
    <row r="79" spans="1:42" s="77" customFormat="1" ht="15" customHeight="1" x14ac:dyDescent="0.2">
      <c r="A79" s="4"/>
      <c r="B79" s="93" t="s">
        <v>485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486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487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488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489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495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805" t="s">
        <v>496</v>
      </c>
      <c r="D91" s="1805"/>
      <c r="E91" s="1805"/>
      <c r="F91" s="1805"/>
      <c r="G91" s="1805"/>
      <c r="H91" s="1805"/>
      <c r="I91" s="1805"/>
      <c r="J91" s="1805"/>
      <c r="K91" s="1805"/>
      <c r="L91" s="1805"/>
      <c r="M91" s="1805"/>
      <c r="N91" s="1805"/>
      <c r="O91" s="1805"/>
      <c r="P91" s="1805"/>
      <c r="Q91" s="1805"/>
      <c r="R91" s="1805"/>
      <c r="S91" s="1805"/>
      <c r="T91" s="1805"/>
      <c r="U91" s="1805"/>
      <c r="V91" s="1805"/>
      <c r="W91" s="1805"/>
      <c r="X91" s="1805"/>
      <c r="Y91" s="1805"/>
      <c r="Z91" s="1805"/>
      <c r="AA91" s="1805"/>
      <c r="AB91" s="1805"/>
      <c r="AC91" s="1805"/>
      <c r="AD91" s="1805"/>
      <c r="AE91" s="1805"/>
      <c r="AF91" s="1805"/>
      <c r="AG91" s="1805"/>
      <c r="AH91" s="1805"/>
      <c r="AI91" s="1805"/>
      <c r="AJ91" s="1805"/>
      <c r="AK91" s="1805"/>
      <c r="AL91" s="1805"/>
      <c r="AM91" s="1805"/>
      <c r="AN91" s="1805"/>
      <c r="AO91" s="1805"/>
      <c r="AP91" s="72"/>
    </row>
    <row r="92" spans="1:42" s="4" customFormat="1" ht="33" customHeight="1" x14ac:dyDescent="0.2">
      <c r="A92" s="72"/>
      <c r="B92" s="1806" t="s">
        <v>497</v>
      </c>
      <c r="C92" s="1806"/>
      <c r="D92" s="1806"/>
      <c r="E92" s="1806"/>
      <c r="F92" s="1806"/>
      <c r="G92" s="1806"/>
      <c r="H92" s="1806"/>
      <c r="I92" s="1806"/>
      <c r="J92" s="1806"/>
      <c r="K92" s="1806"/>
      <c r="L92" s="1806"/>
      <c r="M92" s="1806"/>
      <c r="N92" s="1806"/>
      <c r="O92" s="1806"/>
      <c r="P92" s="1806"/>
      <c r="Q92" s="1806"/>
      <c r="R92" s="1806"/>
      <c r="S92" s="1806"/>
      <c r="T92" s="1806"/>
      <c r="U92" s="1806"/>
      <c r="V92" s="1806"/>
      <c r="W92" s="1806"/>
      <c r="X92" s="1806"/>
      <c r="Y92" s="1806"/>
      <c r="Z92" s="1806"/>
      <c r="AA92" s="1806"/>
      <c r="AB92" s="1806"/>
      <c r="AC92" s="1806"/>
      <c r="AD92" s="1806"/>
      <c r="AE92" s="1806"/>
      <c r="AF92" s="1806"/>
      <c r="AG92" s="1806"/>
      <c r="AH92" s="1806"/>
      <c r="AI92" s="1806"/>
      <c r="AJ92" s="1806"/>
      <c r="AK92" s="1806"/>
      <c r="AL92" s="1806"/>
      <c r="AM92" s="1806"/>
      <c r="AN92" s="1806"/>
      <c r="AO92" s="1806"/>
      <c r="AP92" s="72"/>
    </row>
    <row r="93" spans="1:42" s="72" customFormat="1" ht="15" customHeight="1" x14ac:dyDescent="0.2">
      <c r="B93" s="72" t="s">
        <v>498</v>
      </c>
    </row>
    <row r="94" spans="1:42" s="72" customFormat="1" ht="15" customHeight="1" x14ac:dyDescent="0.2">
      <c r="B94" s="72" t="s">
        <v>499</v>
      </c>
    </row>
    <row r="95" spans="1:42" s="72" customFormat="1" ht="15" customHeight="1" x14ac:dyDescent="0.2">
      <c r="B95" s="72" t="s">
        <v>500</v>
      </c>
    </row>
    <row r="96" spans="1:42" s="72" customFormat="1" ht="15" customHeight="1" x14ac:dyDescent="0.2">
      <c r="B96" s="72" t="s">
        <v>501</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08984375" style="3" customWidth="1"/>
    <col min="2" max="15" width="2.6328125" style="3" customWidth="1"/>
    <col min="16" max="17" width="1.7265625" style="3" customWidth="1"/>
    <col min="18" max="29" width="2.6328125" style="3" customWidth="1"/>
    <col min="30" max="31" width="3.08984375" style="3" customWidth="1"/>
    <col min="32" max="35" width="2.6328125" style="3" customWidth="1"/>
    <col min="36" max="38" width="2.453125" style="3" customWidth="1"/>
    <col min="39" max="40" width="1.453125" style="3" customWidth="1"/>
    <col min="41" max="41" width="1.7265625" style="3" customWidth="1"/>
    <col min="42" max="42" width="0.7265625" style="3" customWidth="1"/>
    <col min="43" max="43" width="0.36328125" style="3" customWidth="1"/>
    <col min="44" max="16384" width="9" style="3"/>
  </cols>
  <sheetData>
    <row r="1" spans="1:50" ht="18.75" hidden="1" customHeight="1" x14ac:dyDescent="0.2">
      <c r="A1" s="1869" t="s">
        <v>192</v>
      </c>
      <c r="B1" s="1616"/>
      <c r="C1" s="1616"/>
      <c r="D1" s="1616"/>
      <c r="E1" s="1616"/>
      <c r="F1" s="1616"/>
      <c r="G1" s="1616"/>
      <c r="H1" s="1616"/>
      <c r="I1" s="1616"/>
      <c r="J1" s="1616"/>
      <c r="K1" s="1616"/>
      <c r="L1" s="1616"/>
      <c r="M1" s="1616"/>
      <c r="N1" s="1616"/>
      <c r="O1" s="1616"/>
      <c r="P1" s="1616"/>
      <c r="Q1" s="1616"/>
      <c r="R1" s="1616"/>
      <c r="S1" s="1616"/>
      <c r="T1" s="1616"/>
      <c r="U1" s="1616"/>
      <c r="V1" s="1616"/>
      <c r="W1" s="1616"/>
      <c r="X1" s="1616"/>
      <c r="Y1" s="1616"/>
      <c r="Z1" s="1616"/>
      <c r="AA1" s="1616"/>
      <c r="AB1" s="1616"/>
      <c r="AC1" s="1616"/>
      <c r="AD1" s="1616"/>
      <c r="AE1" s="1616"/>
      <c r="AF1" s="1616"/>
      <c r="AG1" s="1616"/>
      <c r="AH1" s="1616"/>
      <c r="AI1" s="1616"/>
      <c r="AJ1" s="1616"/>
      <c r="AK1" s="1616"/>
      <c r="AL1" s="1616"/>
      <c r="AM1" s="1616"/>
      <c r="AN1" s="1616"/>
      <c r="AO1" s="1616"/>
      <c r="AP1" s="1617"/>
      <c r="AQ1" s="65" t="s">
        <v>502</v>
      </c>
      <c r="AR1" s="10"/>
      <c r="AS1" s="10"/>
      <c r="AT1" s="10"/>
      <c r="AU1" s="10"/>
      <c r="AV1" s="10"/>
      <c r="AW1" s="10"/>
      <c r="AX1" s="11"/>
    </row>
    <row r="2" spans="1:50" s="1" customFormat="1" ht="15" customHeight="1" x14ac:dyDescent="0.2">
      <c r="B2" s="2" t="s">
        <v>503</v>
      </c>
    </row>
    <row r="3" spans="1:50" ht="22.5" customHeight="1" x14ac:dyDescent="0.2">
      <c r="B3" s="1618" t="s">
        <v>504</v>
      </c>
      <c r="C3" s="1618"/>
      <c r="D3" s="1618"/>
      <c r="E3" s="1618"/>
      <c r="F3" s="1618"/>
      <c r="G3" s="1618"/>
      <c r="H3" s="1618"/>
      <c r="I3" s="1618"/>
      <c r="J3" s="1618"/>
      <c r="K3" s="1618"/>
      <c r="L3" s="1618"/>
      <c r="M3" s="1618"/>
      <c r="N3" s="1618"/>
      <c r="O3" s="1618"/>
      <c r="P3" s="1618"/>
      <c r="Q3" s="1618"/>
      <c r="R3" s="1618"/>
      <c r="S3" s="1618"/>
      <c r="T3" s="1618"/>
      <c r="U3" s="1618"/>
      <c r="V3" s="1618"/>
      <c r="W3" s="1618"/>
      <c r="X3" s="1618"/>
      <c r="Y3" s="1618"/>
      <c r="Z3" s="1618"/>
      <c r="AA3" s="1618"/>
      <c r="AB3" s="1618"/>
      <c r="AC3" s="1618"/>
      <c r="AD3" s="1618"/>
      <c r="AE3" s="1618"/>
      <c r="AF3" s="1618"/>
      <c r="AG3" s="1618"/>
      <c r="AH3" s="1618"/>
      <c r="AI3" s="1618"/>
      <c r="AJ3" s="1618"/>
      <c r="AK3" s="1618"/>
      <c r="AL3" s="1618"/>
      <c r="AM3" s="1618"/>
      <c r="AN3" s="1618"/>
      <c r="AO3" s="1618"/>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505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506</v>
      </c>
      <c r="AP8" s="3"/>
    </row>
    <row r="9" spans="1:50" s="12" customFormat="1" ht="16.5" customHeight="1" x14ac:dyDescent="0.2">
      <c r="A9" s="20"/>
      <c r="B9" s="1825" t="s">
        <v>507</v>
      </c>
      <c r="C9" s="1826"/>
      <c r="D9" s="1826"/>
      <c r="E9" s="1826"/>
      <c r="F9" s="1826"/>
      <c r="G9" s="1827"/>
      <c r="H9" s="1866" t="s">
        <v>508</v>
      </c>
      <c r="I9" s="1866"/>
      <c r="J9" s="1866"/>
      <c r="K9" s="1866"/>
      <c r="L9" s="1866"/>
      <c r="M9" s="1866"/>
      <c r="N9" s="1866"/>
      <c r="O9" s="1866"/>
      <c r="P9" s="1866"/>
      <c r="Q9" s="1866"/>
      <c r="R9" s="1866"/>
      <c r="S9" s="1866"/>
      <c r="T9" s="1866"/>
      <c r="U9" s="1866"/>
      <c r="V9" s="1866"/>
      <c r="W9" s="1866"/>
      <c r="X9" s="1866"/>
      <c r="Y9" s="1866"/>
      <c r="Z9" s="1866"/>
      <c r="AA9" s="1866"/>
      <c r="AB9" s="1866"/>
      <c r="AC9" s="1866"/>
      <c r="AD9" s="1866"/>
      <c r="AE9" s="1866"/>
      <c r="AF9" s="1866"/>
      <c r="AG9" s="1866"/>
      <c r="AH9" s="1866"/>
      <c r="AI9" s="1866"/>
      <c r="AJ9" s="1866"/>
      <c r="AK9" s="1866"/>
      <c r="AL9" s="1866"/>
      <c r="AM9" s="1866"/>
      <c r="AN9" s="1866"/>
      <c r="AO9" s="1866"/>
      <c r="AP9" s="3"/>
      <c r="AQ9" s="9"/>
    </row>
    <row r="10" spans="1:50" s="12" customFormat="1" ht="16.5" customHeight="1" x14ac:dyDescent="0.2">
      <c r="A10" s="20"/>
      <c r="B10" s="1843"/>
      <c r="C10" s="1844"/>
      <c r="D10" s="1844"/>
      <c r="E10" s="1844"/>
      <c r="F10" s="1844"/>
      <c r="G10" s="1845"/>
      <c r="H10" s="1866" t="s">
        <v>509</v>
      </c>
      <c r="I10" s="1866"/>
      <c r="J10" s="1866"/>
      <c r="K10" s="1866"/>
      <c r="L10" s="1866"/>
      <c r="M10" s="1866"/>
      <c r="N10" s="1866"/>
      <c r="O10" s="1866"/>
      <c r="P10" s="1866"/>
      <c r="Q10" s="1866"/>
      <c r="R10" s="1866"/>
      <c r="S10" s="1866"/>
      <c r="T10" s="1866"/>
      <c r="U10" s="1866"/>
      <c r="V10" s="1866"/>
      <c r="W10" s="1866"/>
      <c r="X10" s="1866"/>
      <c r="Y10" s="1866"/>
      <c r="Z10" s="1866"/>
      <c r="AA10" s="1866"/>
      <c r="AB10" s="1866"/>
      <c r="AC10" s="1866"/>
      <c r="AD10" s="1866"/>
      <c r="AE10" s="1866"/>
      <c r="AF10" s="1866"/>
      <c r="AG10" s="1866"/>
      <c r="AH10" s="1866"/>
      <c r="AI10" s="1866"/>
      <c r="AJ10" s="1866"/>
      <c r="AK10" s="1866"/>
      <c r="AL10" s="1866"/>
      <c r="AM10" s="1866"/>
      <c r="AN10" s="1866"/>
      <c r="AO10" s="1866"/>
      <c r="AP10" s="3"/>
      <c r="AQ10" s="9"/>
    </row>
    <row r="11" spans="1:50" s="12" customFormat="1" ht="14.25" customHeight="1" x14ac:dyDescent="0.2">
      <c r="A11" s="20"/>
      <c r="B11" s="1843"/>
      <c r="C11" s="1844"/>
      <c r="D11" s="1844"/>
      <c r="E11" s="1844"/>
      <c r="F11" s="1844"/>
      <c r="G11" s="1845"/>
      <c r="H11" s="1825" t="s">
        <v>62</v>
      </c>
      <c r="I11" s="1827"/>
      <c r="J11" s="1846" t="s">
        <v>510</v>
      </c>
      <c r="K11" s="1847"/>
      <c r="L11" s="1847"/>
      <c r="M11" s="1847"/>
      <c r="N11" s="1847"/>
      <c r="O11" s="1847"/>
      <c r="P11" s="1847"/>
      <c r="Q11" s="1847"/>
      <c r="R11" s="1847"/>
      <c r="S11" s="1847"/>
      <c r="T11" s="1847"/>
      <c r="U11" s="1847"/>
      <c r="V11" s="1847"/>
      <c r="W11" s="1847"/>
      <c r="X11" s="1847"/>
      <c r="Y11" s="1847"/>
      <c r="Z11" s="1847"/>
      <c r="AA11" s="1847"/>
      <c r="AB11" s="1847"/>
      <c r="AC11" s="1862" t="s">
        <v>511</v>
      </c>
      <c r="AD11" s="1850"/>
      <c r="AE11" s="1850"/>
      <c r="AF11" s="1850"/>
      <c r="AG11" s="1850"/>
      <c r="AH11" s="1850"/>
      <c r="AI11" s="1850"/>
      <c r="AJ11" s="1850"/>
      <c r="AK11" s="1850"/>
      <c r="AL11" s="1850"/>
      <c r="AM11" s="1850"/>
      <c r="AN11" s="1850"/>
      <c r="AO11" s="1867"/>
      <c r="AP11" s="3"/>
      <c r="AQ11" s="9"/>
    </row>
    <row r="12" spans="1:50" s="12" customFormat="1" ht="14.25" customHeight="1" x14ac:dyDescent="0.2">
      <c r="A12" s="6"/>
      <c r="B12" s="1843"/>
      <c r="C12" s="1844"/>
      <c r="D12" s="1844"/>
      <c r="E12" s="1844"/>
      <c r="F12" s="1844"/>
      <c r="G12" s="1845"/>
      <c r="H12" s="1828"/>
      <c r="I12" s="1830"/>
      <c r="J12" s="1848"/>
      <c r="K12" s="1849"/>
      <c r="L12" s="1849"/>
      <c r="M12" s="1849"/>
      <c r="N12" s="1849"/>
      <c r="O12" s="1849"/>
      <c r="P12" s="1849"/>
      <c r="Q12" s="1849"/>
      <c r="R12" s="1849"/>
      <c r="S12" s="1849"/>
      <c r="T12" s="1849"/>
      <c r="U12" s="1849"/>
      <c r="V12" s="1849"/>
      <c r="W12" s="1849"/>
      <c r="X12" s="1849"/>
      <c r="Y12" s="1849"/>
      <c r="Z12" s="1849"/>
      <c r="AA12" s="1849"/>
      <c r="AB12" s="1849"/>
      <c r="AC12" s="1862"/>
      <c r="AD12" s="1850"/>
      <c r="AE12" s="50"/>
      <c r="AF12" s="50" t="s">
        <v>512</v>
      </c>
      <c r="AG12" s="50"/>
      <c r="AH12" s="50" t="s">
        <v>513</v>
      </c>
      <c r="AI12" s="50"/>
      <c r="AJ12" s="50" t="s">
        <v>514</v>
      </c>
      <c r="AK12" s="50"/>
      <c r="AL12" s="50"/>
      <c r="AM12" s="50"/>
      <c r="AN12" s="50"/>
      <c r="AO12" s="51"/>
      <c r="AP12" s="3"/>
      <c r="AQ12" s="9"/>
    </row>
    <row r="13" spans="1:50" s="12" customFormat="1" ht="14.25" customHeight="1" x14ac:dyDescent="0.2">
      <c r="A13" s="6"/>
      <c r="B13" s="1828"/>
      <c r="C13" s="1829"/>
      <c r="D13" s="1829"/>
      <c r="E13" s="1829"/>
      <c r="F13" s="1829"/>
      <c r="G13" s="1830"/>
      <c r="H13" s="1825" t="s">
        <v>62</v>
      </c>
      <c r="I13" s="1827"/>
      <c r="J13" s="1846" t="s">
        <v>515</v>
      </c>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51"/>
      <c r="AP13" s="3"/>
      <c r="AQ13" s="9"/>
    </row>
    <row r="14" spans="1:50" s="12" customFormat="1" ht="14.25" customHeight="1" x14ac:dyDescent="0.2">
      <c r="A14" s="1"/>
      <c r="B14" s="62"/>
      <c r="C14" s="63"/>
      <c r="D14" s="63"/>
      <c r="E14" s="63"/>
      <c r="F14" s="63"/>
      <c r="G14" s="64"/>
      <c r="H14" s="1828"/>
      <c r="I14" s="1830"/>
      <c r="J14" s="1848"/>
      <c r="K14" s="1849"/>
      <c r="L14" s="1849"/>
      <c r="M14" s="1849"/>
      <c r="N14" s="1849"/>
      <c r="O14" s="1849"/>
      <c r="P14" s="1849"/>
      <c r="Q14" s="1849"/>
      <c r="R14" s="1849"/>
      <c r="S14" s="1849"/>
      <c r="T14" s="1849"/>
      <c r="U14" s="1849"/>
      <c r="V14" s="1849"/>
      <c r="W14" s="1849"/>
      <c r="X14" s="1849"/>
      <c r="Y14" s="1849"/>
      <c r="Z14" s="1849"/>
      <c r="AA14" s="1849"/>
      <c r="AB14" s="1849"/>
      <c r="AC14" s="1849"/>
      <c r="AD14" s="1849"/>
      <c r="AE14" s="1849"/>
      <c r="AF14" s="1849"/>
      <c r="AG14" s="1849"/>
      <c r="AH14" s="1849"/>
      <c r="AI14" s="1849"/>
      <c r="AJ14" s="1849"/>
      <c r="AK14" s="1849"/>
      <c r="AL14" s="1849"/>
      <c r="AM14" s="1849"/>
      <c r="AN14" s="1849"/>
      <c r="AO14" s="1868"/>
      <c r="AP14" s="3"/>
      <c r="AQ14" s="9"/>
    </row>
    <row r="15" spans="1:50" s="12" customFormat="1" ht="14.25" customHeight="1" x14ac:dyDescent="0.2">
      <c r="A15" s="1"/>
      <c r="B15" s="62"/>
      <c r="C15" s="63"/>
      <c r="D15" s="63"/>
      <c r="E15" s="63"/>
      <c r="F15" s="63"/>
      <c r="G15" s="64"/>
      <c r="H15" s="1825" t="s">
        <v>62</v>
      </c>
      <c r="I15" s="1827"/>
      <c r="J15" s="1846" t="s">
        <v>516</v>
      </c>
      <c r="K15" s="1847"/>
      <c r="L15" s="1847"/>
      <c r="M15" s="1847"/>
      <c r="N15" s="1847"/>
      <c r="O15" s="1847"/>
      <c r="P15" s="1847"/>
      <c r="Q15" s="1847"/>
      <c r="R15" s="1847"/>
      <c r="S15" s="1847"/>
      <c r="T15" s="1847"/>
      <c r="U15" s="1847"/>
      <c r="V15" s="1847"/>
      <c r="W15" s="1847"/>
      <c r="X15" s="1847"/>
      <c r="Y15" s="1847"/>
      <c r="Z15" s="1847"/>
      <c r="AA15" s="1847"/>
      <c r="AB15" s="1847"/>
      <c r="AC15" s="52" t="s">
        <v>517</v>
      </c>
      <c r="AD15" s="1850"/>
      <c r="AE15" s="1850"/>
      <c r="AF15" s="1850"/>
      <c r="AG15" s="1850"/>
      <c r="AH15" s="50" t="s">
        <v>518</v>
      </c>
      <c r="AI15" s="1860" t="s">
        <v>519</v>
      </c>
      <c r="AJ15" s="1860"/>
      <c r="AK15" s="1860"/>
      <c r="AL15" s="1860"/>
      <c r="AM15" s="1860"/>
      <c r="AN15" s="1860"/>
      <c r="AO15" s="1861"/>
      <c r="AP15" s="3"/>
      <c r="AQ15" s="9"/>
      <c r="AR15" s="12" t="s">
        <v>520</v>
      </c>
    </row>
    <row r="16" spans="1:50" s="12" customFormat="1" ht="14.25" customHeight="1" x14ac:dyDescent="0.2">
      <c r="A16" s="21"/>
      <c r="B16" s="22"/>
      <c r="G16" s="23"/>
      <c r="H16" s="1828"/>
      <c r="I16" s="1830"/>
      <c r="J16" s="1848"/>
      <c r="K16" s="1849"/>
      <c r="L16" s="1849"/>
      <c r="M16" s="1849"/>
      <c r="N16" s="1849"/>
      <c r="O16" s="1849"/>
      <c r="P16" s="1849"/>
      <c r="Q16" s="1849"/>
      <c r="R16" s="1849"/>
      <c r="S16" s="1849"/>
      <c r="T16" s="1849"/>
      <c r="U16" s="1849"/>
      <c r="V16" s="1849"/>
      <c r="W16" s="1849"/>
      <c r="X16" s="1849"/>
      <c r="Y16" s="1849"/>
      <c r="Z16" s="1849"/>
      <c r="AA16" s="1849"/>
      <c r="AB16" s="1849"/>
      <c r="AC16" s="1862"/>
      <c r="AD16" s="1850"/>
      <c r="AE16" s="50"/>
      <c r="AF16" s="50" t="s">
        <v>512</v>
      </c>
      <c r="AG16" s="50"/>
      <c r="AH16" s="50" t="s">
        <v>513</v>
      </c>
      <c r="AI16" s="50"/>
      <c r="AJ16" s="50" t="s">
        <v>514</v>
      </c>
      <c r="AK16" s="50"/>
      <c r="AL16" s="50"/>
      <c r="AM16" s="50"/>
      <c r="AN16" s="50"/>
      <c r="AO16" s="51"/>
      <c r="AP16" s="3"/>
      <c r="AQ16" s="9"/>
      <c r="AR16" s="12" t="s">
        <v>521</v>
      </c>
    </row>
    <row r="17" spans="1:44" s="12" customFormat="1" ht="14.25" customHeight="1" x14ac:dyDescent="0.2">
      <c r="A17" s="24"/>
      <c r="B17" s="1843" t="s">
        <v>522</v>
      </c>
      <c r="C17" s="1844"/>
      <c r="D17" s="1844"/>
      <c r="E17" s="1844"/>
      <c r="F17" s="1844"/>
      <c r="G17" s="1845"/>
      <c r="H17" s="1825" t="s">
        <v>62</v>
      </c>
      <c r="I17" s="1827"/>
      <c r="J17" s="1846" t="s">
        <v>523</v>
      </c>
      <c r="K17" s="1847"/>
      <c r="L17" s="1847"/>
      <c r="M17" s="1847"/>
      <c r="N17" s="1847"/>
      <c r="O17" s="1847"/>
      <c r="P17" s="1847"/>
      <c r="Q17" s="1847"/>
      <c r="R17" s="1847"/>
      <c r="S17" s="1847"/>
      <c r="T17" s="1847"/>
      <c r="U17" s="1847"/>
      <c r="V17" s="1847"/>
      <c r="W17" s="1847"/>
      <c r="X17" s="1847"/>
      <c r="Y17" s="1847"/>
      <c r="Z17" s="1847"/>
      <c r="AA17" s="1847"/>
      <c r="AB17" s="1847"/>
      <c r="AC17" s="52" t="s">
        <v>517</v>
      </c>
      <c r="AD17" s="1850"/>
      <c r="AE17" s="1850"/>
      <c r="AF17" s="1850"/>
      <c r="AG17" s="1850"/>
      <c r="AH17" s="50" t="s">
        <v>518</v>
      </c>
      <c r="AI17" s="1860" t="s">
        <v>524</v>
      </c>
      <c r="AJ17" s="1860"/>
      <c r="AK17" s="1860"/>
      <c r="AL17" s="1860"/>
      <c r="AM17" s="1860"/>
      <c r="AN17" s="1860"/>
      <c r="AO17" s="1861"/>
      <c r="AP17" s="3"/>
      <c r="AQ17" s="9"/>
      <c r="AR17" s="12" t="s">
        <v>525</v>
      </c>
    </row>
    <row r="18" spans="1:44" s="12" customFormat="1" ht="14.25" customHeight="1" x14ac:dyDescent="0.2">
      <c r="A18" s="24"/>
      <c r="B18" s="1843"/>
      <c r="C18" s="1844"/>
      <c r="D18" s="1844"/>
      <c r="E18" s="1844"/>
      <c r="F18" s="1844"/>
      <c r="G18" s="1845"/>
      <c r="H18" s="1828"/>
      <c r="I18" s="1830"/>
      <c r="J18" s="1848"/>
      <c r="K18" s="1849"/>
      <c r="L18" s="1849"/>
      <c r="M18" s="1849"/>
      <c r="N18" s="1849"/>
      <c r="O18" s="1849"/>
      <c r="P18" s="1849"/>
      <c r="Q18" s="1849"/>
      <c r="R18" s="1849"/>
      <c r="S18" s="1849"/>
      <c r="T18" s="1849"/>
      <c r="U18" s="1849"/>
      <c r="V18" s="1849"/>
      <c r="W18" s="1849"/>
      <c r="X18" s="1849"/>
      <c r="Y18" s="1849"/>
      <c r="Z18" s="1849"/>
      <c r="AA18" s="1849"/>
      <c r="AB18" s="1849"/>
      <c r="AC18" s="1862"/>
      <c r="AD18" s="1850"/>
      <c r="AE18" s="50"/>
      <c r="AF18" s="50" t="s">
        <v>512</v>
      </c>
      <c r="AG18" s="50"/>
      <c r="AH18" s="50" t="s">
        <v>513</v>
      </c>
      <c r="AI18" s="50"/>
      <c r="AJ18" s="50" t="s">
        <v>514</v>
      </c>
      <c r="AK18" s="50"/>
      <c r="AL18" s="50"/>
      <c r="AM18" s="50"/>
      <c r="AN18" s="50"/>
      <c r="AO18" s="51"/>
      <c r="AP18" s="3"/>
      <c r="AQ18" s="9"/>
      <c r="AR18" s="12" t="s">
        <v>526</v>
      </c>
    </row>
    <row r="19" spans="1:44" s="12" customFormat="1" ht="23.25" customHeight="1" x14ac:dyDescent="0.2">
      <c r="A19" s="24"/>
      <c r="B19" s="1843"/>
      <c r="C19" s="1844"/>
      <c r="D19" s="1844"/>
      <c r="E19" s="1844"/>
      <c r="F19" s="1844"/>
      <c r="G19" s="1845"/>
      <c r="H19" s="1863" t="s">
        <v>527</v>
      </c>
      <c r="I19" s="1864"/>
      <c r="J19" s="1864"/>
      <c r="K19" s="1864"/>
      <c r="L19" s="1864"/>
      <c r="M19" s="1864"/>
      <c r="N19" s="1864"/>
      <c r="O19" s="1864"/>
      <c r="P19" s="1864"/>
      <c r="Q19" s="1864"/>
      <c r="R19" s="1864"/>
      <c r="S19" s="1864"/>
      <c r="T19" s="1864"/>
      <c r="U19" s="1864"/>
      <c r="V19" s="1864"/>
      <c r="W19" s="1864"/>
      <c r="X19" s="1864"/>
      <c r="Y19" s="1864"/>
      <c r="Z19" s="1864"/>
      <c r="AA19" s="1864"/>
      <c r="AB19" s="1864"/>
      <c r="AC19" s="1864"/>
      <c r="AD19" s="1864"/>
      <c r="AE19" s="1864"/>
      <c r="AF19" s="1864"/>
      <c r="AG19" s="1864"/>
      <c r="AH19" s="1864"/>
      <c r="AI19" s="1864"/>
      <c r="AJ19" s="1864"/>
      <c r="AK19" s="1864"/>
      <c r="AL19" s="1864"/>
      <c r="AM19" s="1864"/>
      <c r="AN19" s="1864"/>
      <c r="AO19" s="1865"/>
      <c r="AP19" s="3"/>
      <c r="AQ19" s="9"/>
    </row>
    <row r="20" spans="1:44" s="12" customFormat="1" ht="21" customHeight="1" x14ac:dyDescent="0.2">
      <c r="A20" s="24"/>
      <c r="B20" s="22"/>
      <c r="G20" s="23"/>
      <c r="H20" s="1825" t="s">
        <v>62</v>
      </c>
      <c r="I20" s="1827"/>
      <c r="J20" s="1846" t="s">
        <v>528</v>
      </c>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51"/>
      <c r="AP20" s="3"/>
      <c r="AQ20" s="9"/>
    </row>
    <row r="21" spans="1:44" s="12" customFormat="1" ht="14.25" customHeight="1" x14ac:dyDescent="0.2">
      <c r="A21" s="24"/>
      <c r="B21" s="22"/>
      <c r="G21" s="23"/>
      <c r="H21" s="62"/>
      <c r="I21" s="64"/>
      <c r="J21" s="22" t="s">
        <v>529</v>
      </c>
      <c r="AO21" s="23"/>
      <c r="AP21" s="3"/>
      <c r="AQ21" s="9"/>
    </row>
    <row r="22" spans="1:44" s="12" customFormat="1" ht="15.75" customHeight="1" x14ac:dyDescent="0.2">
      <c r="A22" s="24"/>
      <c r="B22" s="22"/>
      <c r="G22" s="23"/>
      <c r="H22" s="22"/>
      <c r="I22" s="23"/>
      <c r="J22" s="1852"/>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4"/>
      <c r="AP22" s="3"/>
      <c r="AQ22" s="9"/>
    </row>
    <row r="23" spans="1:44" s="12" customFormat="1" ht="15.75" customHeight="1" x14ac:dyDescent="0.2">
      <c r="A23" s="24"/>
      <c r="B23" s="25"/>
      <c r="C23" s="26"/>
      <c r="D23" s="26"/>
      <c r="E23" s="26"/>
      <c r="F23" s="26"/>
      <c r="G23" s="27"/>
      <c r="H23" s="25"/>
      <c r="I23" s="27"/>
      <c r="J23" s="1855"/>
      <c r="K23" s="1856"/>
      <c r="L23" s="1856"/>
      <c r="M23" s="1856"/>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7"/>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825" t="s">
        <v>507</v>
      </c>
      <c r="C25" s="1826"/>
      <c r="D25" s="1826"/>
      <c r="E25" s="1826"/>
      <c r="F25" s="1826"/>
      <c r="G25" s="1827"/>
      <c r="H25" s="1866" t="s">
        <v>508</v>
      </c>
      <c r="I25" s="1866"/>
      <c r="J25" s="1866"/>
      <c r="K25" s="1866"/>
      <c r="L25" s="1866"/>
      <c r="M25" s="1866"/>
      <c r="N25" s="1866"/>
      <c r="O25" s="1866"/>
      <c r="P25" s="1866"/>
      <c r="Q25" s="1866"/>
      <c r="R25" s="1866"/>
      <c r="S25" s="1866"/>
      <c r="T25" s="1866"/>
      <c r="U25" s="1866"/>
      <c r="V25" s="1866"/>
      <c r="W25" s="1866"/>
      <c r="X25" s="1866"/>
      <c r="Y25" s="1866"/>
      <c r="Z25" s="1866"/>
      <c r="AA25" s="1866"/>
      <c r="AB25" s="1866"/>
      <c r="AC25" s="1866"/>
      <c r="AD25" s="1866"/>
      <c r="AE25" s="1866"/>
      <c r="AF25" s="1866"/>
      <c r="AG25" s="1866"/>
      <c r="AH25" s="1866"/>
      <c r="AI25" s="1866"/>
      <c r="AJ25" s="1866"/>
      <c r="AK25" s="1866"/>
      <c r="AL25" s="1866"/>
      <c r="AM25" s="1866"/>
      <c r="AN25" s="1866"/>
      <c r="AO25" s="1866"/>
      <c r="AP25" s="3"/>
      <c r="AQ25" s="9"/>
    </row>
    <row r="26" spans="1:44" s="12" customFormat="1" ht="16.5" customHeight="1" x14ac:dyDescent="0.2">
      <c r="A26" s="20"/>
      <c r="B26" s="1843"/>
      <c r="C26" s="1844"/>
      <c r="D26" s="1844"/>
      <c r="E26" s="1844"/>
      <c r="F26" s="1844"/>
      <c r="G26" s="1845"/>
      <c r="H26" s="1866" t="s">
        <v>509</v>
      </c>
      <c r="I26" s="1866"/>
      <c r="J26" s="1866"/>
      <c r="K26" s="1866"/>
      <c r="L26" s="1866"/>
      <c r="M26" s="1866"/>
      <c r="N26" s="1866"/>
      <c r="O26" s="1866"/>
      <c r="P26" s="1866"/>
      <c r="Q26" s="1866"/>
      <c r="R26" s="1866"/>
      <c r="S26" s="1866"/>
      <c r="T26" s="1866"/>
      <c r="U26" s="1866"/>
      <c r="V26" s="1866"/>
      <c r="W26" s="1866"/>
      <c r="X26" s="1866"/>
      <c r="Y26" s="1866"/>
      <c r="Z26" s="1866"/>
      <c r="AA26" s="1866"/>
      <c r="AB26" s="1866"/>
      <c r="AC26" s="1866"/>
      <c r="AD26" s="1866"/>
      <c r="AE26" s="1866"/>
      <c r="AF26" s="1866"/>
      <c r="AG26" s="1866"/>
      <c r="AH26" s="1866"/>
      <c r="AI26" s="1866"/>
      <c r="AJ26" s="1866"/>
      <c r="AK26" s="1866"/>
      <c r="AL26" s="1866"/>
      <c r="AM26" s="1866"/>
      <c r="AN26" s="1866"/>
      <c r="AO26" s="1866"/>
      <c r="AP26" s="3"/>
      <c r="AQ26" s="9"/>
    </row>
    <row r="27" spans="1:44" s="12" customFormat="1" ht="14.25" customHeight="1" x14ac:dyDescent="0.2">
      <c r="A27" s="20"/>
      <c r="B27" s="1843"/>
      <c r="C27" s="1844"/>
      <c r="D27" s="1844"/>
      <c r="E27" s="1844"/>
      <c r="F27" s="1844"/>
      <c r="G27" s="1845"/>
      <c r="H27" s="1825" t="s">
        <v>62</v>
      </c>
      <c r="I27" s="1827"/>
      <c r="J27" s="1846" t="s">
        <v>510</v>
      </c>
      <c r="K27" s="1847"/>
      <c r="L27" s="1847"/>
      <c r="M27" s="1847"/>
      <c r="N27" s="1847"/>
      <c r="O27" s="1847"/>
      <c r="P27" s="1847"/>
      <c r="Q27" s="1847"/>
      <c r="R27" s="1847"/>
      <c r="S27" s="1847"/>
      <c r="T27" s="1847"/>
      <c r="U27" s="1847"/>
      <c r="V27" s="1847"/>
      <c r="W27" s="1847"/>
      <c r="X27" s="1847"/>
      <c r="Y27" s="1847"/>
      <c r="Z27" s="1847"/>
      <c r="AA27" s="1847"/>
      <c r="AB27" s="1847"/>
      <c r="AC27" s="1862" t="s">
        <v>511</v>
      </c>
      <c r="AD27" s="1850"/>
      <c r="AE27" s="1850"/>
      <c r="AF27" s="1850"/>
      <c r="AG27" s="1850"/>
      <c r="AH27" s="1850"/>
      <c r="AI27" s="1850"/>
      <c r="AJ27" s="1850"/>
      <c r="AK27" s="1850"/>
      <c r="AL27" s="1850"/>
      <c r="AM27" s="1850"/>
      <c r="AN27" s="1850"/>
      <c r="AO27" s="1867"/>
      <c r="AP27" s="3"/>
      <c r="AQ27" s="9"/>
    </row>
    <row r="28" spans="1:44" s="12" customFormat="1" ht="14.25" customHeight="1" x14ac:dyDescent="0.2">
      <c r="A28" s="6"/>
      <c r="B28" s="1843"/>
      <c r="C28" s="1844"/>
      <c r="D28" s="1844"/>
      <c r="E28" s="1844"/>
      <c r="F28" s="1844"/>
      <c r="G28" s="1845"/>
      <c r="H28" s="1828"/>
      <c r="I28" s="1830"/>
      <c r="J28" s="1848"/>
      <c r="K28" s="1849"/>
      <c r="L28" s="1849"/>
      <c r="M28" s="1849"/>
      <c r="N28" s="1849"/>
      <c r="O28" s="1849"/>
      <c r="P28" s="1849"/>
      <c r="Q28" s="1849"/>
      <c r="R28" s="1849"/>
      <c r="S28" s="1849"/>
      <c r="T28" s="1849"/>
      <c r="U28" s="1849"/>
      <c r="V28" s="1849"/>
      <c r="W28" s="1849"/>
      <c r="X28" s="1849"/>
      <c r="Y28" s="1849"/>
      <c r="Z28" s="1849"/>
      <c r="AA28" s="1849"/>
      <c r="AB28" s="1849"/>
      <c r="AC28" s="1862"/>
      <c r="AD28" s="1850"/>
      <c r="AE28" s="50"/>
      <c r="AF28" s="50" t="s">
        <v>512</v>
      </c>
      <c r="AG28" s="50"/>
      <c r="AH28" s="50" t="s">
        <v>513</v>
      </c>
      <c r="AI28" s="50"/>
      <c r="AJ28" s="50" t="s">
        <v>514</v>
      </c>
      <c r="AK28" s="50"/>
      <c r="AL28" s="50"/>
      <c r="AM28" s="50"/>
      <c r="AN28" s="50"/>
      <c r="AO28" s="51"/>
      <c r="AP28" s="3"/>
      <c r="AQ28" s="9"/>
    </row>
    <row r="29" spans="1:44" s="12" customFormat="1" ht="14.25" customHeight="1" x14ac:dyDescent="0.2">
      <c r="A29" s="6"/>
      <c r="B29" s="1828"/>
      <c r="C29" s="1829"/>
      <c r="D29" s="1829"/>
      <c r="E29" s="1829"/>
      <c r="F29" s="1829"/>
      <c r="G29" s="1830"/>
      <c r="H29" s="1825" t="s">
        <v>62</v>
      </c>
      <c r="I29" s="1827"/>
      <c r="J29" s="1846" t="s">
        <v>515</v>
      </c>
      <c r="K29" s="1847"/>
      <c r="L29" s="1847"/>
      <c r="M29" s="1847"/>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c r="AL29" s="1847"/>
      <c r="AM29" s="1847"/>
      <c r="AN29" s="1847"/>
      <c r="AO29" s="1851"/>
      <c r="AP29" s="3"/>
      <c r="AQ29" s="9"/>
    </row>
    <row r="30" spans="1:44" s="12" customFormat="1" ht="14.25" customHeight="1" x14ac:dyDescent="0.2">
      <c r="A30" s="1"/>
      <c r="B30" s="62"/>
      <c r="C30" s="63"/>
      <c r="D30" s="63"/>
      <c r="E30" s="63"/>
      <c r="F30" s="63"/>
      <c r="G30" s="64"/>
      <c r="H30" s="1828"/>
      <c r="I30" s="1830"/>
      <c r="J30" s="1848"/>
      <c r="K30" s="1849"/>
      <c r="L30" s="1849"/>
      <c r="M30" s="1849"/>
      <c r="N30" s="1849"/>
      <c r="O30" s="1849"/>
      <c r="P30" s="1849"/>
      <c r="Q30" s="1849"/>
      <c r="R30" s="1849"/>
      <c r="S30" s="1849"/>
      <c r="T30" s="1849"/>
      <c r="U30" s="1849"/>
      <c r="V30" s="1849"/>
      <c r="W30" s="1849"/>
      <c r="X30" s="1849"/>
      <c r="Y30" s="1849"/>
      <c r="Z30" s="1849"/>
      <c r="AA30" s="1849"/>
      <c r="AB30" s="1849"/>
      <c r="AC30" s="1849"/>
      <c r="AD30" s="1849"/>
      <c r="AE30" s="1849"/>
      <c r="AF30" s="1849"/>
      <c r="AG30" s="1849"/>
      <c r="AH30" s="1849"/>
      <c r="AI30" s="1849"/>
      <c r="AJ30" s="1849"/>
      <c r="AK30" s="1849"/>
      <c r="AL30" s="1849"/>
      <c r="AM30" s="1849"/>
      <c r="AN30" s="1849"/>
      <c r="AO30" s="1868"/>
      <c r="AP30" s="3"/>
      <c r="AQ30" s="9"/>
    </row>
    <row r="31" spans="1:44" s="12" customFormat="1" ht="14.25" customHeight="1" x14ac:dyDescent="0.2">
      <c r="A31" s="1"/>
      <c r="B31" s="62"/>
      <c r="C31" s="63"/>
      <c r="D31" s="63"/>
      <c r="E31" s="63"/>
      <c r="F31" s="63"/>
      <c r="G31" s="64"/>
      <c r="H31" s="1825" t="s">
        <v>62</v>
      </c>
      <c r="I31" s="1827"/>
      <c r="J31" s="1846" t="s">
        <v>516</v>
      </c>
      <c r="K31" s="1847"/>
      <c r="L31" s="1847"/>
      <c r="M31" s="1847"/>
      <c r="N31" s="1847"/>
      <c r="O31" s="1847"/>
      <c r="P31" s="1847"/>
      <c r="Q31" s="1847"/>
      <c r="R31" s="1847"/>
      <c r="S31" s="1847"/>
      <c r="T31" s="1847"/>
      <c r="U31" s="1847"/>
      <c r="V31" s="1847"/>
      <c r="W31" s="1847"/>
      <c r="X31" s="1847"/>
      <c r="Y31" s="1847"/>
      <c r="Z31" s="1847"/>
      <c r="AA31" s="1847"/>
      <c r="AB31" s="1847"/>
      <c r="AC31" s="52" t="s">
        <v>517</v>
      </c>
      <c r="AD31" s="1850"/>
      <c r="AE31" s="1850"/>
      <c r="AF31" s="1850"/>
      <c r="AG31" s="1850"/>
      <c r="AH31" s="50" t="s">
        <v>518</v>
      </c>
      <c r="AI31" s="1860" t="s">
        <v>519</v>
      </c>
      <c r="AJ31" s="1860"/>
      <c r="AK31" s="1860"/>
      <c r="AL31" s="1860"/>
      <c r="AM31" s="1860"/>
      <c r="AN31" s="1860"/>
      <c r="AO31" s="1861"/>
      <c r="AP31" s="3"/>
      <c r="AQ31" s="9"/>
      <c r="AR31" s="12" t="s">
        <v>520</v>
      </c>
    </row>
    <row r="32" spans="1:44" s="12" customFormat="1" ht="14.25" customHeight="1" x14ac:dyDescent="0.2">
      <c r="A32" s="21"/>
      <c r="B32" s="22"/>
      <c r="G32" s="23"/>
      <c r="H32" s="1828"/>
      <c r="I32" s="1830"/>
      <c r="J32" s="1848"/>
      <c r="K32" s="1849"/>
      <c r="L32" s="1849"/>
      <c r="M32" s="1849"/>
      <c r="N32" s="1849"/>
      <c r="O32" s="1849"/>
      <c r="P32" s="1849"/>
      <c r="Q32" s="1849"/>
      <c r="R32" s="1849"/>
      <c r="S32" s="1849"/>
      <c r="T32" s="1849"/>
      <c r="U32" s="1849"/>
      <c r="V32" s="1849"/>
      <c r="W32" s="1849"/>
      <c r="X32" s="1849"/>
      <c r="Y32" s="1849"/>
      <c r="Z32" s="1849"/>
      <c r="AA32" s="1849"/>
      <c r="AB32" s="1849"/>
      <c r="AC32" s="1862"/>
      <c r="AD32" s="1850"/>
      <c r="AE32" s="50"/>
      <c r="AF32" s="50" t="s">
        <v>512</v>
      </c>
      <c r="AG32" s="50"/>
      <c r="AH32" s="50" t="s">
        <v>513</v>
      </c>
      <c r="AI32" s="50"/>
      <c r="AJ32" s="50" t="s">
        <v>514</v>
      </c>
      <c r="AK32" s="50"/>
      <c r="AL32" s="50"/>
      <c r="AM32" s="50"/>
      <c r="AN32" s="50"/>
      <c r="AO32" s="51"/>
      <c r="AP32" s="3"/>
      <c r="AQ32" s="9"/>
      <c r="AR32" s="12" t="s">
        <v>521</v>
      </c>
    </row>
    <row r="33" spans="1:44" s="12" customFormat="1" ht="14.25" customHeight="1" x14ac:dyDescent="0.2">
      <c r="A33" s="24"/>
      <c r="B33" s="1843" t="s">
        <v>522</v>
      </c>
      <c r="C33" s="1844"/>
      <c r="D33" s="1844"/>
      <c r="E33" s="1844"/>
      <c r="F33" s="1844"/>
      <c r="G33" s="1845"/>
      <c r="H33" s="1825" t="s">
        <v>62</v>
      </c>
      <c r="I33" s="1827"/>
      <c r="J33" s="1846" t="s">
        <v>523</v>
      </c>
      <c r="K33" s="1847"/>
      <c r="L33" s="1847"/>
      <c r="M33" s="1847"/>
      <c r="N33" s="1847"/>
      <c r="O33" s="1847"/>
      <c r="P33" s="1847"/>
      <c r="Q33" s="1847"/>
      <c r="R33" s="1847"/>
      <c r="S33" s="1847"/>
      <c r="T33" s="1847"/>
      <c r="U33" s="1847"/>
      <c r="V33" s="1847"/>
      <c r="W33" s="1847"/>
      <c r="X33" s="1847"/>
      <c r="Y33" s="1847"/>
      <c r="Z33" s="1847"/>
      <c r="AA33" s="1847"/>
      <c r="AB33" s="1847"/>
      <c r="AC33" s="52" t="s">
        <v>517</v>
      </c>
      <c r="AD33" s="1850"/>
      <c r="AE33" s="1850"/>
      <c r="AF33" s="1850"/>
      <c r="AG33" s="1850"/>
      <c r="AH33" s="50" t="s">
        <v>518</v>
      </c>
      <c r="AI33" s="1860" t="s">
        <v>524</v>
      </c>
      <c r="AJ33" s="1860"/>
      <c r="AK33" s="1860"/>
      <c r="AL33" s="1860"/>
      <c r="AM33" s="1860"/>
      <c r="AN33" s="1860"/>
      <c r="AO33" s="1861"/>
      <c r="AP33" s="3"/>
      <c r="AQ33" s="9"/>
      <c r="AR33" s="12" t="s">
        <v>525</v>
      </c>
    </row>
    <row r="34" spans="1:44" s="12" customFormat="1" ht="14.25" customHeight="1" x14ac:dyDescent="0.2">
      <c r="A34" s="24"/>
      <c r="B34" s="1843"/>
      <c r="C34" s="1844"/>
      <c r="D34" s="1844"/>
      <c r="E34" s="1844"/>
      <c r="F34" s="1844"/>
      <c r="G34" s="1845"/>
      <c r="H34" s="1828"/>
      <c r="I34" s="1830"/>
      <c r="J34" s="1848"/>
      <c r="K34" s="1849"/>
      <c r="L34" s="1849"/>
      <c r="M34" s="1849"/>
      <c r="N34" s="1849"/>
      <c r="O34" s="1849"/>
      <c r="P34" s="1849"/>
      <c r="Q34" s="1849"/>
      <c r="R34" s="1849"/>
      <c r="S34" s="1849"/>
      <c r="T34" s="1849"/>
      <c r="U34" s="1849"/>
      <c r="V34" s="1849"/>
      <c r="W34" s="1849"/>
      <c r="X34" s="1849"/>
      <c r="Y34" s="1849"/>
      <c r="Z34" s="1849"/>
      <c r="AA34" s="1849"/>
      <c r="AB34" s="1849"/>
      <c r="AC34" s="1862"/>
      <c r="AD34" s="1850"/>
      <c r="AE34" s="50"/>
      <c r="AF34" s="50" t="s">
        <v>512</v>
      </c>
      <c r="AG34" s="50"/>
      <c r="AH34" s="50" t="s">
        <v>513</v>
      </c>
      <c r="AI34" s="50"/>
      <c r="AJ34" s="50" t="s">
        <v>514</v>
      </c>
      <c r="AK34" s="50"/>
      <c r="AL34" s="50"/>
      <c r="AM34" s="50"/>
      <c r="AN34" s="50"/>
      <c r="AO34" s="51"/>
      <c r="AP34" s="3"/>
      <c r="AQ34" s="9"/>
      <c r="AR34" s="12" t="s">
        <v>526</v>
      </c>
    </row>
    <row r="35" spans="1:44" s="12" customFormat="1" ht="23.25" customHeight="1" x14ac:dyDescent="0.2">
      <c r="A35" s="24"/>
      <c r="B35" s="1843"/>
      <c r="C35" s="1844"/>
      <c r="D35" s="1844"/>
      <c r="E35" s="1844"/>
      <c r="F35" s="1844"/>
      <c r="G35" s="1845"/>
      <c r="H35" s="1863" t="s">
        <v>527</v>
      </c>
      <c r="I35" s="1864"/>
      <c r="J35" s="1864"/>
      <c r="K35" s="1864"/>
      <c r="L35" s="1864"/>
      <c r="M35" s="1864"/>
      <c r="N35" s="1864"/>
      <c r="O35" s="1864"/>
      <c r="P35" s="1864"/>
      <c r="Q35" s="1864"/>
      <c r="R35" s="1864"/>
      <c r="S35" s="1864"/>
      <c r="T35" s="1864"/>
      <c r="U35" s="1864"/>
      <c r="V35" s="1864"/>
      <c r="W35" s="1864"/>
      <c r="X35" s="1864"/>
      <c r="Y35" s="1864"/>
      <c r="Z35" s="1864"/>
      <c r="AA35" s="1864"/>
      <c r="AB35" s="1864"/>
      <c r="AC35" s="1864"/>
      <c r="AD35" s="1864"/>
      <c r="AE35" s="1864"/>
      <c r="AF35" s="1864"/>
      <c r="AG35" s="1864"/>
      <c r="AH35" s="1864"/>
      <c r="AI35" s="1864"/>
      <c r="AJ35" s="1864"/>
      <c r="AK35" s="1864"/>
      <c r="AL35" s="1864"/>
      <c r="AM35" s="1864"/>
      <c r="AN35" s="1864"/>
      <c r="AO35" s="1865"/>
      <c r="AP35" s="3"/>
      <c r="AQ35" s="9"/>
    </row>
    <row r="36" spans="1:44" s="12" customFormat="1" ht="20.25" customHeight="1" x14ac:dyDescent="0.2">
      <c r="A36" s="24"/>
      <c r="B36" s="22"/>
      <c r="G36" s="23"/>
      <c r="H36" s="1825" t="s">
        <v>62</v>
      </c>
      <c r="I36" s="1827"/>
      <c r="J36" s="1846" t="s">
        <v>528</v>
      </c>
      <c r="K36" s="1847"/>
      <c r="L36" s="1847"/>
      <c r="M36" s="1847"/>
      <c r="N36" s="1847"/>
      <c r="O36" s="1847"/>
      <c r="P36" s="1847"/>
      <c r="Q36" s="1847"/>
      <c r="R36" s="1847"/>
      <c r="S36" s="1847"/>
      <c r="T36" s="1847"/>
      <c r="U36" s="1847"/>
      <c r="V36" s="1847"/>
      <c r="W36" s="1847"/>
      <c r="X36" s="1847"/>
      <c r="Y36" s="1847"/>
      <c r="Z36" s="1847"/>
      <c r="AA36" s="1847"/>
      <c r="AB36" s="1847"/>
      <c r="AC36" s="1847"/>
      <c r="AD36" s="1847"/>
      <c r="AE36" s="1847"/>
      <c r="AF36" s="1847"/>
      <c r="AG36" s="1847"/>
      <c r="AH36" s="1847"/>
      <c r="AI36" s="1847"/>
      <c r="AJ36" s="1847"/>
      <c r="AK36" s="1847"/>
      <c r="AL36" s="1847"/>
      <c r="AM36" s="1847"/>
      <c r="AN36" s="1847"/>
      <c r="AO36" s="1851"/>
      <c r="AP36" s="3"/>
      <c r="AQ36" s="9"/>
    </row>
    <row r="37" spans="1:44" s="12" customFormat="1" ht="14.25" customHeight="1" x14ac:dyDescent="0.2">
      <c r="A37" s="24"/>
      <c r="B37" s="22"/>
      <c r="G37" s="23"/>
      <c r="H37" s="62"/>
      <c r="I37" s="64"/>
      <c r="J37" s="22" t="s">
        <v>529</v>
      </c>
      <c r="AO37" s="23"/>
      <c r="AP37" s="3"/>
      <c r="AQ37" s="9"/>
    </row>
    <row r="38" spans="1:44" s="12" customFormat="1" ht="15" customHeight="1" x14ac:dyDescent="0.2">
      <c r="A38" s="24"/>
      <c r="B38" s="22"/>
      <c r="G38" s="23"/>
      <c r="H38" s="22"/>
      <c r="I38" s="23"/>
      <c r="J38" s="1852"/>
      <c r="K38" s="1853"/>
      <c r="L38" s="1853"/>
      <c r="M38" s="1853"/>
      <c r="N38" s="1853"/>
      <c r="O38" s="1853"/>
      <c r="P38" s="1853"/>
      <c r="Q38" s="1853"/>
      <c r="R38" s="1853"/>
      <c r="S38" s="1853"/>
      <c r="T38" s="1853"/>
      <c r="U38" s="1853"/>
      <c r="V38" s="1853"/>
      <c r="W38" s="1853"/>
      <c r="X38" s="1853"/>
      <c r="Y38" s="1853"/>
      <c r="Z38" s="1853"/>
      <c r="AA38" s="1853"/>
      <c r="AB38" s="1853"/>
      <c r="AC38" s="1853"/>
      <c r="AD38" s="1853"/>
      <c r="AE38" s="1853"/>
      <c r="AF38" s="1853"/>
      <c r="AG38" s="1853"/>
      <c r="AH38" s="1853"/>
      <c r="AI38" s="1853"/>
      <c r="AJ38" s="1853"/>
      <c r="AK38" s="1853"/>
      <c r="AL38" s="1853"/>
      <c r="AM38" s="1853"/>
      <c r="AN38" s="1853"/>
      <c r="AO38" s="1854"/>
      <c r="AP38" s="3"/>
      <c r="AQ38" s="9"/>
    </row>
    <row r="39" spans="1:44" s="12" customFormat="1" ht="15" customHeight="1" x14ac:dyDescent="0.2">
      <c r="A39" s="24"/>
      <c r="B39" s="25"/>
      <c r="C39" s="26"/>
      <c r="D39" s="26"/>
      <c r="E39" s="26"/>
      <c r="F39" s="26"/>
      <c r="G39" s="27"/>
      <c r="H39" s="25"/>
      <c r="I39" s="27"/>
      <c r="J39" s="1855"/>
      <c r="K39" s="1856"/>
      <c r="L39" s="1856"/>
      <c r="M39" s="1856"/>
      <c r="N39" s="1856"/>
      <c r="O39" s="1856"/>
      <c r="P39" s="1856"/>
      <c r="Q39" s="1856"/>
      <c r="R39" s="1856"/>
      <c r="S39" s="1856"/>
      <c r="T39" s="1856"/>
      <c r="U39" s="1856"/>
      <c r="V39" s="1856"/>
      <c r="W39" s="1856"/>
      <c r="X39" s="1856"/>
      <c r="Y39" s="1856"/>
      <c r="Z39" s="1856"/>
      <c r="AA39" s="1856"/>
      <c r="AB39" s="1856"/>
      <c r="AC39" s="1856"/>
      <c r="AD39" s="1856"/>
      <c r="AE39" s="1856"/>
      <c r="AF39" s="1856"/>
      <c r="AG39" s="1856"/>
      <c r="AH39" s="1856"/>
      <c r="AI39" s="1856"/>
      <c r="AJ39" s="1856"/>
      <c r="AK39" s="1856"/>
      <c r="AL39" s="1856"/>
      <c r="AM39" s="1856"/>
      <c r="AN39" s="1856"/>
      <c r="AO39" s="1857"/>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825" t="s">
        <v>507</v>
      </c>
      <c r="C41" s="1826"/>
      <c r="D41" s="1826"/>
      <c r="E41" s="1826"/>
      <c r="F41" s="1826"/>
      <c r="G41" s="1827"/>
      <c r="H41" s="1866" t="s">
        <v>508</v>
      </c>
      <c r="I41" s="1866"/>
      <c r="J41" s="1866"/>
      <c r="K41" s="1866"/>
      <c r="L41" s="1866"/>
      <c r="M41" s="1866"/>
      <c r="N41" s="1866"/>
      <c r="O41" s="1866"/>
      <c r="P41" s="1866"/>
      <c r="Q41" s="1866"/>
      <c r="R41" s="1866"/>
      <c r="S41" s="1866"/>
      <c r="T41" s="1866"/>
      <c r="U41" s="1866"/>
      <c r="V41" s="1866"/>
      <c r="W41" s="1866"/>
      <c r="X41" s="1866"/>
      <c r="Y41" s="1866"/>
      <c r="Z41" s="1866"/>
      <c r="AA41" s="1866"/>
      <c r="AB41" s="1866"/>
      <c r="AC41" s="1866"/>
      <c r="AD41" s="1866"/>
      <c r="AE41" s="1866"/>
      <c r="AF41" s="1866"/>
      <c r="AG41" s="1866"/>
      <c r="AH41" s="1866"/>
      <c r="AI41" s="1866"/>
      <c r="AJ41" s="1866"/>
      <c r="AK41" s="1866"/>
      <c r="AL41" s="1866"/>
      <c r="AM41" s="1866"/>
      <c r="AN41" s="1866"/>
      <c r="AO41" s="1866"/>
      <c r="AP41" s="3"/>
      <c r="AQ41" s="9"/>
    </row>
    <row r="42" spans="1:44" s="12" customFormat="1" ht="16.5" customHeight="1" x14ac:dyDescent="0.2">
      <c r="A42" s="20"/>
      <c r="B42" s="1843"/>
      <c r="C42" s="1844"/>
      <c r="D42" s="1844"/>
      <c r="E42" s="1844"/>
      <c r="F42" s="1844"/>
      <c r="G42" s="1845"/>
      <c r="H42" s="1866" t="s">
        <v>509</v>
      </c>
      <c r="I42" s="1866"/>
      <c r="J42" s="1866"/>
      <c r="K42" s="1866"/>
      <c r="L42" s="1866"/>
      <c r="M42" s="1866"/>
      <c r="N42" s="1866"/>
      <c r="O42" s="1866"/>
      <c r="P42" s="1866"/>
      <c r="Q42" s="1866"/>
      <c r="R42" s="1866"/>
      <c r="S42" s="1866"/>
      <c r="T42" s="1866"/>
      <c r="U42" s="1866"/>
      <c r="V42" s="1866"/>
      <c r="W42" s="1866"/>
      <c r="X42" s="1866"/>
      <c r="Y42" s="1866"/>
      <c r="Z42" s="1866"/>
      <c r="AA42" s="1866"/>
      <c r="AB42" s="1866"/>
      <c r="AC42" s="1866"/>
      <c r="AD42" s="1866"/>
      <c r="AE42" s="1866"/>
      <c r="AF42" s="1866"/>
      <c r="AG42" s="1866"/>
      <c r="AH42" s="1866"/>
      <c r="AI42" s="1866"/>
      <c r="AJ42" s="1866"/>
      <c r="AK42" s="1866"/>
      <c r="AL42" s="1866"/>
      <c r="AM42" s="1866"/>
      <c r="AN42" s="1866"/>
      <c r="AO42" s="1866"/>
      <c r="AP42" s="3"/>
      <c r="AQ42" s="9"/>
    </row>
    <row r="43" spans="1:44" s="12" customFormat="1" ht="14.25" customHeight="1" x14ac:dyDescent="0.2">
      <c r="A43" s="20"/>
      <c r="B43" s="1843"/>
      <c r="C43" s="1844"/>
      <c r="D43" s="1844"/>
      <c r="E43" s="1844"/>
      <c r="F43" s="1844"/>
      <c r="G43" s="1845"/>
      <c r="H43" s="1825" t="s">
        <v>62</v>
      </c>
      <c r="I43" s="1827"/>
      <c r="J43" s="1846" t="s">
        <v>510</v>
      </c>
      <c r="K43" s="1847"/>
      <c r="L43" s="1847"/>
      <c r="M43" s="1847"/>
      <c r="N43" s="1847"/>
      <c r="O43" s="1847"/>
      <c r="P43" s="1847"/>
      <c r="Q43" s="1847"/>
      <c r="R43" s="1847"/>
      <c r="S43" s="1847"/>
      <c r="T43" s="1847"/>
      <c r="U43" s="1847"/>
      <c r="V43" s="1847"/>
      <c r="W43" s="1847"/>
      <c r="X43" s="1847"/>
      <c r="Y43" s="1847"/>
      <c r="Z43" s="1847"/>
      <c r="AA43" s="1847"/>
      <c r="AB43" s="1847"/>
      <c r="AC43" s="1862" t="s">
        <v>511</v>
      </c>
      <c r="AD43" s="1850"/>
      <c r="AE43" s="1850"/>
      <c r="AF43" s="1850"/>
      <c r="AG43" s="1850"/>
      <c r="AH43" s="1850"/>
      <c r="AI43" s="1850"/>
      <c r="AJ43" s="1850"/>
      <c r="AK43" s="1850"/>
      <c r="AL43" s="1850"/>
      <c r="AM43" s="1850"/>
      <c r="AN43" s="1850"/>
      <c r="AO43" s="1867"/>
      <c r="AP43" s="3"/>
      <c r="AQ43" s="9"/>
    </row>
    <row r="44" spans="1:44" s="12" customFormat="1" ht="14.25" customHeight="1" x14ac:dyDescent="0.2">
      <c r="A44" s="6"/>
      <c r="B44" s="1843"/>
      <c r="C44" s="1844"/>
      <c r="D44" s="1844"/>
      <c r="E44" s="1844"/>
      <c r="F44" s="1844"/>
      <c r="G44" s="1845"/>
      <c r="H44" s="1828"/>
      <c r="I44" s="1830"/>
      <c r="J44" s="1848"/>
      <c r="K44" s="1849"/>
      <c r="L44" s="1849"/>
      <c r="M44" s="1849"/>
      <c r="N44" s="1849"/>
      <c r="O44" s="1849"/>
      <c r="P44" s="1849"/>
      <c r="Q44" s="1849"/>
      <c r="R44" s="1849"/>
      <c r="S44" s="1849"/>
      <c r="T44" s="1849"/>
      <c r="U44" s="1849"/>
      <c r="V44" s="1849"/>
      <c r="W44" s="1849"/>
      <c r="X44" s="1849"/>
      <c r="Y44" s="1849"/>
      <c r="Z44" s="1849"/>
      <c r="AA44" s="1849"/>
      <c r="AB44" s="1849"/>
      <c r="AC44" s="1862"/>
      <c r="AD44" s="1850"/>
      <c r="AE44" s="50"/>
      <c r="AF44" s="50" t="s">
        <v>512</v>
      </c>
      <c r="AG44" s="50"/>
      <c r="AH44" s="50" t="s">
        <v>513</v>
      </c>
      <c r="AI44" s="50"/>
      <c r="AJ44" s="50" t="s">
        <v>514</v>
      </c>
      <c r="AK44" s="50"/>
      <c r="AL44" s="50"/>
      <c r="AM44" s="50"/>
      <c r="AN44" s="50"/>
      <c r="AO44" s="51"/>
      <c r="AP44" s="3"/>
      <c r="AQ44" s="9"/>
    </row>
    <row r="45" spans="1:44" s="12" customFormat="1" ht="14.25" customHeight="1" x14ac:dyDescent="0.2">
      <c r="A45" s="6"/>
      <c r="B45" s="1828"/>
      <c r="C45" s="1829"/>
      <c r="D45" s="1829"/>
      <c r="E45" s="1829"/>
      <c r="F45" s="1829"/>
      <c r="G45" s="1830"/>
      <c r="H45" s="1825" t="s">
        <v>62</v>
      </c>
      <c r="I45" s="1827"/>
      <c r="J45" s="1846" t="s">
        <v>515</v>
      </c>
      <c r="K45" s="1847"/>
      <c r="L45" s="1847"/>
      <c r="M45" s="1847"/>
      <c r="N45" s="1847"/>
      <c r="O45" s="1847"/>
      <c r="P45" s="1847"/>
      <c r="Q45" s="1847"/>
      <c r="R45" s="1847"/>
      <c r="S45" s="1847"/>
      <c r="T45" s="1847"/>
      <c r="U45" s="1847"/>
      <c r="V45" s="1847"/>
      <c r="W45" s="1847"/>
      <c r="X45" s="1847"/>
      <c r="Y45" s="1847"/>
      <c r="Z45" s="1847"/>
      <c r="AA45" s="1847"/>
      <c r="AB45" s="1847"/>
      <c r="AC45" s="1847"/>
      <c r="AD45" s="1847"/>
      <c r="AE45" s="1847"/>
      <c r="AF45" s="1847"/>
      <c r="AG45" s="1847"/>
      <c r="AH45" s="1847"/>
      <c r="AI45" s="1847"/>
      <c r="AJ45" s="1847"/>
      <c r="AK45" s="1847"/>
      <c r="AL45" s="1847"/>
      <c r="AM45" s="1847"/>
      <c r="AN45" s="1847"/>
      <c r="AO45" s="1851"/>
      <c r="AP45" s="3"/>
      <c r="AQ45" s="9"/>
    </row>
    <row r="46" spans="1:44" s="12" customFormat="1" ht="14.25" customHeight="1" x14ac:dyDescent="0.2">
      <c r="A46" s="1"/>
      <c r="B46" s="62"/>
      <c r="C46" s="63"/>
      <c r="D46" s="63"/>
      <c r="E46" s="63"/>
      <c r="F46" s="63"/>
      <c r="G46" s="64"/>
      <c r="H46" s="1828"/>
      <c r="I46" s="1830"/>
      <c r="J46" s="1848"/>
      <c r="K46" s="1849"/>
      <c r="L46" s="1849"/>
      <c r="M46" s="1849"/>
      <c r="N46" s="1849"/>
      <c r="O46" s="1849"/>
      <c r="P46" s="1849"/>
      <c r="Q46" s="1849"/>
      <c r="R46" s="1849"/>
      <c r="S46" s="1849"/>
      <c r="T46" s="1849"/>
      <c r="U46" s="1849"/>
      <c r="V46" s="1849"/>
      <c r="W46" s="1849"/>
      <c r="X46" s="1849"/>
      <c r="Y46" s="1849"/>
      <c r="Z46" s="1849"/>
      <c r="AA46" s="1849"/>
      <c r="AB46" s="1849"/>
      <c r="AC46" s="1849"/>
      <c r="AD46" s="1849"/>
      <c r="AE46" s="1849"/>
      <c r="AF46" s="1849"/>
      <c r="AG46" s="1849"/>
      <c r="AH46" s="1849"/>
      <c r="AI46" s="1849"/>
      <c r="AJ46" s="1849"/>
      <c r="AK46" s="1849"/>
      <c r="AL46" s="1849"/>
      <c r="AM46" s="1849"/>
      <c r="AN46" s="1849"/>
      <c r="AO46" s="1868"/>
      <c r="AP46" s="3"/>
      <c r="AQ46" s="9"/>
    </row>
    <row r="47" spans="1:44" s="12" customFormat="1" ht="14.25" customHeight="1" x14ac:dyDescent="0.2">
      <c r="A47" s="1"/>
      <c r="B47" s="62"/>
      <c r="C47" s="63"/>
      <c r="D47" s="63"/>
      <c r="E47" s="63"/>
      <c r="F47" s="63"/>
      <c r="G47" s="64"/>
      <c r="H47" s="1825" t="s">
        <v>62</v>
      </c>
      <c r="I47" s="1827"/>
      <c r="J47" s="1846" t="s">
        <v>516</v>
      </c>
      <c r="K47" s="1847"/>
      <c r="L47" s="1847"/>
      <c r="M47" s="1847"/>
      <c r="N47" s="1847"/>
      <c r="O47" s="1847"/>
      <c r="P47" s="1847"/>
      <c r="Q47" s="1847"/>
      <c r="R47" s="1847"/>
      <c r="S47" s="1847"/>
      <c r="T47" s="1847"/>
      <c r="U47" s="1847"/>
      <c r="V47" s="1847"/>
      <c r="W47" s="1847"/>
      <c r="X47" s="1847"/>
      <c r="Y47" s="1847"/>
      <c r="Z47" s="1847"/>
      <c r="AA47" s="1847"/>
      <c r="AB47" s="1847"/>
      <c r="AC47" s="52" t="s">
        <v>517</v>
      </c>
      <c r="AD47" s="1850"/>
      <c r="AE47" s="1850"/>
      <c r="AF47" s="1850"/>
      <c r="AG47" s="1850"/>
      <c r="AH47" s="50" t="s">
        <v>518</v>
      </c>
      <c r="AI47" s="1860" t="s">
        <v>519</v>
      </c>
      <c r="AJ47" s="1860"/>
      <c r="AK47" s="1860"/>
      <c r="AL47" s="1860"/>
      <c r="AM47" s="1860"/>
      <c r="AN47" s="1860"/>
      <c r="AO47" s="1861"/>
      <c r="AP47" s="3"/>
      <c r="AQ47" s="9"/>
      <c r="AR47" s="12" t="s">
        <v>520</v>
      </c>
    </row>
    <row r="48" spans="1:44" s="12" customFormat="1" ht="14.25" customHeight="1" x14ac:dyDescent="0.2">
      <c r="A48" s="21"/>
      <c r="B48" s="22"/>
      <c r="G48" s="23"/>
      <c r="H48" s="1828"/>
      <c r="I48" s="1830"/>
      <c r="J48" s="1848"/>
      <c r="K48" s="1849"/>
      <c r="L48" s="1849"/>
      <c r="M48" s="1849"/>
      <c r="N48" s="1849"/>
      <c r="O48" s="1849"/>
      <c r="P48" s="1849"/>
      <c r="Q48" s="1849"/>
      <c r="R48" s="1849"/>
      <c r="S48" s="1849"/>
      <c r="T48" s="1849"/>
      <c r="U48" s="1849"/>
      <c r="V48" s="1849"/>
      <c r="W48" s="1849"/>
      <c r="X48" s="1849"/>
      <c r="Y48" s="1849"/>
      <c r="Z48" s="1849"/>
      <c r="AA48" s="1849"/>
      <c r="AB48" s="1849"/>
      <c r="AC48" s="1862"/>
      <c r="AD48" s="1850"/>
      <c r="AE48" s="50"/>
      <c r="AF48" s="50" t="s">
        <v>512</v>
      </c>
      <c r="AG48" s="50"/>
      <c r="AH48" s="50" t="s">
        <v>513</v>
      </c>
      <c r="AI48" s="50"/>
      <c r="AJ48" s="50" t="s">
        <v>514</v>
      </c>
      <c r="AK48" s="50"/>
      <c r="AL48" s="50"/>
      <c r="AM48" s="50"/>
      <c r="AN48" s="50"/>
      <c r="AO48" s="51"/>
      <c r="AP48" s="3"/>
      <c r="AQ48" s="9"/>
      <c r="AR48" s="12" t="s">
        <v>521</v>
      </c>
    </row>
    <row r="49" spans="1:44" s="12" customFormat="1" ht="14.25" customHeight="1" x14ac:dyDescent="0.2">
      <c r="A49" s="24"/>
      <c r="B49" s="1843" t="s">
        <v>522</v>
      </c>
      <c r="C49" s="1844"/>
      <c r="D49" s="1844"/>
      <c r="E49" s="1844"/>
      <c r="F49" s="1844"/>
      <c r="G49" s="1845"/>
      <c r="H49" s="1825" t="s">
        <v>62</v>
      </c>
      <c r="I49" s="1827"/>
      <c r="J49" s="1846" t="s">
        <v>523</v>
      </c>
      <c r="K49" s="1847"/>
      <c r="L49" s="1847"/>
      <c r="M49" s="1847"/>
      <c r="N49" s="1847"/>
      <c r="O49" s="1847"/>
      <c r="P49" s="1847"/>
      <c r="Q49" s="1847"/>
      <c r="R49" s="1847"/>
      <c r="S49" s="1847"/>
      <c r="T49" s="1847"/>
      <c r="U49" s="1847"/>
      <c r="V49" s="1847"/>
      <c r="W49" s="1847"/>
      <c r="X49" s="1847"/>
      <c r="Y49" s="1847"/>
      <c r="Z49" s="1847"/>
      <c r="AA49" s="1847"/>
      <c r="AB49" s="1847"/>
      <c r="AC49" s="52" t="s">
        <v>517</v>
      </c>
      <c r="AD49" s="1850"/>
      <c r="AE49" s="1850"/>
      <c r="AF49" s="1850"/>
      <c r="AG49" s="1850"/>
      <c r="AH49" s="50" t="s">
        <v>518</v>
      </c>
      <c r="AI49" s="1860" t="s">
        <v>524</v>
      </c>
      <c r="AJ49" s="1860"/>
      <c r="AK49" s="1860"/>
      <c r="AL49" s="1860"/>
      <c r="AM49" s="1860"/>
      <c r="AN49" s="1860"/>
      <c r="AO49" s="1861"/>
      <c r="AP49" s="3"/>
      <c r="AQ49" s="9"/>
      <c r="AR49" s="12" t="s">
        <v>525</v>
      </c>
    </row>
    <row r="50" spans="1:44" s="12" customFormat="1" ht="14.25" customHeight="1" x14ac:dyDescent="0.2">
      <c r="A50" s="24"/>
      <c r="B50" s="1843"/>
      <c r="C50" s="1844"/>
      <c r="D50" s="1844"/>
      <c r="E50" s="1844"/>
      <c r="F50" s="1844"/>
      <c r="G50" s="1845"/>
      <c r="H50" s="1828"/>
      <c r="I50" s="1830"/>
      <c r="J50" s="1848"/>
      <c r="K50" s="1849"/>
      <c r="L50" s="1849"/>
      <c r="M50" s="1849"/>
      <c r="N50" s="1849"/>
      <c r="O50" s="1849"/>
      <c r="P50" s="1849"/>
      <c r="Q50" s="1849"/>
      <c r="R50" s="1849"/>
      <c r="S50" s="1849"/>
      <c r="T50" s="1849"/>
      <c r="U50" s="1849"/>
      <c r="V50" s="1849"/>
      <c r="W50" s="1849"/>
      <c r="X50" s="1849"/>
      <c r="Y50" s="1849"/>
      <c r="Z50" s="1849"/>
      <c r="AA50" s="1849"/>
      <c r="AB50" s="1849"/>
      <c r="AC50" s="1862"/>
      <c r="AD50" s="1850"/>
      <c r="AE50" s="50"/>
      <c r="AF50" s="50" t="s">
        <v>512</v>
      </c>
      <c r="AG50" s="50"/>
      <c r="AH50" s="50" t="s">
        <v>513</v>
      </c>
      <c r="AI50" s="50"/>
      <c r="AJ50" s="50" t="s">
        <v>514</v>
      </c>
      <c r="AK50" s="50"/>
      <c r="AL50" s="50"/>
      <c r="AM50" s="50"/>
      <c r="AN50" s="50"/>
      <c r="AO50" s="51"/>
      <c r="AP50" s="3"/>
      <c r="AQ50" s="9"/>
      <c r="AR50" s="12" t="s">
        <v>526</v>
      </c>
    </row>
    <row r="51" spans="1:44" s="12" customFormat="1" ht="23.25" customHeight="1" x14ac:dyDescent="0.2">
      <c r="A51" s="24"/>
      <c r="B51" s="1843"/>
      <c r="C51" s="1844"/>
      <c r="D51" s="1844"/>
      <c r="E51" s="1844"/>
      <c r="F51" s="1844"/>
      <c r="G51" s="1845"/>
      <c r="H51" s="1863" t="s">
        <v>527</v>
      </c>
      <c r="I51" s="1864"/>
      <c r="J51" s="1864"/>
      <c r="K51" s="1864"/>
      <c r="L51" s="1864"/>
      <c r="M51" s="1864"/>
      <c r="N51" s="1864"/>
      <c r="O51" s="1864"/>
      <c r="P51" s="1864"/>
      <c r="Q51" s="1864"/>
      <c r="R51" s="1864"/>
      <c r="S51" s="1864"/>
      <c r="T51" s="1864"/>
      <c r="U51" s="1864"/>
      <c r="V51" s="1864"/>
      <c r="W51" s="1864"/>
      <c r="X51" s="1864"/>
      <c r="Y51" s="1864"/>
      <c r="Z51" s="1864"/>
      <c r="AA51" s="1864"/>
      <c r="AB51" s="1864"/>
      <c r="AC51" s="1864"/>
      <c r="AD51" s="1864"/>
      <c r="AE51" s="1864"/>
      <c r="AF51" s="1864"/>
      <c r="AG51" s="1864"/>
      <c r="AH51" s="1864"/>
      <c r="AI51" s="1864"/>
      <c r="AJ51" s="1864"/>
      <c r="AK51" s="1864"/>
      <c r="AL51" s="1864"/>
      <c r="AM51" s="1864"/>
      <c r="AN51" s="1864"/>
      <c r="AO51" s="1865"/>
      <c r="AP51" s="3"/>
      <c r="AQ51" s="9"/>
    </row>
    <row r="52" spans="1:44" s="12" customFormat="1" ht="20.25" customHeight="1" x14ac:dyDescent="0.2">
      <c r="A52" s="24"/>
      <c r="B52" s="22"/>
      <c r="G52" s="23"/>
      <c r="H52" s="1825" t="s">
        <v>62</v>
      </c>
      <c r="I52" s="1827"/>
      <c r="J52" s="1846" t="s">
        <v>528</v>
      </c>
      <c r="K52" s="1847"/>
      <c r="L52" s="1847"/>
      <c r="M52" s="1847"/>
      <c r="N52" s="1847"/>
      <c r="O52" s="1847"/>
      <c r="P52" s="1847"/>
      <c r="Q52" s="1847"/>
      <c r="R52" s="1847"/>
      <c r="S52" s="1847"/>
      <c r="T52" s="1847"/>
      <c r="U52" s="1847"/>
      <c r="V52" s="1847"/>
      <c r="W52" s="1847"/>
      <c r="X52" s="1847"/>
      <c r="Y52" s="1847"/>
      <c r="Z52" s="1847"/>
      <c r="AA52" s="1847"/>
      <c r="AB52" s="1847"/>
      <c r="AC52" s="1847"/>
      <c r="AD52" s="1847"/>
      <c r="AE52" s="1847"/>
      <c r="AF52" s="1847"/>
      <c r="AG52" s="1847"/>
      <c r="AH52" s="1847"/>
      <c r="AI52" s="1847"/>
      <c r="AJ52" s="1847"/>
      <c r="AK52" s="1847"/>
      <c r="AL52" s="1847"/>
      <c r="AM52" s="1847"/>
      <c r="AN52" s="1847"/>
      <c r="AO52" s="1851"/>
      <c r="AP52" s="3"/>
      <c r="AQ52" s="9"/>
    </row>
    <row r="53" spans="1:44" s="12" customFormat="1" ht="14.25" customHeight="1" x14ac:dyDescent="0.2">
      <c r="A53" s="24"/>
      <c r="B53" s="22"/>
      <c r="G53" s="23"/>
      <c r="H53" s="62"/>
      <c r="I53" s="64"/>
      <c r="J53" s="22" t="s">
        <v>529</v>
      </c>
      <c r="AO53" s="23"/>
      <c r="AP53" s="3"/>
      <c r="AQ53" s="9"/>
    </row>
    <row r="54" spans="1:44" s="12" customFormat="1" ht="15" customHeight="1" x14ac:dyDescent="0.2">
      <c r="A54" s="24"/>
      <c r="B54" s="22"/>
      <c r="G54" s="23"/>
      <c r="H54" s="22"/>
      <c r="I54" s="23"/>
      <c r="J54" s="1852"/>
      <c r="K54" s="1853"/>
      <c r="L54" s="1853"/>
      <c r="M54" s="1853"/>
      <c r="N54" s="1853"/>
      <c r="O54" s="1853"/>
      <c r="P54" s="1853"/>
      <c r="Q54" s="1853"/>
      <c r="R54" s="1853"/>
      <c r="S54" s="1853"/>
      <c r="T54" s="1853"/>
      <c r="U54" s="1853"/>
      <c r="V54" s="1853"/>
      <c r="W54" s="1853"/>
      <c r="X54" s="1853"/>
      <c r="Y54" s="1853"/>
      <c r="Z54" s="1853"/>
      <c r="AA54" s="1853"/>
      <c r="AB54" s="1853"/>
      <c r="AC54" s="1853"/>
      <c r="AD54" s="1853"/>
      <c r="AE54" s="1853"/>
      <c r="AF54" s="1853"/>
      <c r="AG54" s="1853"/>
      <c r="AH54" s="1853"/>
      <c r="AI54" s="1853"/>
      <c r="AJ54" s="1853"/>
      <c r="AK54" s="1853"/>
      <c r="AL54" s="1853"/>
      <c r="AM54" s="1853"/>
      <c r="AN54" s="1853"/>
      <c r="AO54" s="1854"/>
      <c r="AP54" s="3"/>
      <c r="AQ54" s="9"/>
    </row>
    <row r="55" spans="1:44" s="12" customFormat="1" ht="15" customHeight="1" x14ac:dyDescent="0.2">
      <c r="A55" s="24"/>
      <c r="B55" s="25"/>
      <c r="C55" s="26"/>
      <c r="D55" s="26"/>
      <c r="E55" s="26"/>
      <c r="F55" s="26"/>
      <c r="G55" s="27"/>
      <c r="H55" s="25"/>
      <c r="I55" s="27"/>
      <c r="J55" s="1855"/>
      <c r="K55" s="1856"/>
      <c r="L55" s="1856"/>
      <c r="M55" s="1856"/>
      <c r="N55" s="1856"/>
      <c r="O55" s="1856"/>
      <c r="P55" s="1856"/>
      <c r="Q55" s="1856"/>
      <c r="R55" s="1856"/>
      <c r="S55" s="1856"/>
      <c r="T55" s="1856"/>
      <c r="U55" s="1856"/>
      <c r="V55" s="1856"/>
      <c r="W55" s="1856"/>
      <c r="X55" s="1856"/>
      <c r="Y55" s="1856"/>
      <c r="Z55" s="1856"/>
      <c r="AA55" s="1856"/>
      <c r="AB55" s="1856"/>
      <c r="AC55" s="1856"/>
      <c r="AD55" s="1856"/>
      <c r="AE55" s="1856"/>
      <c r="AF55" s="1856"/>
      <c r="AG55" s="1856"/>
      <c r="AH55" s="1856"/>
      <c r="AI55" s="1856"/>
      <c r="AJ55" s="1856"/>
      <c r="AK55" s="1856"/>
      <c r="AL55" s="1856"/>
      <c r="AM55" s="1856"/>
      <c r="AN55" s="1856"/>
      <c r="AO55" s="1857"/>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858" t="s">
        <v>531</v>
      </c>
      <c r="C58" s="1842"/>
      <c r="D58" s="1842"/>
      <c r="E58" s="1842"/>
      <c r="F58" s="1842"/>
      <c r="G58" s="1842"/>
      <c r="H58" s="1842"/>
      <c r="I58" s="1842"/>
      <c r="J58" s="1842"/>
      <c r="K58" s="1842"/>
      <c r="L58" s="1842"/>
      <c r="M58" s="1842"/>
      <c r="N58" s="1842"/>
      <c r="O58" s="1842"/>
      <c r="P58" s="1842"/>
      <c r="Q58" s="1842"/>
      <c r="R58" s="1842"/>
      <c r="S58" s="1842"/>
      <c r="T58" s="1842"/>
      <c r="U58" s="1842"/>
      <c r="V58" s="1842"/>
      <c r="W58" s="1842"/>
      <c r="X58" s="1842"/>
      <c r="Y58" s="1842"/>
      <c r="Z58" s="1842"/>
      <c r="AA58" s="1842"/>
      <c r="AB58" s="1842"/>
      <c r="AC58" s="1842"/>
      <c r="AD58" s="1842"/>
      <c r="AE58" s="1842"/>
      <c r="AF58" s="1842"/>
      <c r="AG58" s="1842"/>
      <c r="AH58" s="1842"/>
      <c r="AI58" s="1842"/>
      <c r="AJ58" s="1842"/>
      <c r="AK58" s="1842"/>
      <c r="AL58" s="1842"/>
      <c r="AM58" s="1842"/>
      <c r="AN58" s="1842"/>
      <c r="AO58" s="1842"/>
      <c r="AP58" s="3"/>
      <c r="AQ58" s="9"/>
    </row>
    <row r="59" spans="1:44" s="9" customFormat="1" ht="19.5" customHeight="1" x14ac:dyDescent="0.2">
      <c r="A59" s="3"/>
      <c r="B59" s="1842"/>
      <c r="C59" s="1842"/>
      <c r="D59" s="1842"/>
      <c r="E59" s="1842"/>
      <c r="F59" s="1842"/>
      <c r="G59" s="1842"/>
      <c r="H59" s="1842"/>
      <c r="I59" s="1842"/>
      <c r="J59" s="1842"/>
      <c r="K59" s="1842"/>
      <c r="L59" s="1842"/>
      <c r="M59" s="1842"/>
      <c r="N59" s="1842"/>
      <c r="O59" s="1842"/>
      <c r="P59" s="1842"/>
      <c r="Q59" s="1842"/>
      <c r="R59" s="1842"/>
      <c r="S59" s="1842"/>
      <c r="T59" s="1842"/>
      <c r="U59" s="1842"/>
      <c r="V59" s="1842"/>
      <c r="W59" s="1842"/>
      <c r="X59" s="1842"/>
      <c r="Y59" s="1842"/>
      <c r="Z59" s="1842"/>
      <c r="AA59" s="1842"/>
      <c r="AB59" s="1842"/>
      <c r="AC59" s="1842"/>
      <c r="AD59" s="1842"/>
      <c r="AE59" s="1842"/>
      <c r="AF59" s="1842"/>
      <c r="AG59" s="1842"/>
      <c r="AH59" s="1842"/>
      <c r="AI59" s="1842"/>
      <c r="AJ59" s="1842"/>
      <c r="AK59" s="1842"/>
      <c r="AL59" s="1842"/>
      <c r="AM59" s="1842"/>
      <c r="AN59" s="1842"/>
      <c r="AO59" s="1842"/>
      <c r="AP59" s="3"/>
    </row>
    <row r="60" spans="1:44" s="12" customFormat="1" ht="35.25" customHeight="1" x14ac:dyDescent="0.2">
      <c r="A60" s="3"/>
      <c r="C60" s="1859" t="s">
        <v>532</v>
      </c>
      <c r="D60" s="1859"/>
      <c r="E60" s="1859"/>
      <c r="F60" s="1859"/>
      <c r="G60" s="1859"/>
      <c r="H60" s="1859"/>
      <c r="I60" s="1859"/>
      <c r="J60" s="1859"/>
      <c r="K60" s="1859"/>
      <c r="L60" s="1859"/>
      <c r="M60" s="1859"/>
      <c r="N60" s="1859"/>
      <c r="O60" s="1859"/>
      <c r="P60" s="1859"/>
      <c r="Q60" s="1859"/>
      <c r="R60" s="1859"/>
      <c r="S60" s="1859"/>
      <c r="T60" s="1859"/>
      <c r="U60" s="1859"/>
      <c r="V60" s="1859"/>
      <c r="W60" s="1859"/>
      <c r="X60" s="1859"/>
      <c r="Y60" s="1859"/>
      <c r="Z60" s="1859"/>
      <c r="AA60" s="1859"/>
      <c r="AB60" s="1859"/>
      <c r="AC60" s="1859"/>
      <c r="AD60" s="1859"/>
      <c r="AE60" s="1859"/>
      <c r="AF60" s="1859"/>
      <c r="AG60" s="1859"/>
      <c r="AH60" s="1859"/>
      <c r="AI60" s="1859"/>
      <c r="AJ60" s="1859"/>
      <c r="AK60" s="1859"/>
      <c r="AL60" s="1859"/>
      <c r="AM60" s="1859"/>
      <c r="AN60" s="1859"/>
      <c r="AO60" s="1859"/>
      <c r="AP60" s="1859"/>
      <c r="AQ60" s="9"/>
    </row>
    <row r="61" spans="1:44" s="9" customFormat="1" ht="29.25" customHeight="1" x14ac:dyDescent="0.2">
      <c r="A61" s="3"/>
      <c r="B61" s="1842" t="s">
        <v>533</v>
      </c>
      <c r="C61" s="1842"/>
      <c r="D61" s="1842"/>
      <c r="E61" s="1842"/>
      <c r="F61" s="1842"/>
      <c r="G61" s="1842"/>
      <c r="H61" s="1842"/>
      <c r="I61" s="1842"/>
      <c r="J61" s="1842"/>
      <c r="K61" s="1842"/>
      <c r="L61" s="1842"/>
      <c r="M61" s="1842"/>
      <c r="N61" s="1842"/>
      <c r="O61" s="1842"/>
      <c r="P61" s="1842"/>
      <c r="Q61" s="1842"/>
      <c r="R61" s="1842"/>
      <c r="S61" s="1842"/>
      <c r="T61" s="1842"/>
      <c r="U61" s="1842"/>
      <c r="V61" s="1842"/>
      <c r="W61" s="1842"/>
      <c r="X61" s="1842"/>
      <c r="Y61" s="1842"/>
      <c r="Z61" s="1842"/>
      <c r="AA61" s="1842"/>
      <c r="AB61" s="1842"/>
      <c r="AC61" s="1842"/>
      <c r="AD61" s="1842"/>
      <c r="AE61" s="1842"/>
      <c r="AF61" s="1842"/>
      <c r="AG61" s="1842"/>
      <c r="AH61" s="1842"/>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822" t="s">
        <v>507</v>
      </c>
      <c r="C63" s="1823"/>
      <c r="D63" s="1823"/>
      <c r="E63" s="1823"/>
      <c r="F63" s="1823"/>
      <c r="G63" s="1824"/>
      <c r="H63" s="1825" t="s">
        <v>534</v>
      </c>
      <c r="I63" s="1826"/>
      <c r="J63" s="1826"/>
      <c r="K63" s="1826"/>
      <c r="L63" s="1826"/>
      <c r="M63" s="1826"/>
      <c r="N63" s="1826"/>
      <c r="O63" s="1827"/>
      <c r="P63" s="29"/>
      <c r="AP63" s="3"/>
    </row>
    <row r="64" spans="1:44" s="9" customFormat="1" ht="15" customHeight="1" x14ac:dyDescent="0.2">
      <c r="A64" s="3"/>
      <c r="B64" s="1822"/>
      <c r="C64" s="1823"/>
      <c r="D64" s="1823"/>
      <c r="E64" s="1823"/>
      <c r="F64" s="1823"/>
      <c r="G64" s="1824"/>
      <c r="H64" s="1828"/>
      <c r="I64" s="1829"/>
      <c r="J64" s="1829"/>
      <c r="K64" s="1829"/>
      <c r="L64" s="1829"/>
      <c r="M64" s="1829"/>
      <c r="N64" s="1829"/>
      <c r="O64" s="1830"/>
      <c r="P64" s="29"/>
      <c r="AP64" s="3"/>
    </row>
    <row r="65" spans="1:42" s="9" customFormat="1" ht="15" customHeight="1" x14ac:dyDescent="0.2">
      <c r="A65" s="3"/>
      <c r="B65" s="1831"/>
      <c r="C65" s="1832"/>
      <c r="D65" s="1832"/>
      <c r="E65" s="1832"/>
      <c r="F65" s="1832"/>
      <c r="G65" s="1833"/>
      <c r="H65" s="1834" t="s">
        <v>62</v>
      </c>
      <c r="I65" s="1834"/>
      <c r="J65" s="1834"/>
      <c r="K65" s="1834"/>
      <c r="L65" s="1834"/>
      <c r="M65" s="1834"/>
      <c r="N65" s="1834"/>
      <c r="O65" s="1834"/>
      <c r="P65" s="29"/>
      <c r="AP65" s="3"/>
    </row>
    <row r="66" spans="1:42" s="9" customFormat="1" ht="15" customHeight="1" x14ac:dyDescent="0.2">
      <c r="A66" s="3"/>
      <c r="B66" s="1831"/>
      <c r="C66" s="1832"/>
      <c r="D66" s="1832"/>
      <c r="E66" s="1832"/>
      <c r="F66" s="1832"/>
      <c r="G66" s="1833"/>
      <c r="H66" s="1834"/>
      <c r="I66" s="1834"/>
      <c r="J66" s="1834"/>
      <c r="K66" s="1834"/>
      <c r="L66" s="1834"/>
      <c r="M66" s="1834"/>
      <c r="N66" s="1834"/>
      <c r="O66" s="1834"/>
      <c r="P66" s="29"/>
      <c r="AP66" s="3"/>
    </row>
    <row r="67" spans="1:42" s="9" customFormat="1" ht="15" customHeight="1" x14ac:dyDescent="0.2">
      <c r="A67" s="3"/>
      <c r="B67" s="1831"/>
      <c r="C67" s="1832"/>
      <c r="D67" s="1832"/>
      <c r="E67" s="1832"/>
      <c r="F67" s="1832"/>
      <c r="G67" s="1833"/>
      <c r="H67" s="1834"/>
      <c r="I67" s="1834"/>
      <c r="J67" s="1834"/>
      <c r="K67" s="1834"/>
      <c r="L67" s="1834"/>
      <c r="M67" s="1834"/>
      <c r="N67" s="1834"/>
      <c r="O67" s="1834"/>
      <c r="P67" s="47"/>
      <c r="AP67" s="3"/>
    </row>
    <row r="68" spans="1:42" s="9" customFormat="1" ht="15" customHeight="1" x14ac:dyDescent="0.2">
      <c r="A68" s="3"/>
      <c r="B68" s="30" t="s">
        <v>535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536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835" t="s">
        <v>537</v>
      </c>
      <c r="C70" s="1836"/>
      <c r="D70" s="1836"/>
      <c r="E70" s="1836"/>
      <c r="F70" s="1836"/>
      <c r="G70" s="1837"/>
      <c r="H70" s="1841" t="s">
        <v>538</v>
      </c>
      <c r="I70" s="1836"/>
      <c r="J70" s="1836"/>
      <c r="K70" s="1836"/>
      <c r="L70" s="1836"/>
      <c r="M70" s="1836"/>
      <c r="N70" s="1836"/>
      <c r="O70" s="1836"/>
      <c r="P70" s="1836"/>
      <c r="Q70" s="1836"/>
      <c r="R70" s="1836"/>
      <c r="S70" s="1836"/>
      <c r="T70" s="1836"/>
      <c r="U70" s="1836"/>
      <c r="V70" s="1836"/>
      <c r="W70" s="1836"/>
      <c r="X70" s="1836"/>
      <c r="Y70" s="1836"/>
      <c r="Z70" s="1836"/>
      <c r="AA70" s="1836"/>
      <c r="AB70" s="1836"/>
      <c r="AC70" s="1836"/>
      <c r="AD70" s="1836"/>
      <c r="AE70" s="1836"/>
      <c r="AF70" s="1836"/>
      <c r="AG70" s="1837"/>
    </row>
    <row r="71" spans="1:42" x14ac:dyDescent="0.2">
      <c r="B71" s="1838"/>
      <c r="C71" s="1839"/>
      <c r="D71" s="1839"/>
      <c r="E71" s="1839"/>
      <c r="F71" s="1839"/>
      <c r="G71" s="1840"/>
      <c r="H71" s="1838"/>
      <c r="I71" s="1839"/>
      <c r="J71" s="1839"/>
      <c r="K71" s="1839"/>
      <c r="L71" s="1839"/>
      <c r="M71" s="1839"/>
      <c r="N71" s="1839"/>
      <c r="O71" s="1839"/>
      <c r="P71" s="1839"/>
      <c r="Q71" s="1839"/>
      <c r="R71" s="1839"/>
      <c r="S71" s="1839"/>
      <c r="T71" s="1839"/>
      <c r="U71" s="1839"/>
      <c r="V71" s="1839"/>
      <c r="W71" s="1839"/>
      <c r="X71" s="1839"/>
      <c r="Y71" s="1839"/>
      <c r="Z71" s="1839"/>
      <c r="AA71" s="1839"/>
      <c r="AB71" s="1839"/>
      <c r="AC71" s="1839"/>
      <c r="AD71" s="1839"/>
      <c r="AE71" s="1839"/>
      <c r="AF71" s="1839"/>
      <c r="AG71" s="1840"/>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view="pageBreakPreview" topLeftCell="A11" zoomScaleNormal="100" zoomScaleSheetLayoutView="100" workbookViewId="0">
      <selection activeCell="D22" sqref="D22:AP22"/>
    </sheetView>
  </sheetViews>
  <sheetFormatPr defaultColWidth="3.453125" defaultRowHeight="14.25" customHeight="1" x14ac:dyDescent="0.2"/>
  <cols>
    <col min="1" max="1" width="1.36328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6328125" style="178" customWidth="1"/>
    <col min="32" max="32" width="4.36328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36328125" style="178" customWidth="1"/>
    <col min="44" max="16384" width="3.453125" style="178"/>
  </cols>
  <sheetData>
    <row r="1" spans="2:42" ht="20.25" customHeight="1" thickBot="1" x14ac:dyDescent="0.25">
      <c r="B1" s="177" t="s">
        <v>8</v>
      </c>
    </row>
    <row r="2" spans="2:42" ht="18.75" customHeight="1" x14ac:dyDescent="0.2">
      <c r="B2" s="380" t="s">
        <v>9</v>
      </c>
      <c r="C2" s="381"/>
      <c r="D2" s="382"/>
      <c r="E2" s="382"/>
      <c r="F2" s="382"/>
      <c r="G2" s="382"/>
      <c r="H2" s="382"/>
      <c r="I2" s="382"/>
      <c r="J2" s="383"/>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5"/>
    </row>
    <row r="3" spans="2:42" ht="21.75" customHeight="1" x14ac:dyDescent="0.2">
      <c r="B3" s="386"/>
      <c r="C3" s="730" t="s">
        <v>10</v>
      </c>
      <c r="D3" s="730"/>
      <c r="E3" s="730"/>
      <c r="F3" s="730"/>
      <c r="G3" s="730"/>
      <c r="H3" s="730"/>
      <c r="I3" s="730"/>
      <c r="J3" s="730"/>
      <c r="K3" s="199" t="s">
        <v>11</v>
      </c>
      <c r="L3" s="736"/>
      <c r="M3" s="736"/>
      <c r="N3" s="736"/>
      <c r="O3" s="736"/>
      <c r="P3" s="736"/>
      <c r="Q3" s="736"/>
      <c r="R3" s="736"/>
      <c r="S3" s="736"/>
      <c r="T3" s="736"/>
      <c r="U3" s="736"/>
      <c r="V3" s="736"/>
      <c r="W3" s="736"/>
      <c r="X3" s="736"/>
      <c r="Y3" s="736"/>
      <c r="Z3" s="736"/>
      <c r="AA3" s="736"/>
      <c r="AB3" s="736"/>
      <c r="AC3" s="736"/>
      <c r="AD3" s="736"/>
      <c r="AE3" s="387" t="s">
        <v>12</v>
      </c>
      <c r="AF3" s="729" t="s">
        <v>13</v>
      </c>
      <c r="AG3" s="738" t="s">
        <v>14</v>
      </c>
      <c r="AH3" s="739"/>
      <c r="AI3" s="740"/>
      <c r="AJ3" s="730"/>
      <c r="AK3" s="730"/>
      <c r="AL3" s="730"/>
      <c r="AM3" s="730"/>
      <c r="AN3" s="730"/>
      <c r="AO3" s="730"/>
      <c r="AP3" s="731"/>
    </row>
    <row r="4" spans="2:42" ht="21.75" customHeight="1" x14ac:dyDescent="0.2">
      <c r="B4" s="386"/>
      <c r="C4" s="732" t="s">
        <v>15</v>
      </c>
      <c r="D4" s="732"/>
      <c r="E4" s="732"/>
      <c r="F4" s="732"/>
      <c r="G4" s="732"/>
      <c r="H4" s="732"/>
      <c r="I4" s="732"/>
      <c r="J4" s="732"/>
      <c r="K4" s="733"/>
      <c r="L4" s="734"/>
      <c r="M4" s="734"/>
      <c r="N4" s="734"/>
      <c r="O4" s="734"/>
      <c r="P4" s="734"/>
      <c r="Q4" s="734"/>
      <c r="R4" s="734"/>
      <c r="S4" s="734"/>
      <c r="T4" s="734"/>
      <c r="U4" s="734"/>
      <c r="V4" s="734"/>
      <c r="W4" s="734"/>
      <c r="X4" s="734"/>
      <c r="Y4" s="734"/>
      <c r="Z4" s="734"/>
      <c r="AA4" s="734"/>
      <c r="AB4" s="734"/>
      <c r="AC4" s="734"/>
      <c r="AD4" s="734"/>
      <c r="AE4" s="735"/>
      <c r="AF4" s="737"/>
      <c r="AG4" s="679" t="s">
        <v>16</v>
      </c>
      <c r="AH4" s="680"/>
      <c r="AI4" s="722"/>
      <c r="AJ4" s="679"/>
      <c r="AK4" s="680"/>
      <c r="AL4" s="680"/>
      <c r="AM4" s="680"/>
      <c r="AN4" s="680"/>
      <c r="AO4" s="680"/>
      <c r="AP4" s="681"/>
    </row>
    <row r="5" spans="2:42" ht="21.75" customHeight="1" x14ac:dyDescent="0.2">
      <c r="B5" s="386"/>
      <c r="C5" s="770" t="s">
        <v>17</v>
      </c>
      <c r="D5" s="724"/>
      <c r="E5" s="724"/>
      <c r="F5" s="724"/>
      <c r="G5" s="724"/>
      <c r="H5" s="724"/>
      <c r="I5" s="724"/>
      <c r="J5" s="771"/>
      <c r="K5" s="199" t="s">
        <v>11</v>
      </c>
      <c r="L5" s="178" t="s">
        <v>18</v>
      </c>
      <c r="P5" s="199" t="s">
        <v>19</v>
      </c>
      <c r="U5" s="199" t="s">
        <v>12</v>
      </c>
      <c r="V5" s="199"/>
      <c r="W5" s="724"/>
      <c r="X5" s="724"/>
      <c r="Y5" s="724"/>
      <c r="Z5" s="724"/>
      <c r="AA5" s="724"/>
      <c r="AB5" s="724"/>
      <c r="AC5" s="724"/>
      <c r="AD5" s="724"/>
      <c r="AE5" s="771"/>
      <c r="AF5" s="789" t="s">
        <v>20</v>
      </c>
      <c r="AG5" s="679" t="s">
        <v>14</v>
      </c>
      <c r="AH5" s="680"/>
      <c r="AI5" s="722"/>
      <c r="AJ5" s="732"/>
      <c r="AK5" s="732"/>
      <c r="AL5" s="732"/>
      <c r="AM5" s="732"/>
      <c r="AN5" s="732"/>
      <c r="AO5" s="732"/>
      <c r="AP5" s="791"/>
    </row>
    <row r="6" spans="2:42" ht="21.75" customHeight="1" x14ac:dyDescent="0.2">
      <c r="B6" s="386"/>
      <c r="C6" s="772"/>
      <c r="D6" s="773"/>
      <c r="E6" s="773"/>
      <c r="F6" s="773"/>
      <c r="G6" s="773"/>
      <c r="H6" s="773"/>
      <c r="I6" s="773"/>
      <c r="J6" s="774"/>
      <c r="K6" s="772"/>
      <c r="L6" s="773"/>
      <c r="M6" s="773"/>
      <c r="N6" s="773"/>
      <c r="O6" s="773"/>
      <c r="P6" s="773"/>
      <c r="Q6" s="773"/>
      <c r="R6" s="773"/>
      <c r="S6" s="773"/>
      <c r="T6" s="773"/>
      <c r="U6" s="773"/>
      <c r="V6" s="773"/>
      <c r="W6" s="773"/>
      <c r="X6" s="773"/>
      <c r="Y6" s="773"/>
      <c r="Z6" s="773"/>
      <c r="AA6" s="773"/>
      <c r="AB6" s="773"/>
      <c r="AC6" s="773"/>
      <c r="AD6" s="773"/>
      <c r="AE6" s="774"/>
      <c r="AF6" s="790"/>
      <c r="AG6" s="719" t="s">
        <v>16</v>
      </c>
      <c r="AH6" s="720"/>
      <c r="AI6" s="792"/>
      <c r="AJ6" s="719"/>
      <c r="AK6" s="720"/>
      <c r="AL6" s="720"/>
      <c r="AM6" s="720"/>
      <c r="AN6" s="720"/>
      <c r="AO6" s="720"/>
      <c r="AP6" s="721"/>
    </row>
    <row r="7" spans="2:42" ht="22.5" customHeight="1" x14ac:dyDescent="0.2">
      <c r="B7" s="386"/>
      <c r="C7" s="772"/>
      <c r="D7" s="773"/>
      <c r="E7" s="773"/>
      <c r="F7" s="773"/>
      <c r="G7" s="773"/>
      <c r="H7" s="773"/>
      <c r="I7" s="773"/>
      <c r="J7" s="774"/>
      <c r="K7" s="772"/>
      <c r="L7" s="773"/>
      <c r="M7" s="773"/>
      <c r="N7" s="773"/>
      <c r="O7" s="773"/>
      <c r="P7" s="773"/>
      <c r="Q7" s="773"/>
      <c r="R7" s="773"/>
      <c r="S7" s="773"/>
      <c r="T7" s="773"/>
      <c r="U7" s="773"/>
      <c r="V7" s="773"/>
      <c r="W7" s="773"/>
      <c r="X7" s="773"/>
      <c r="Y7" s="773"/>
      <c r="Z7" s="773"/>
      <c r="AA7" s="773"/>
      <c r="AB7" s="773"/>
      <c r="AC7" s="773"/>
      <c r="AD7" s="773"/>
      <c r="AE7" s="774"/>
      <c r="AF7" s="728" t="s">
        <v>21</v>
      </c>
      <c r="AG7" s="679" t="s">
        <v>22</v>
      </c>
      <c r="AH7" s="680"/>
      <c r="AI7" s="722"/>
      <c r="AJ7" s="725"/>
      <c r="AK7" s="726"/>
      <c r="AL7" s="726"/>
      <c r="AM7" s="726"/>
      <c r="AN7" s="726"/>
      <c r="AO7" s="726"/>
      <c r="AP7" s="727"/>
    </row>
    <row r="8" spans="2:42" ht="20.25" customHeight="1" x14ac:dyDescent="0.2">
      <c r="B8" s="386"/>
      <c r="C8" s="772"/>
      <c r="D8" s="773"/>
      <c r="E8" s="773"/>
      <c r="F8" s="773"/>
      <c r="G8" s="773"/>
      <c r="H8" s="773"/>
      <c r="I8" s="773"/>
      <c r="J8" s="774"/>
      <c r="K8" s="738"/>
      <c r="L8" s="739"/>
      <c r="M8" s="739"/>
      <c r="N8" s="739"/>
      <c r="O8" s="739"/>
      <c r="P8" s="739"/>
      <c r="Q8" s="739"/>
      <c r="R8" s="739"/>
      <c r="S8" s="739"/>
      <c r="T8" s="739"/>
      <c r="U8" s="739"/>
      <c r="V8" s="739"/>
      <c r="W8" s="739"/>
      <c r="X8" s="739"/>
      <c r="Y8" s="739"/>
      <c r="Z8" s="739"/>
      <c r="AA8" s="739"/>
      <c r="AB8" s="739"/>
      <c r="AC8" s="739"/>
      <c r="AD8" s="739"/>
      <c r="AE8" s="740"/>
      <c r="AF8" s="729"/>
      <c r="AG8" s="679" t="s">
        <v>23</v>
      </c>
      <c r="AH8" s="680"/>
      <c r="AI8" s="722"/>
      <c r="AJ8" s="723"/>
      <c r="AK8" s="724"/>
      <c r="AL8" s="724"/>
      <c r="AM8" s="724"/>
      <c r="AN8" s="724"/>
      <c r="AO8" s="680"/>
      <c r="AP8" s="681"/>
    </row>
    <row r="9" spans="2:42" ht="20.25" customHeight="1" x14ac:dyDescent="0.2">
      <c r="B9" s="386"/>
      <c r="C9" s="770" t="s">
        <v>24</v>
      </c>
      <c r="D9" s="724"/>
      <c r="E9" s="724"/>
      <c r="F9" s="724"/>
      <c r="G9" s="724"/>
      <c r="H9" s="724"/>
      <c r="I9" s="724"/>
      <c r="J9" s="771"/>
      <c r="K9" s="770"/>
      <c r="L9" s="724"/>
      <c r="M9" s="724"/>
      <c r="N9" s="724"/>
      <c r="O9" s="724"/>
      <c r="P9" s="724"/>
      <c r="Q9" s="724"/>
      <c r="R9" s="724"/>
      <c r="S9" s="724"/>
      <c r="T9" s="724"/>
      <c r="U9" s="724"/>
      <c r="V9" s="724"/>
      <c r="W9" s="724"/>
      <c r="X9" s="724"/>
      <c r="Y9" s="724"/>
      <c r="Z9" s="724"/>
      <c r="AA9" s="724"/>
      <c r="AB9" s="724"/>
      <c r="AC9" s="724"/>
      <c r="AD9" s="724"/>
      <c r="AE9" s="771"/>
      <c r="AF9" s="679" t="s">
        <v>25</v>
      </c>
      <c r="AG9" s="680"/>
      <c r="AH9" s="680"/>
      <c r="AI9" s="722"/>
      <c r="AJ9" s="679"/>
      <c r="AK9" s="680"/>
      <c r="AL9" s="680"/>
      <c r="AM9" s="680"/>
      <c r="AN9" s="680"/>
      <c r="AO9" s="680"/>
      <c r="AP9" s="681"/>
    </row>
    <row r="10" spans="2:42" ht="20.25" customHeight="1" x14ac:dyDescent="0.2">
      <c r="B10" s="386"/>
      <c r="C10" s="772"/>
      <c r="D10" s="773"/>
      <c r="E10" s="773"/>
      <c r="F10" s="773"/>
      <c r="G10" s="773"/>
      <c r="H10" s="773"/>
      <c r="I10" s="773"/>
      <c r="J10" s="774"/>
      <c r="K10" s="772"/>
      <c r="L10" s="773"/>
      <c r="M10" s="773"/>
      <c r="N10" s="773"/>
      <c r="O10" s="773"/>
      <c r="P10" s="773"/>
      <c r="Q10" s="773"/>
      <c r="R10" s="773"/>
      <c r="S10" s="773"/>
      <c r="T10" s="773"/>
      <c r="U10" s="773"/>
      <c r="V10" s="773"/>
      <c r="W10" s="773"/>
      <c r="X10" s="773"/>
      <c r="Y10" s="773"/>
      <c r="Z10" s="773"/>
      <c r="AA10" s="773"/>
      <c r="AB10" s="773"/>
      <c r="AC10" s="773"/>
      <c r="AD10" s="773"/>
      <c r="AE10" s="774"/>
      <c r="AF10" s="679" t="s">
        <v>26</v>
      </c>
      <c r="AG10" s="680"/>
      <c r="AH10" s="680"/>
      <c r="AI10" s="722"/>
      <c r="AJ10" s="679" t="s">
        <v>27</v>
      </c>
      <c r="AK10" s="680"/>
      <c r="AL10" s="680"/>
      <c r="AM10" s="680"/>
      <c r="AN10" s="680"/>
      <c r="AO10" s="680"/>
      <c r="AP10" s="681"/>
    </row>
    <row r="11" spans="2:42" ht="20.25" customHeight="1" x14ac:dyDescent="0.2">
      <c r="B11" s="386"/>
      <c r="C11" s="772"/>
      <c r="D11" s="773"/>
      <c r="E11" s="773"/>
      <c r="F11" s="773"/>
      <c r="G11" s="773"/>
      <c r="H11" s="773"/>
      <c r="I11" s="773"/>
      <c r="J11" s="774"/>
      <c r="K11" s="772"/>
      <c r="L11" s="773"/>
      <c r="M11" s="773"/>
      <c r="N11" s="773"/>
      <c r="O11" s="773"/>
      <c r="P11" s="773"/>
      <c r="Q11" s="773"/>
      <c r="R11" s="773"/>
      <c r="S11" s="773"/>
      <c r="T11" s="773"/>
      <c r="U11" s="773"/>
      <c r="V11" s="773"/>
      <c r="W11" s="773"/>
      <c r="X11" s="773"/>
      <c r="Y11" s="773"/>
      <c r="Z11" s="773"/>
      <c r="AA11" s="773"/>
      <c r="AB11" s="773"/>
      <c r="AC11" s="773"/>
      <c r="AD11" s="773"/>
      <c r="AE11" s="774"/>
      <c r="AF11" s="679" t="s">
        <v>28</v>
      </c>
      <c r="AG11" s="680"/>
      <c r="AH11" s="680"/>
      <c r="AI11" s="722"/>
      <c r="AJ11" s="793"/>
      <c r="AK11" s="794"/>
      <c r="AL11" s="794"/>
      <c r="AM11" s="794"/>
      <c r="AN11" s="794"/>
      <c r="AO11" s="794"/>
      <c r="AP11" s="388" t="s">
        <v>29</v>
      </c>
    </row>
    <row r="12" spans="2:42" ht="28.9" customHeight="1" x14ac:dyDescent="0.2">
      <c r="B12" s="386"/>
      <c r="C12" s="738"/>
      <c r="D12" s="739"/>
      <c r="E12" s="739"/>
      <c r="F12" s="739"/>
      <c r="G12" s="739"/>
      <c r="H12" s="739"/>
      <c r="I12" s="739"/>
      <c r="J12" s="740"/>
      <c r="K12" s="738"/>
      <c r="L12" s="739"/>
      <c r="M12" s="739"/>
      <c r="N12" s="739"/>
      <c r="O12" s="739"/>
      <c r="P12" s="739"/>
      <c r="Q12" s="739"/>
      <c r="R12" s="739"/>
      <c r="S12" s="739"/>
      <c r="T12" s="739"/>
      <c r="U12" s="739"/>
      <c r="V12" s="739"/>
      <c r="W12" s="739"/>
      <c r="X12" s="739"/>
      <c r="Y12" s="739"/>
      <c r="Z12" s="739"/>
      <c r="AA12" s="739"/>
      <c r="AB12" s="739"/>
      <c r="AC12" s="739"/>
      <c r="AD12" s="739"/>
      <c r="AE12" s="740"/>
      <c r="AF12" s="741" t="s">
        <v>30</v>
      </c>
      <c r="AG12" s="742"/>
      <c r="AH12" s="742"/>
      <c r="AI12" s="743"/>
      <c r="AJ12" s="794"/>
      <c r="AK12" s="794"/>
      <c r="AL12" s="794"/>
      <c r="AM12" s="794"/>
      <c r="AN12" s="794"/>
      <c r="AO12" s="794"/>
      <c r="AP12" s="388" t="s">
        <v>29</v>
      </c>
    </row>
    <row r="13" spans="2:42" ht="17.25" customHeight="1" thickBot="1" x14ac:dyDescent="0.25">
      <c r="B13" s="389"/>
      <c r="C13" s="767" t="s">
        <v>31</v>
      </c>
      <c r="D13" s="768"/>
      <c r="E13" s="768"/>
      <c r="F13" s="768"/>
      <c r="G13" s="768"/>
      <c r="H13" s="768"/>
      <c r="I13" s="768"/>
      <c r="J13" s="769"/>
      <c r="K13" s="390"/>
      <c r="L13" s="391"/>
      <c r="M13" s="391"/>
      <c r="N13" s="391"/>
      <c r="O13" s="391"/>
      <c r="P13" s="391"/>
      <c r="Q13" s="391"/>
      <c r="R13" s="391"/>
      <c r="S13" s="391"/>
      <c r="T13" s="391"/>
      <c r="U13" s="391"/>
      <c r="V13" s="391"/>
      <c r="W13" s="391"/>
      <c r="X13" s="391"/>
      <c r="Y13" s="391"/>
      <c r="Z13" s="391"/>
      <c r="AA13" s="391"/>
      <c r="AB13" s="391"/>
      <c r="AC13" s="391"/>
      <c r="AD13" s="391"/>
      <c r="AE13" s="391"/>
      <c r="AF13" s="732" t="s">
        <v>32</v>
      </c>
      <c r="AG13" s="732"/>
      <c r="AH13" s="732"/>
      <c r="AI13" s="732"/>
      <c r="AJ13" s="732"/>
      <c r="AK13" s="732"/>
      <c r="AL13" s="732"/>
      <c r="AM13" s="680"/>
      <c r="AN13" s="680"/>
      <c r="AO13" s="680"/>
      <c r="AP13" s="388" t="s">
        <v>33</v>
      </c>
    </row>
    <row r="14" spans="2:42" ht="18.75" customHeight="1" x14ac:dyDescent="0.2">
      <c r="B14" s="392" t="s">
        <v>34</v>
      </c>
      <c r="C14" s="393"/>
      <c r="D14" s="394"/>
      <c r="E14" s="394"/>
      <c r="F14" s="394"/>
      <c r="G14" s="394"/>
      <c r="H14" s="394"/>
      <c r="I14" s="394"/>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6"/>
    </row>
    <row r="15" spans="2:42" ht="33.75" customHeight="1" x14ac:dyDescent="0.2">
      <c r="B15" s="386"/>
      <c r="C15" s="676" t="s">
        <v>35</v>
      </c>
      <c r="D15" s="677"/>
      <c r="E15" s="677"/>
      <c r="F15" s="677"/>
      <c r="G15" s="677"/>
      <c r="H15" s="677"/>
      <c r="I15" s="677"/>
      <c r="J15" s="677"/>
      <c r="K15" s="677"/>
      <c r="L15" s="677"/>
      <c r="M15" s="677"/>
      <c r="N15" s="677"/>
      <c r="O15" s="741" t="s">
        <v>36</v>
      </c>
      <c r="P15" s="742"/>
      <c r="Q15" s="742"/>
      <c r="R15" s="743"/>
      <c r="S15" s="732" t="s">
        <v>37</v>
      </c>
      <c r="T15" s="732"/>
      <c r="U15" s="732"/>
      <c r="V15" s="732"/>
      <c r="W15" s="732"/>
      <c r="X15" s="732"/>
      <c r="Y15" s="732"/>
      <c r="Z15" s="732"/>
      <c r="AA15" s="732"/>
      <c r="AB15" s="775" t="s">
        <v>38</v>
      </c>
      <c r="AC15" s="776"/>
      <c r="AD15" s="776"/>
      <c r="AE15" s="776"/>
      <c r="AF15" s="776"/>
      <c r="AG15" s="776"/>
      <c r="AH15" s="776"/>
      <c r="AI15" s="776"/>
      <c r="AJ15" s="776"/>
      <c r="AK15" s="776"/>
      <c r="AL15" s="776"/>
      <c r="AM15" s="776"/>
      <c r="AN15" s="776"/>
      <c r="AO15" s="776"/>
      <c r="AP15" s="777"/>
    </row>
    <row r="16" spans="2:42" ht="22.5" customHeight="1" x14ac:dyDescent="0.2">
      <c r="B16" s="386"/>
      <c r="C16" s="744" t="s">
        <v>39</v>
      </c>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c r="AK16" s="745"/>
      <c r="AL16" s="745"/>
      <c r="AM16" s="745"/>
      <c r="AN16" s="745"/>
      <c r="AO16" s="745"/>
      <c r="AP16" s="746"/>
    </row>
    <row r="17" spans="2:43" ht="22.5" customHeight="1" x14ac:dyDescent="0.2">
      <c r="B17" s="386"/>
      <c r="C17" s="747"/>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M17" s="748"/>
      <c r="AN17" s="748"/>
      <c r="AO17" s="748"/>
      <c r="AP17" s="749"/>
    </row>
    <row r="18" spans="2:43" ht="22.5" customHeight="1" x14ac:dyDescent="0.2">
      <c r="B18" s="386"/>
      <c r="C18" s="747"/>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8"/>
      <c r="AM18" s="748"/>
      <c r="AN18" s="748"/>
      <c r="AO18" s="748"/>
      <c r="AP18" s="749"/>
    </row>
    <row r="19" spans="2:43" ht="22.5" customHeight="1" x14ac:dyDescent="0.2">
      <c r="B19" s="386"/>
      <c r="C19" s="747"/>
      <c r="D19" s="748"/>
      <c r="E19" s="748"/>
      <c r="F19" s="748"/>
      <c r="G19" s="748"/>
      <c r="H19" s="748"/>
      <c r="I19" s="748"/>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M19" s="748"/>
      <c r="AN19" s="748"/>
      <c r="AO19" s="748"/>
      <c r="AP19" s="749"/>
    </row>
    <row r="20" spans="2:43" ht="9.75" customHeight="1" thickBot="1" x14ac:dyDescent="0.25">
      <c r="B20" s="389"/>
      <c r="C20" s="750"/>
      <c r="D20" s="751"/>
      <c r="E20" s="751"/>
      <c r="F20" s="751"/>
      <c r="G20" s="751"/>
      <c r="H20" s="751"/>
      <c r="I20" s="751"/>
      <c r="J20" s="751"/>
      <c r="K20" s="751"/>
      <c r="L20" s="751"/>
      <c r="M20" s="751"/>
      <c r="N20" s="751"/>
      <c r="O20" s="751"/>
      <c r="P20" s="751"/>
      <c r="Q20" s="751"/>
      <c r="R20" s="751"/>
      <c r="S20" s="751"/>
      <c r="T20" s="751"/>
      <c r="U20" s="751"/>
      <c r="V20" s="751"/>
      <c r="W20" s="751"/>
      <c r="X20" s="751"/>
      <c r="Y20" s="751"/>
      <c r="Z20" s="751"/>
      <c r="AA20" s="751"/>
      <c r="AB20" s="751"/>
      <c r="AC20" s="751"/>
      <c r="AD20" s="751"/>
      <c r="AE20" s="751"/>
      <c r="AF20" s="751"/>
      <c r="AG20" s="751"/>
      <c r="AH20" s="751"/>
      <c r="AI20" s="751"/>
      <c r="AJ20" s="751"/>
      <c r="AK20" s="751"/>
      <c r="AL20" s="751"/>
      <c r="AM20" s="751"/>
      <c r="AN20" s="751"/>
      <c r="AO20" s="751"/>
      <c r="AP20" s="752"/>
    </row>
    <row r="21" spans="2:43" ht="14.25" customHeight="1" x14ac:dyDescent="0.2">
      <c r="B21" s="683" t="s">
        <v>40</v>
      </c>
      <c r="C21" s="683"/>
      <c r="D21" s="224" t="s">
        <v>41</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684" t="s">
        <v>42</v>
      </c>
      <c r="C22" s="684"/>
      <c r="D22" s="685" t="s">
        <v>43</v>
      </c>
      <c r="E22" s="685"/>
      <c r="F22" s="685"/>
      <c r="G22" s="685"/>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row>
    <row r="23" spans="2:43" ht="6.75" customHeight="1" thickBot="1" x14ac:dyDescent="0.25">
      <c r="B23" s="397"/>
      <c r="C23" s="397"/>
      <c r="D23" s="397"/>
      <c r="E23" s="397"/>
      <c r="F23" s="397"/>
      <c r="G23" s="397"/>
      <c r="H23" s="397"/>
      <c r="I23" s="397"/>
      <c r="J23" s="397"/>
      <c r="K23" s="397"/>
      <c r="L23" s="397"/>
      <c r="M23" s="397"/>
      <c r="N23" s="397"/>
      <c r="O23" s="397"/>
      <c r="P23" s="397"/>
      <c r="Q23" s="398"/>
      <c r="R23" s="397"/>
      <c r="S23" s="397"/>
      <c r="T23" s="397"/>
      <c r="U23" s="397"/>
      <c r="V23" s="398"/>
      <c r="W23" s="397"/>
      <c r="X23" s="397"/>
      <c r="Y23" s="397"/>
      <c r="Z23" s="397"/>
      <c r="AA23" s="398"/>
      <c r="AB23" s="397"/>
      <c r="AC23" s="397"/>
      <c r="AD23" s="397"/>
      <c r="AE23" s="397"/>
      <c r="AF23" s="398"/>
      <c r="AG23" s="397"/>
      <c r="AH23" s="397"/>
      <c r="AI23" s="397"/>
      <c r="AJ23" s="397"/>
      <c r="AK23" s="398"/>
      <c r="AL23" s="397"/>
      <c r="AM23" s="397"/>
      <c r="AN23" s="397"/>
      <c r="AO23" s="397"/>
      <c r="AP23" s="398"/>
      <c r="AQ23" s="398"/>
    </row>
    <row r="24" spans="2:43" ht="18.75" customHeight="1" x14ac:dyDescent="0.2">
      <c r="B24" s="686" t="s">
        <v>44</v>
      </c>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687"/>
      <c r="AD24" s="687"/>
      <c r="AE24" s="687"/>
      <c r="AF24" s="687"/>
      <c r="AG24" s="687"/>
      <c r="AH24" s="687"/>
      <c r="AI24" s="687"/>
      <c r="AJ24" s="687"/>
      <c r="AK24" s="687"/>
      <c r="AL24" s="687"/>
      <c r="AM24" s="687"/>
      <c r="AN24" s="687"/>
      <c r="AO24" s="687"/>
      <c r="AP24" s="688"/>
    </row>
    <row r="25" spans="2:43" ht="33.75" customHeight="1" x14ac:dyDescent="0.2">
      <c r="B25" s="386"/>
      <c r="C25" s="676" t="s">
        <v>45</v>
      </c>
      <c r="D25" s="677"/>
      <c r="E25" s="677"/>
      <c r="F25" s="677"/>
      <c r="G25" s="677"/>
      <c r="H25" s="677"/>
      <c r="I25" s="677"/>
      <c r="J25" s="682"/>
      <c r="K25" s="676" t="s">
        <v>46</v>
      </c>
      <c r="L25" s="677"/>
      <c r="M25" s="677"/>
      <c r="N25" s="677"/>
      <c r="O25" s="677"/>
      <c r="P25" s="677"/>
      <c r="Q25" s="677"/>
      <c r="R25" s="677"/>
      <c r="S25" s="677"/>
      <c r="T25" s="677"/>
      <c r="U25" s="678"/>
      <c r="V25" s="679" t="s">
        <v>47</v>
      </c>
      <c r="W25" s="680"/>
      <c r="X25" s="680"/>
      <c r="Y25" s="680"/>
      <c r="Z25" s="680"/>
      <c r="AA25" s="680"/>
      <c r="AB25" s="680"/>
      <c r="AC25" s="680"/>
      <c r="AD25" s="680"/>
      <c r="AE25" s="680"/>
      <c r="AF25" s="680"/>
      <c r="AG25" s="680"/>
      <c r="AH25" s="680"/>
      <c r="AI25" s="680"/>
      <c r="AJ25" s="680"/>
      <c r="AK25" s="680"/>
      <c r="AL25" s="680"/>
      <c r="AM25" s="680"/>
      <c r="AN25" s="680"/>
      <c r="AO25" s="680"/>
      <c r="AP25" s="681"/>
    </row>
    <row r="26" spans="2:43" ht="22.5" customHeight="1" x14ac:dyDescent="0.2">
      <c r="B26" s="386"/>
      <c r="C26" s="780" t="s">
        <v>48</v>
      </c>
      <c r="D26" s="781"/>
      <c r="E26" s="781"/>
      <c r="F26" s="781"/>
      <c r="G26" s="781"/>
      <c r="H26" s="781"/>
      <c r="I26" s="781"/>
      <c r="J26" s="781"/>
      <c r="K26" s="781"/>
      <c r="L26" s="781"/>
      <c r="M26" s="781"/>
      <c r="N26" s="781"/>
      <c r="O26" s="781"/>
      <c r="P26" s="781"/>
      <c r="Q26" s="781"/>
      <c r="R26" s="781"/>
      <c r="S26" s="781"/>
      <c r="T26" s="781"/>
      <c r="U26" s="781"/>
      <c r="V26" s="781"/>
      <c r="W26" s="781"/>
      <c r="X26" s="781"/>
      <c r="Y26" s="781"/>
      <c r="Z26" s="781"/>
      <c r="AA26" s="781"/>
      <c r="AB26" s="781"/>
      <c r="AC26" s="781"/>
      <c r="AD26" s="781"/>
      <c r="AE26" s="781"/>
      <c r="AF26" s="781"/>
      <c r="AG26" s="781"/>
      <c r="AH26" s="781"/>
      <c r="AI26" s="781"/>
      <c r="AJ26" s="781"/>
      <c r="AK26" s="781"/>
      <c r="AL26" s="781"/>
      <c r="AM26" s="781"/>
      <c r="AN26" s="781"/>
      <c r="AO26" s="781"/>
      <c r="AP26" s="782"/>
    </row>
    <row r="27" spans="2:43" ht="22.5" customHeight="1" x14ac:dyDescent="0.2">
      <c r="B27" s="386"/>
      <c r="C27" s="783"/>
      <c r="D27" s="784"/>
      <c r="E27" s="784"/>
      <c r="F27" s="784"/>
      <c r="G27" s="784"/>
      <c r="H27" s="784"/>
      <c r="I27" s="784"/>
      <c r="J27" s="784"/>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5"/>
    </row>
    <row r="28" spans="2:43" ht="22.5" customHeight="1" x14ac:dyDescent="0.2">
      <c r="B28" s="386"/>
      <c r="C28" s="783"/>
      <c r="D28" s="784"/>
      <c r="E28" s="784"/>
      <c r="F28" s="784"/>
      <c r="G28" s="784"/>
      <c r="H28" s="784"/>
      <c r="I28" s="784"/>
      <c r="J28" s="784"/>
      <c r="K28" s="784"/>
      <c r="L28" s="784"/>
      <c r="M28" s="784"/>
      <c r="N28" s="784"/>
      <c r="O28" s="784"/>
      <c r="P28" s="784"/>
      <c r="Q28" s="784"/>
      <c r="R28" s="784"/>
      <c r="S28" s="784"/>
      <c r="T28" s="784"/>
      <c r="U28" s="784"/>
      <c r="V28" s="784"/>
      <c r="W28" s="784"/>
      <c r="X28" s="784"/>
      <c r="Y28" s="784"/>
      <c r="Z28" s="784"/>
      <c r="AA28" s="784"/>
      <c r="AB28" s="784"/>
      <c r="AC28" s="784"/>
      <c r="AD28" s="784"/>
      <c r="AE28" s="784"/>
      <c r="AF28" s="784"/>
      <c r="AG28" s="784"/>
      <c r="AH28" s="784"/>
      <c r="AI28" s="784"/>
      <c r="AJ28" s="784"/>
      <c r="AK28" s="784"/>
      <c r="AL28" s="784"/>
      <c r="AM28" s="784"/>
      <c r="AN28" s="784"/>
      <c r="AO28" s="784"/>
      <c r="AP28" s="785"/>
    </row>
    <row r="29" spans="2:43" ht="22.5" customHeight="1" x14ac:dyDescent="0.2">
      <c r="B29" s="386"/>
      <c r="C29" s="783"/>
      <c r="D29" s="784"/>
      <c r="E29" s="784"/>
      <c r="F29" s="784"/>
      <c r="G29" s="784"/>
      <c r="H29" s="784"/>
      <c r="I29" s="784"/>
      <c r="J29" s="784"/>
      <c r="K29" s="784"/>
      <c r="L29" s="784"/>
      <c r="M29" s="784"/>
      <c r="N29" s="784"/>
      <c r="O29" s="784"/>
      <c r="P29" s="784"/>
      <c r="Q29" s="784"/>
      <c r="R29" s="784"/>
      <c r="S29" s="784"/>
      <c r="T29" s="784"/>
      <c r="U29" s="784"/>
      <c r="V29" s="784"/>
      <c r="W29" s="784"/>
      <c r="X29" s="784"/>
      <c r="Y29" s="784"/>
      <c r="Z29" s="784"/>
      <c r="AA29" s="784"/>
      <c r="AB29" s="784"/>
      <c r="AC29" s="784"/>
      <c r="AD29" s="784"/>
      <c r="AE29" s="784"/>
      <c r="AF29" s="784"/>
      <c r="AG29" s="784"/>
      <c r="AH29" s="784"/>
      <c r="AI29" s="784"/>
      <c r="AJ29" s="784"/>
      <c r="AK29" s="784"/>
      <c r="AL29" s="784"/>
      <c r="AM29" s="784"/>
      <c r="AN29" s="784"/>
      <c r="AO29" s="784"/>
      <c r="AP29" s="785"/>
    </row>
    <row r="30" spans="2:43" ht="42.75" customHeight="1" thickBot="1" x14ac:dyDescent="0.25">
      <c r="B30" s="389"/>
      <c r="C30" s="786"/>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M30" s="787"/>
      <c r="AN30" s="787"/>
      <c r="AO30" s="787"/>
      <c r="AP30" s="788"/>
    </row>
    <row r="31" spans="2:43" ht="6.75" customHeight="1" x14ac:dyDescent="0.2">
      <c r="B31" s="395"/>
      <c r="C31" s="395"/>
      <c r="D31" s="395"/>
      <c r="E31" s="395"/>
      <c r="F31" s="395"/>
      <c r="G31" s="395"/>
      <c r="H31" s="395"/>
      <c r="I31" s="395"/>
      <c r="J31" s="395"/>
      <c r="K31" s="395"/>
      <c r="L31" s="395"/>
      <c r="M31" s="395"/>
      <c r="N31" s="395"/>
      <c r="O31" s="395"/>
      <c r="P31" s="395"/>
      <c r="Q31" s="399"/>
      <c r="R31" s="395"/>
      <c r="S31" s="395"/>
      <c r="T31" s="395"/>
      <c r="U31" s="395"/>
      <c r="V31" s="399"/>
      <c r="W31" s="395"/>
      <c r="X31" s="395"/>
      <c r="Y31" s="395"/>
      <c r="Z31" s="395"/>
      <c r="AA31" s="399"/>
      <c r="AB31" s="395"/>
      <c r="AC31" s="395"/>
      <c r="AD31" s="395"/>
      <c r="AE31" s="395"/>
      <c r="AF31" s="399"/>
      <c r="AG31" s="395"/>
      <c r="AH31" s="395"/>
      <c r="AI31" s="395"/>
      <c r="AJ31" s="395"/>
      <c r="AK31" s="399"/>
      <c r="AL31" s="395"/>
      <c r="AM31" s="395"/>
      <c r="AN31" s="395"/>
      <c r="AO31" s="395"/>
      <c r="AP31" s="399"/>
      <c r="AQ31" s="398"/>
    </row>
    <row r="32" spans="2:43" ht="14.25" customHeight="1" x14ac:dyDescent="0.2">
      <c r="B32" s="733" t="s">
        <v>49</v>
      </c>
      <c r="C32" s="734"/>
      <c r="D32" s="734"/>
      <c r="E32" s="734"/>
      <c r="F32" s="734"/>
      <c r="G32" s="734"/>
      <c r="H32" s="734"/>
      <c r="I32" s="735"/>
      <c r="J32" s="400"/>
      <c r="K32" s="401" t="s">
        <v>50</v>
      </c>
      <c r="L32" s="402"/>
      <c r="M32" s="402"/>
      <c r="N32" s="403" t="s">
        <v>51</v>
      </c>
      <c r="O32" s="400"/>
      <c r="P32" s="401" t="s">
        <v>50</v>
      </c>
      <c r="Q32" s="402"/>
      <c r="R32" s="402"/>
      <c r="S32" s="403" t="s">
        <v>51</v>
      </c>
      <c r="T32" s="400"/>
      <c r="U32" s="401" t="s">
        <v>50</v>
      </c>
      <c r="V32" s="402"/>
      <c r="W32" s="402"/>
      <c r="X32" s="403" t="s">
        <v>51</v>
      </c>
      <c r="Y32" s="732" t="s">
        <v>52</v>
      </c>
      <c r="Z32" s="732"/>
      <c r="AA32" s="732"/>
      <c r="AB32" s="732"/>
      <c r="AC32" s="732"/>
      <c r="AD32" s="732"/>
      <c r="AE32" s="732"/>
      <c r="AF32" s="732"/>
      <c r="AG32" s="732"/>
      <c r="AH32" s="732"/>
      <c r="AI32" s="732"/>
      <c r="AJ32" s="732"/>
    </row>
    <row r="33" spans="2:55" ht="14.25" customHeight="1" x14ac:dyDescent="0.2">
      <c r="B33" s="733"/>
      <c r="C33" s="734"/>
      <c r="D33" s="734"/>
      <c r="E33" s="734"/>
      <c r="F33" s="734"/>
      <c r="G33" s="734"/>
      <c r="H33" s="734"/>
      <c r="I33" s="735"/>
      <c r="J33" s="761" t="s">
        <v>53</v>
      </c>
      <c r="K33" s="762"/>
      <c r="L33" s="762"/>
      <c r="M33" s="762"/>
      <c r="N33" s="763"/>
      <c r="O33" s="761" t="s">
        <v>53</v>
      </c>
      <c r="P33" s="762"/>
      <c r="Q33" s="762"/>
      <c r="R33" s="762"/>
      <c r="S33" s="763"/>
      <c r="T33" s="761" t="s">
        <v>53</v>
      </c>
      <c r="U33" s="762"/>
      <c r="V33" s="762"/>
      <c r="W33" s="762"/>
      <c r="X33" s="763"/>
      <c r="Y33" s="732"/>
      <c r="Z33" s="732"/>
      <c r="AA33" s="732"/>
      <c r="AB33" s="732"/>
      <c r="AC33" s="732"/>
      <c r="AD33" s="732"/>
      <c r="AE33" s="732"/>
      <c r="AF33" s="732"/>
      <c r="AG33" s="732"/>
      <c r="AH33" s="732"/>
      <c r="AI33" s="732"/>
      <c r="AJ33" s="732"/>
    </row>
    <row r="34" spans="2:55" ht="14.25" customHeight="1" x14ac:dyDescent="0.2">
      <c r="B34" s="733"/>
      <c r="C34" s="734"/>
      <c r="D34" s="734"/>
      <c r="E34" s="734"/>
      <c r="F34" s="734"/>
      <c r="G34" s="734"/>
      <c r="H34" s="734"/>
      <c r="I34" s="735"/>
      <c r="J34" s="764" t="s">
        <v>54</v>
      </c>
      <c r="K34" s="765"/>
      <c r="L34" s="765"/>
      <c r="M34" s="765"/>
      <c r="N34" s="766"/>
      <c r="O34" s="764" t="s">
        <v>54</v>
      </c>
      <c r="P34" s="765"/>
      <c r="Q34" s="765"/>
      <c r="R34" s="765"/>
      <c r="S34" s="766"/>
      <c r="T34" s="764" t="s">
        <v>54</v>
      </c>
      <c r="U34" s="765"/>
      <c r="V34" s="765"/>
      <c r="W34" s="765"/>
      <c r="X34" s="766"/>
      <c r="Y34" s="732"/>
      <c r="Z34" s="732"/>
      <c r="AA34" s="732"/>
      <c r="AB34" s="732"/>
      <c r="AC34" s="732"/>
      <c r="AD34" s="732"/>
      <c r="AE34" s="732"/>
      <c r="AF34" s="732"/>
      <c r="AG34" s="732"/>
      <c r="AH34" s="732"/>
      <c r="AI34" s="732"/>
      <c r="AJ34" s="732"/>
      <c r="AK34" s="798" t="s">
        <v>55</v>
      </c>
      <c r="AL34" s="795"/>
      <c r="AM34" s="795"/>
      <c r="AN34" s="795"/>
      <c r="AO34" s="795"/>
      <c r="AP34" s="795"/>
      <c r="AQ34" s="795"/>
      <c r="AR34" s="398"/>
      <c r="AS34" s="398"/>
      <c r="AT34" s="398"/>
      <c r="AU34" s="795"/>
      <c r="AV34" s="795"/>
      <c r="AW34" s="795"/>
      <c r="AX34" s="795"/>
      <c r="AY34" s="795"/>
      <c r="AZ34" s="795"/>
      <c r="BA34" s="795"/>
      <c r="BB34" s="795"/>
      <c r="BC34" s="795"/>
    </row>
    <row r="35" spans="2:55" ht="35.15" customHeight="1" x14ac:dyDescent="0.2">
      <c r="B35" s="679" t="s">
        <v>56</v>
      </c>
      <c r="C35" s="680"/>
      <c r="D35" s="680"/>
      <c r="E35" s="680"/>
      <c r="F35" s="680"/>
      <c r="G35" s="680"/>
      <c r="H35" s="680"/>
      <c r="I35" s="722"/>
      <c r="J35" s="753"/>
      <c r="K35" s="754"/>
      <c r="L35" s="754"/>
      <c r="M35" s="755" t="s">
        <v>29</v>
      </c>
      <c r="N35" s="756"/>
      <c r="O35" s="753"/>
      <c r="P35" s="754"/>
      <c r="Q35" s="754"/>
      <c r="R35" s="755" t="s">
        <v>29</v>
      </c>
      <c r="S35" s="756"/>
      <c r="T35" s="753"/>
      <c r="U35" s="754"/>
      <c r="V35" s="754"/>
      <c r="W35" s="755" t="s">
        <v>29</v>
      </c>
      <c r="X35" s="756"/>
      <c r="Y35" s="799" t="s">
        <v>57</v>
      </c>
      <c r="Z35" s="800"/>
      <c r="AA35" s="800"/>
      <c r="AB35" s="800"/>
      <c r="AC35" s="800"/>
      <c r="AD35" s="800"/>
      <c r="AE35" s="800"/>
      <c r="AF35" s="800"/>
      <c r="AG35" s="800"/>
      <c r="AH35" s="800"/>
      <c r="AI35" s="800"/>
      <c r="AJ35" s="800"/>
      <c r="AK35" s="798"/>
      <c r="AL35" s="795"/>
      <c r="AM35" s="795"/>
      <c r="AN35" s="795"/>
      <c r="AO35" s="795"/>
      <c r="AP35" s="795"/>
      <c r="AQ35" s="795"/>
      <c r="AR35" s="398"/>
      <c r="AS35" s="398"/>
      <c r="AT35" s="398"/>
      <c r="AU35" s="795"/>
      <c r="AV35" s="795"/>
      <c r="AW35" s="795"/>
      <c r="AX35" s="795"/>
      <c r="AY35" s="795"/>
      <c r="AZ35" s="795"/>
      <c r="BA35" s="795"/>
      <c r="BB35" s="795"/>
      <c r="BC35" s="795"/>
    </row>
    <row r="36" spans="2:55" ht="35.15" customHeight="1" x14ac:dyDescent="0.2">
      <c r="B36" s="757" t="s">
        <v>58</v>
      </c>
      <c r="C36" s="758"/>
      <c r="D36" s="759"/>
      <c r="E36" s="759"/>
      <c r="F36" s="759"/>
      <c r="G36" s="759"/>
      <c r="H36" s="759"/>
      <c r="I36" s="760"/>
      <c r="J36" s="689"/>
      <c r="K36" s="690"/>
      <c r="L36" s="690"/>
      <c r="M36" s="691" t="s">
        <v>29</v>
      </c>
      <c r="N36" s="692"/>
      <c r="O36" s="689"/>
      <c r="P36" s="690"/>
      <c r="Q36" s="690"/>
      <c r="R36" s="691" t="s">
        <v>29</v>
      </c>
      <c r="S36" s="692"/>
      <c r="T36" s="689"/>
      <c r="U36" s="690"/>
      <c r="V36" s="690"/>
      <c r="W36" s="691" t="s">
        <v>29</v>
      </c>
      <c r="X36" s="692"/>
      <c r="Y36" s="800"/>
      <c r="Z36" s="800"/>
      <c r="AA36" s="800"/>
      <c r="AB36" s="800"/>
      <c r="AC36" s="800"/>
      <c r="AD36" s="800"/>
      <c r="AE36" s="800"/>
      <c r="AF36" s="800"/>
      <c r="AG36" s="800"/>
      <c r="AH36" s="800"/>
      <c r="AI36" s="800"/>
      <c r="AJ36" s="800"/>
      <c r="AK36" s="796" t="s">
        <v>59</v>
      </c>
      <c r="AL36" s="797"/>
      <c r="AM36" s="797"/>
      <c r="AN36" s="797"/>
      <c r="AO36" s="797"/>
      <c r="AP36" s="797"/>
      <c r="AQ36" s="797"/>
      <c r="AR36" s="201"/>
      <c r="AS36" s="201"/>
      <c r="AT36" s="201"/>
      <c r="AU36" s="796"/>
      <c r="AV36" s="797"/>
      <c r="AW36" s="797"/>
      <c r="AX36" s="797"/>
      <c r="AY36" s="797"/>
      <c r="AZ36" s="797"/>
      <c r="BA36" s="797"/>
      <c r="BB36" s="797"/>
      <c r="BC36" s="797"/>
    </row>
    <row r="37" spans="2:55" ht="28" customHeight="1" x14ac:dyDescent="0.2">
      <c r="B37" s="778"/>
      <c r="C37" s="779"/>
      <c r="D37" s="710" t="s">
        <v>60</v>
      </c>
      <c r="E37" s="710"/>
      <c r="F37" s="710"/>
      <c r="G37" s="710"/>
      <c r="H37" s="710"/>
      <c r="I37" s="711"/>
      <c r="J37" s="712"/>
      <c r="K37" s="713"/>
      <c r="L37" s="713"/>
      <c r="M37" s="714" t="s">
        <v>29</v>
      </c>
      <c r="N37" s="715"/>
      <c r="O37" s="712"/>
      <c r="P37" s="713"/>
      <c r="Q37" s="713"/>
      <c r="R37" s="714" t="s">
        <v>29</v>
      </c>
      <c r="S37" s="715"/>
      <c r="T37" s="712"/>
      <c r="U37" s="713"/>
      <c r="V37" s="713"/>
      <c r="W37" s="714" t="s">
        <v>29</v>
      </c>
      <c r="X37" s="715"/>
      <c r="Y37" s="800"/>
      <c r="Z37" s="800"/>
      <c r="AA37" s="800"/>
      <c r="AB37" s="800"/>
      <c r="AC37" s="800"/>
      <c r="AD37" s="800"/>
      <c r="AE37" s="800"/>
      <c r="AF37" s="800"/>
      <c r="AG37" s="800"/>
      <c r="AH37" s="800"/>
      <c r="AI37" s="800"/>
      <c r="AJ37" s="800"/>
      <c r="AK37" s="201"/>
      <c r="AL37" s="201"/>
      <c r="AM37" s="201"/>
    </row>
    <row r="38" spans="2:55" ht="12.75" customHeight="1" x14ac:dyDescent="0.2">
      <c r="B38" s="199"/>
      <c r="C38" s="199"/>
      <c r="D38" s="199"/>
      <c r="E38" s="199"/>
      <c r="F38" s="199"/>
      <c r="I38" s="404"/>
    </row>
    <row r="39" spans="2:55" s="36" customFormat="1" ht="12.5" x14ac:dyDescent="0.2">
      <c r="B39" s="36" t="s">
        <v>61</v>
      </c>
    </row>
    <row r="40" spans="2:55" s="36" customFormat="1" ht="23.25" customHeight="1" x14ac:dyDescent="0.2">
      <c r="B40" s="706" t="s">
        <v>62</v>
      </c>
      <c r="C40" s="707"/>
      <c r="D40" s="700" t="s">
        <v>63</v>
      </c>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701"/>
      <c r="AM40" s="701"/>
      <c r="AN40" s="701"/>
      <c r="AO40" s="701"/>
      <c r="AP40" s="702"/>
    </row>
    <row r="41" spans="2:55" s="36" customFormat="1" ht="22.5" customHeight="1" x14ac:dyDescent="0.2">
      <c r="B41" s="708"/>
      <c r="C41" s="709"/>
      <c r="D41" s="703"/>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704"/>
      <c r="AM41" s="704"/>
      <c r="AN41" s="704"/>
      <c r="AO41" s="704"/>
      <c r="AP41" s="705"/>
    </row>
    <row r="42" spans="2:55" s="36" customFormat="1" ht="10.5" customHeight="1" x14ac:dyDescent="0.2">
      <c r="C42" s="151"/>
    </row>
    <row r="43" spans="2:55" s="36" customFormat="1" ht="12.5" x14ac:dyDescent="0.2">
      <c r="B43" s="36" t="s">
        <v>64</v>
      </c>
    </row>
    <row r="44" spans="2:55" s="36" customFormat="1" ht="33" customHeight="1" x14ac:dyDescent="0.2">
      <c r="B44" s="693" t="s">
        <v>65</v>
      </c>
      <c r="C44" s="694"/>
      <c r="D44" s="694"/>
      <c r="E44" s="694"/>
      <c r="F44" s="695"/>
      <c r="G44" s="706" t="s">
        <v>62</v>
      </c>
      <c r="H44" s="707"/>
      <c r="I44" s="700" t="s">
        <v>66</v>
      </c>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701"/>
      <c r="AM44" s="701"/>
      <c r="AN44" s="701"/>
      <c r="AO44" s="701"/>
      <c r="AP44" s="702"/>
    </row>
    <row r="45" spans="2:55" s="36" customFormat="1" ht="33" customHeight="1" x14ac:dyDescent="0.2">
      <c r="B45" s="696"/>
      <c r="C45" s="697"/>
      <c r="D45" s="697"/>
      <c r="E45" s="697"/>
      <c r="F45" s="698"/>
      <c r="G45" s="708"/>
      <c r="H45" s="709"/>
      <c r="I45" s="716"/>
      <c r="J45" s="717"/>
      <c r="K45" s="717"/>
      <c r="L45" s="717"/>
      <c r="M45" s="717"/>
      <c r="N45" s="717"/>
      <c r="O45" s="717"/>
      <c r="P45" s="717"/>
      <c r="Q45" s="717"/>
      <c r="R45" s="717"/>
      <c r="S45" s="717"/>
      <c r="T45" s="717"/>
      <c r="U45" s="717"/>
      <c r="V45" s="717"/>
      <c r="W45" s="717"/>
      <c r="X45" s="717"/>
      <c r="Y45" s="717"/>
      <c r="Z45" s="717"/>
      <c r="AA45" s="717"/>
      <c r="AB45" s="717"/>
      <c r="AC45" s="717"/>
      <c r="AD45" s="717"/>
      <c r="AE45" s="717"/>
      <c r="AF45" s="717"/>
      <c r="AG45" s="717"/>
      <c r="AH45" s="717"/>
      <c r="AI45" s="717"/>
      <c r="AJ45" s="717"/>
      <c r="AK45" s="717"/>
      <c r="AL45" s="717"/>
      <c r="AM45" s="717"/>
      <c r="AN45" s="717"/>
      <c r="AO45" s="717"/>
      <c r="AP45" s="718"/>
    </row>
    <row r="46" spans="2:55" s="36" customFormat="1" ht="33" customHeight="1" x14ac:dyDescent="0.2">
      <c r="B46" s="699" t="s">
        <v>67</v>
      </c>
      <c r="C46" s="699"/>
      <c r="D46" s="699"/>
      <c r="E46" s="699"/>
      <c r="F46" s="699"/>
      <c r="G46" s="706" t="s">
        <v>62</v>
      </c>
      <c r="H46" s="707"/>
      <c r="I46" s="716"/>
      <c r="J46" s="717"/>
      <c r="K46" s="717"/>
      <c r="L46" s="717"/>
      <c r="M46" s="717"/>
      <c r="N46" s="717"/>
      <c r="O46" s="717"/>
      <c r="P46" s="717"/>
      <c r="Q46" s="717"/>
      <c r="R46" s="717"/>
      <c r="S46" s="717"/>
      <c r="T46" s="717"/>
      <c r="U46" s="717"/>
      <c r="V46" s="717"/>
      <c r="W46" s="717"/>
      <c r="X46" s="717"/>
      <c r="Y46" s="717"/>
      <c r="Z46" s="717"/>
      <c r="AA46" s="717"/>
      <c r="AB46" s="717"/>
      <c r="AC46" s="717"/>
      <c r="AD46" s="717"/>
      <c r="AE46" s="717"/>
      <c r="AF46" s="717"/>
      <c r="AG46" s="717"/>
      <c r="AH46" s="717"/>
      <c r="AI46" s="717"/>
      <c r="AJ46" s="717"/>
      <c r="AK46" s="717"/>
      <c r="AL46" s="717"/>
      <c r="AM46" s="717"/>
      <c r="AN46" s="717"/>
      <c r="AO46" s="717"/>
      <c r="AP46" s="718"/>
    </row>
    <row r="47" spans="2:55" s="36" customFormat="1" ht="33" customHeight="1" x14ac:dyDescent="0.2">
      <c r="B47" s="699"/>
      <c r="C47" s="699"/>
      <c r="D47" s="699"/>
      <c r="E47" s="699"/>
      <c r="F47" s="699"/>
      <c r="G47" s="708"/>
      <c r="H47" s="709"/>
      <c r="I47" s="703"/>
      <c r="J47" s="704"/>
      <c r="K47" s="704"/>
      <c r="L47" s="704"/>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4"/>
      <c r="AM47" s="704"/>
      <c r="AN47" s="704"/>
      <c r="AO47" s="704"/>
      <c r="AP47" s="705"/>
    </row>
    <row r="48" spans="2:55" s="36" customFormat="1" ht="10.5" customHeight="1" x14ac:dyDescent="0.2">
      <c r="C48" s="151"/>
    </row>
  </sheetData>
  <mergeCells count="90">
    <mergeCell ref="AU34:BC35"/>
    <mergeCell ref="AU36:BC36"/>
    <mergeCell ref="AK34:AQ35"/>
    <mergeCell ref="AK36:AQ36"/>
    <mergeCell ref="Y32:AJ34"/>
    <mergeCell ref="Y35:AJ37"/>
    <mergeCell ref="O33:S33"/>
    <mergeCell ref="T33:X33"/>
    <mergeCell ref="O34:S34"/>
    <mergeCell ref="T34:X34"/>
    <mergeCell ref="B35:I35"/>
    <mergeCell ref="O35:Q35"/>
    <mergeCell ref="M35:N35"/>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C13:J13"/>
    <mergeCell ref="C9:J12"/>
    <mergeCell ref="K9:AE12"/>
    <mergeCell ref="AJ9:AP9"/>
    <mergeCell ref="O15:R15"/>
    <mergeCell ref="S15:AA15"/>
    <mergeCell ref="AB15:AP15"/>
    <mergeCell ref="AM13:AO13"/>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AJ3:AP3"/>
    <mergeCell ref="C4:J4"/>
    <mergeCell ref="K4:AE4"/>
    <mergeCell ref="AG4:AI4"/>
    <mergeCell ref="AJ4:AP4"/>
    <mergeCell ref="AJ6:AP6"/>
    <mergeCell ref="AG7:AI7"/>
    <mergeCell ref="AG8:AI8"/>
    <mergeCell ref="AF10:AI10"/>
    <mergeCell ref="AJ10:AP10"/>
    <mergeCell ref="AJ8:AP8"/>
    <mergeCell ref="AJ7:AP7"/>
    <mergeCell ref="AF7:AF8"/>
    <mergeCell ref="AF9:AI9"/>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B21:C21"/>
    <mergeCell ref="B22:C22"/>
    <mergeCell ref="D22:AP22"/>
    <mergeCell ref="B24:AP24"/>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08984375" style="3" customWidth="1"/>
    <col min="2" max="2" width="2.6328125" style="3" customWidth="1"/>
    <col min="3" max="7" width="2.26953125" style="3" customWidth="1"/>
    <col min="8" max="8" width="2.6328125" style="3" customWidth="1"/>
    <col min="9" max="9" width="8.984375E-2" style="3" customWidth="1"/>
    <col min="10" max="12" width="1.6328125" style="3" customWidth="1"/>
    <col min="13" max="13" width="3.08984375" style="3" customWidth="1"/>
    <col min="14" max="14" width="2.6328125" style="3" customWidth="1"/>
    <col min="15" max="15" width="1.08984375" style="3" customWidth="1"/>
    <col min="16" max="17" width="2.6328125" style="3" customWidth="1"/>
    <col min="18" max="18" width="4.6328125" style="3" customWidth="1"/>
    <col min="19" max="24" width="2.6328125" style="3" customWidth="1"/>
    <col min="25" max="25" width="8.90625" style="3" customWidth="1"/>
    <col min="26" max="26" width="1.7265625" style="3" customWidth="1"/>
    <col min="27" max="29" width="2.6328125" style="3" customWidth="1"/>
    <col min="30" max="30" width="4.26953125" style="3" customWidth="1"/>
    <col min="31" max="32" width="2.6328125" style="3" customWidth="1"/>
    <col min="33" max="33" width="1.453125" style="3" customWidth="1"/>
    <col min="34" max="34" width="0.90625" style="3" customWidth="1"/>
    <col min="35" max="36" width="0.6328125" style="3" customWidth="1"/>
    <col min="37" max="37" width="1.453125" style="3" customWidth="1"/>
    <col min="38" max="38" width="2.6328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36328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539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895" t="s">
        <v>540</v>
      </c>
      <c r="C3" s="1895"/>
      <c r="D3" s="1895"/>
      <c r="E3" s="1895"/>
      <c r="F3" s="1895"/>
      <c r="G3" s="1895"/>
      <c r="H3" s="1895"/>
      <c r="I3" s="1895"/>
      <c r="J3" s="1895"/>
      <c r="K3" s="1895"/>
      <c r="L3" s="1895"/>
      <c r="M3" s="1895"/>
      <c r="N3" s="1895"/>
      <c r="O3" s="1895"/>
      <c r="P3" s="1895"/>
      <c r="Q3" s="1895"/>
      <c r="R3" s="1895"/>
      <c r="S3" s="1895"/>
      <c r="T3" s="1895"/>
      <c r="U3" s="1895"/>
      <c r="V3" s="1895"/>
      <c r="W3" s="1895"/>
      <c r="X3" s="1895"/>
      <c r="Y3" s="1895"/>
      <c r="Z3" s="1895"/>
      <c r="AA3" s="1895"/>
      <c r="AB3" s="1895"/>
      <c r="AC3" s="1895"/>
      <c r="AD3" s="1895"/>
      <c r="AE3" s="1895"/>
      <c r="AF3" s="1895"/>
      <c r="AG3" s="1895"/>
      <c r="AH3" s="1895"/>
      <c r="AI3" s="1895"/>
      <c r="AJ3" s="1895"/>
      <c r="AK3" s="1895"/>
      <c r="AL3" s="1895"/>
      <c r="AM3" s="1895"/>
      <c r="AN3" s="1895"/>
      <c r="AO3" s="1895"/>
      <c r="AP3" s="1895"/>
      <c r="AQ3" s="1895"/>
      <c r="AR3" s="1895"/>
      <c r="AS3" s="1895"/>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541</v>
      </c>
      <c r="C5" s="39"/>
      <c r="D5" s="39"/>
      <c r="E5" s="39"/>
      <c r="F5" s="39"/>
      <c r="G5" s="40"/>
      <c r="H5" s="40"/>
      <c r="I5" s="40"/>
      <c r="AM5" s="8"/>
      <c r="AN5" s="8"/>
      <c r="AO5" s="8"/>
      <c r="AP5" s="8"/>
      <c r="AQ5" s="8"/>
      <c r="AR5" s="8"/>
      <c r="AS5" s="41" t="s">
        <v>414</v>
      </c>
      <c r="AT5" s="8"/>
      <c r="AU5" s="8"/>
      <c r="AV5" s="42"/>
      <c r="AW5" s="8"/>
    </row>
    <row r="6" spans="2:49" ht="15" customHeight="1" x14ac:dyDescent="0.2">
      <c r="B6" s="1896" t="s">
        <v>542</v>
      </c>
      <c r="C6" s="1897"/>
      <c r="D6" s="1897"/>
      <c r="E6" s="1897"/>
      <c r="F6" s="1897"/>
      <c r="G6" s="1897"/>
      <c r="H6" s="1897"/>
      <c r="I6" s="1897"/>
      <c r="J6" s="1897"/>
      <c r="K6" s="1897"/>
      <c r="L6" s="1897"/>
      <c r="M6" s="1897"/>
      <c r="N6" s="1897"/>
      <c r="O6" s="1897"/>
      <c r="P6" s="1897"/>
      <c r="Q6" s="1897"/>
      <c r="R6" s="1897"/>
      <c r="S6" s="1897"/>
      <c r="T6" s="1897"/>
      <c r="U6" s="1897"/>
      <c r="V6" s="1897"/>
      <c r="W6" s="1897"/>
      <c r="X6" s="1897"/>
      <c r="Y6" s="1897"/>
      <c r="Z6" s="1897"/>
      <c r="AA6" s="1897"/>
      <c r="AB6" s="1897"/>
      <c r="AC6" s="1897"/>
      <c r="AD6" s="1897"/>
      <c r="AE6" s="1898"/>
      <c r="AF6" s="1652" t="s">
        <v>543</v>
      </c>
      <c r="AG6" s="1653"/>
      <c r="AH6" s="1653"/>
      <c r="AI6" s="1653"/>
      <c r="AJ6" s="1653"/>
      <c r="AK6" s="1654"/>
      <c r="AL6" s="1652" t="s">
        <v>544</v>
      </c>
      <c r="AM6" s="1653"/>
      <c r="AN6" s="1653"/>
      <c r="AO6" s="1654"/>
      <c r="AP6" s="1652" t="s">
        <v>545</v>
      </c>
      <c r="AQ6" s="1653"/>
      <c r="AR6" s="1653"/>
      <c r="AS6" s="1654"/>
      <c r="AV6" s="38"/>
    </row>
    <row r="7" spans="2:49" ht="8.25" customHeight="1" x14ac:dyDescent="0.2">
      <c r="B7" s="1899"/>
      <c r="C7" s="1900"/>
      <c r="D7" s="1900"/>
      <c r="E7" s="1900"/>
      <c r="F7" s="1900"/>
      <c r="G7" s="1900"/>
      <c r="H7" s="1900"/>
      <c r="I7" s="1900"/>
      <c r="J7" s="1900"/>
      <c r="K7" s="1900"/>
      <c r="L7" s="1900"/>
      <c r="M7" s="1900"/>
      <c r="N7" s="1900"/>
      <c r="O7" s="1900"/>
      <c r="P7" s="1900"/>
      <c r="Q7" s="1900"/>
      <c r="R7" s="1900"/>
      <c r="S7" s="1900"/>
      <c r="T7" s="1900"/>
      <c r="U7" s="1900"/>
      <c r="V7" s="1900"/>
      <c r="W7" s="1900"/>
      <c r="X7" s="1900"/>
      <c r="Y7" s="1900"/>
      <c r="Z7" s="1900"/>
      <c r="AA7" s="1900"/>
      <c r="AB7" s="1900"/>
      <c r="AC7" s="1900"/>
      <c r="AD7" s="1900"/>
      <c r="AE7" s="1901"/>
      <c r="AF7" s="1674"/>
      <c r="AG7" s="1675"/>
      <c r="AH7" s="1675"/>
      <c r="AI7" s="1675"/>
      <c r="AJ7" s="1675"/>
      <c r="AK7" s="1676"/>
      <c r="AL7" s="1674"/>
      <c r="AM7" s="1675"/>
      <c r="AN7" s="1675"/>
      <c r="AO7" s="1676"/>
      <c r="AP7" s="1674"/>
      <c r="AQ7" s="1675"/>
      <c r="AR7" s="1675"/>
      <c r="AS7" s="1676"/>
      <c r="AV7" s="38"/>
    </row>
    <row r="8" spans="2:49" ht="15" customHeight="1" x14ac:dyDescent="0.2">
      <c r="B8" s="1902"/>
      <c r="C8" s="1903"/>
      <c r="D8" s="1903"/>
      <c r="E8" s="1903"/>
      <c r="F8" s="1903"/>
      <c r="G8" s="1903"/>
      <c r="H8" s="1903"/>
      <c r="I8" s="1903"/>
      <c r="J8" s="1903"/>
      <c r="K8" s="1903"/>
      <c r="L8" s="1903"/>
      <c r="M8" s="1903"/>
      <c r="N8" s="1903"/>
      <c r="O8" s="1903"/>
      <c r="P8" s="1903"/>
      <c r="Q8" s="1903"/>
      <c r="R8" s="1903"/>
      <c r="S8" s="1903"/>
      <c r="T8" s="1903"/>
      <c r="U8" s="1903"/>
      <c r="V8" s="1903"/>
      <c r="W8" s="1903"/>
      <c r="X8" s="1903"/>
      <c r="Y8" s="1903"/>
      <c r="Z8" s="1903"/>
      <c r="AA8" s="1903"/>
      <c r="AB8" s="1903"/>
      <c r="AC8" s="1903"/>
      <c r="AD8" s="1903"/>
      <c r="AE8" s="1904"/>
      <c r="AF8" s="1658"/>
      <c r="AG8" s="1659"/>
      <c r="AH8" s="1659"/>
      <c r="AI8" s="1659"/>
      <c r="AJ8" s="1659"/>
      <c r="AK8" s="1660"/>
      <c r="AL8" s="1658"/>
      <c r="AM8" s="1659"/>
      <c r="AN8" s="1659"/>
      <c r="AO8" s="1660"/>
      <c r="AP8" s="1658"/>
      <c r="AQ8" s="1659"/>
      <c r="AR8" s="1659"/>
      <c r="AS8" s="1660"/>
      <c r="AV8" s="38"/>
    </row>
    <row r="9" spans="2:49" ht="15" customHeight="1" x14ac:dyDescent="0.2">
      <c r="B9" s="1905" t="s">
        <v>274</v>
      </c>
      <c r="C9" s="1907" t="s">
        <v>423</v>
      </c>
      <c r="D9" s="1908"/>
      <c r="E9" s="1908"/>
      <c r="F9" s="1908"/>
      <c r="G9" s="1908"/>
      <c r="H9" s="1908"/>
      <c r="I9" s="1909"/>
      <c r="J9" s="1913" t="s">
        <v>546</v>
      </c>
      <c r="K9" s="1914"/>
      <c r="L9" s="1914"/>
      <c r="M9" s="1914"/>
      <c r="N9" s="1914"/>
      <c r="O9" s="1914"/>
      <c r="P9" s="1914"/>
      <c r="Q9" s="1914"/>
      <c r="R9" s="1914"/>
      <c r="S9" s="1914"/>
      <c r="T9" s="1914"/>
      <c r="U9" s="1914"/>
      <c r="V9" s="1914"/>
      <c r="W9" s="1914"/>
      <c r="X9" s="1914"/>
      <c r="Y9" s="1914"/>
      <c r="Z9" s="1914"/>
      <c r="AA9" s="1914"/>
      <c r="AB9" s="1914"/>
      <c r="AC9" s="1914"/>
      <c r="AD9" s="1914"/>
      <c r="AE9" s="1915"/>
      <c r="AF9" s="1916"/>
      <c r="AG9" s="1917"/>
      <c r="AH9" s="1917"/>
      <c r="AI9" s="1917"/>
      <c r="AJ9" s="1917"/>
      <c r="AK9" s="1918"/>
      <c r="AL9" s="1925"/>
      <c r="AM9" s="1926"/>
      <c r="AN9" s="1926"/>
      <c r="AO9" s="1927"/>
      <c r="AP9" s="1949"/>
      <c r="AQ9" s="1950"/>
      <c r="AR9" s="1950"/>
      <c r="AS9" s="1951"/>
      <c r="AV9" s="38"/>
    </row>
    <row r="10" spans="2:49" ht="27.75" customHeight="1" x14ac:dyDescent="0.2">
      <c r="B10" s="1906"/>
      <c r="C10" s="1910"/>
      <c r="D10" s="1911"/>
      <c r="E10" s="1911"/>
      <c r="F10" s="1911"/>
      <c r="G10" s="1911"/>
      <c r="H10" s="1911"/>
      <c r="I10" s="1912"/>
      <c r="J10" s="1958" t="s">
        <v>547</v>
      </c>
      <c r="K10" s="1959"/>
      <c r="L10" s="1959"/>
      <c r="M10" s="1959"/>
      <c r="N10" s="1959"/>
      <c r="O10" s="1959"/>
      <c r="P10" s="1959"/>
      <c r="Q10" s="1959"/>
      <c r="R10" s="1959"/>
      <c r="S10" s="1959"/>
      <c r="T10" s="1959"/>
      <c r="U10" s="1959"/>
      <c r="V10" s="1959"/>
      <c r="W10" s="1959"/>
      <c r="X10" s="1959"/>
      <c r="Y10" s="1959"/>
      <c r="Z10" s="1959"/>
      <c r="AA10" s="1959"/>
      <c r="AB10" s="1959"/>
      <c r="AC10" s="1959"/>
      <c r="AD10" s="1959"/>
      <c r="AE10" s="1960"/>
      <c r="AF10" s="1919"/>
      <c r="AG10" s="1920"/>
      <c r="AH10" s="1920"/>
      <c r="AI10" s="1920"/>
      <c r="AJ10" s="1920"/>
      <c r="AK10" s="1921"/>
      <c r="AL10" s="1928"/>
      <c r="AM10" s="1929"/>
      <c r="AN10" s="1929"/>
      <c r="AO10" s="1930"/>
      <c r="AP10" s="1952"/>
      <c r="AQ10" s="1953"/>
      <c r="AR10" s="1953"/>
      <c r="AS10" s="1954"/>
      <c r="AV10" s="38"/>
    </row>
    <row r="11" spans="2:49" ht="18" customHeight="1" x14ac:dyDescent="0.2">
      <c r="B11" s="1906"/>
      <c r="C11" s="1910"/>
      <c r="D11" s="1911"/>
      <c r="E11" s="1911"/>
      <c r="F11" s="1911"/>
      <c r="G11" s="1911"/>
      <c r="H11" s="1911"/>
      <c r="I11" s="1912"/>
      <c r="J11" s="1958" t="s">
        <v>548</v>
      </c>
      <c r="K11" s="1959"/>
      <c r="L11" s="1959"/>
      <c r="M11" s="1959"/>
      <c r="N11" s="1959"/>
      <c r="O11" s="1959"/>
      <c r="P11" s="1959"/>
      <c r="Q11" s="1959"/>
      <c r="R11" s="1959"/>
      <c r="S11" s="1959"/>
      <c r="T11" s="1959"/>
      <c r="U11" s="1959"/>
      <c r="V11" s="1959"/>
      <c r="W11" s="1959"/>
      <c r="X11" s="1959"/>
      <c r="Y11" s="1959"/>
      <c r="Z11" s="1959"/>
      <c r="AA11" s="1959"/>
      <c r="AB11" s="1959"/>
      <c r="AC11" s="1959"/>
      <c r="AD11" s="1959"/>
      <c r="AE11" s="1960"/>
      <c r="AF11" s="1922"/>
      <c r="AG11" s="1923"/>
      <c r="AH11" s="1923"/>
      <c r="AI11" s="1923"/>
      <c r="AJ11" s="1923"/>
      <c r="AK11" s="1924"/>
      <c r="AL11" s="1931"/>
      <c r="AM11" s="1932"/>
      <c r="AN11" s="1932"/>
      <c r="AO11" s="1933"/>
      <c r="AP11" s="1955"/>
      <c r="AQ11" s="1956"/>
      <c r="AR11" s="1956"/>
      <c r="AS11" s="1957"/>
      <c r="AV11" s="38"/>
    </row>
    <row r="12" spans="2:49" ht="42.75" customHeight="1" x14ac:dyDescent="0.2">
      <c r="B12" s="1906"/>
      <c r="C12" s="1910"/>
      <c r="D12" s="1911"/>
      <c r="E12" s="1911"/>
      <c r="F12" s="1911"/>
      <c r="G12" s="1911"/>
      <c r="H12" s="1911"/>
      <c r="I12" s="1912"/>
      <c r="J12" s="102"/>
      <c r="K12" s="1961" t="s">
        <v>549</v>
      </c>
      <c r="L12" s="1962"/>
      <c r="M12" s="1962"/>
      <c r="N12" s="1962"/>
      <c r="O12" s="1962"/>
      <c r="P12" s="1962"/>
      <c r="Q12" s="1962"/>
      <c r="R12" s="1962"/>
      <c r="S12" s="1962"/>
      <c r="T12" s="1962"/>
      <c r="U12" s="1962"/>
      <c r="V12" s="1962"/>
      <c r="W12" s="1962"/>
      <c r="X12" s="1962"/>
      <c r="Y12" s="1962"/>
      <c r="Z12" s="1962"/>
      <c r="AA12" s="1962"/>
      <c r="AB12" s="1962"/>
      <c r="AC12" s="1962"/>
      <c r="AD12" s="1962"/>
      <c r="AE12" s="1963"/>
      <c r="AF12" s="1937"/>
      <c r="AG12" s="1938"/>
      <c r="AH12" s="1938"/>
      <c r="AI12" s="1938"/>
      <c r="AJ12" s="1938"/>
      <c r="AK12" s="1939"/>
      <c r="AL12" s="1940" t="s">
        <v>550</v>
      </c>
      <c r="AM12" s="1941"/>
      <c r="AN12" s="1941"/>
      <c r="AO12" s="1942"/>
      <c r="AP12" s="1943" t="str">
        <f>IF(AF12="","",AF12*1)</f>
        <v/>
      </c>
      <c r="AQ12" s="1944"/>
      <c r="AR12" s="1944"/>
      <c r="AS12" s="1945"/>
      <c r="AV12" s="38"/>
    </row>
    <row r="13" spans="2:49" ht="42.75" customHeight="1" x14ac:dyDescent="0.2">
      <c r="B13" s="1906"/>
      <c r="C13" s="1910"/>
      <c r="D13" s="1911"/>
      <c r="E13" s="1911"/>
      <c r="F13" s="1911"/>
      <c r="G13" s="1911"/>
      <c r="H13" s="1911"/>
      <c r="I13" s="1912"/>
      <c r="J13" s="102"/>
      <c r="K13" s="1934" t="s">
        <v>551</v>
      </c>
      <c r="L13" s="1935"/>
      <c r="M13" s="1935"/>
      <c r="N13" s="1935"/>
      <c r="O13" s="1935"/>
      <c r="P13" s="1935"/>
      <c r="Q13" s="1935"/>
      <c r="R13" s="1935"/>
      <c r="S13" s="1935"/>
      <c r="T13" s="1935"/>
      <c r="U13" s="1935"/>
      <c r="V13" s="1935"/>
      <c r="W13" s="1935"/>
      <c r="X13" s="1935"/>
      <c r="Y13" s="1935"/>
      <c r="Z13" s="1935"/>
      <c r="AA13" s="1935"/>
      <c r="AB13" s="1935"/>
      <c r="AC13" s="1935"/>
      <c r="AD13" s="1935"/>
      <c r="AE13" s="1936"/>
      <c r="AF13" s="1937"/>
      <c r="AG13" s="1938"/>
      <c r="AH13" s="1938"/>
      <c r="AI13" s="1938"/>
      <c r="AJ13" s="1938"/>
      <c r="AK13" s="1939"/>
      <c r="AL13" s="1940" t="s">
        <v>552</v>
      </c>
      <c r="AM13" s="1941"/>
      <c r="AN13" s="1941"/>
      <c r="AO13" s="1942"/>
      <c r="AP13" s="1943" t="str">
        <f>IF(AF13="","",AF13*2)</f>
        <v/>
      </c>
      <c r="AQ13" s="1944"/>
      <c r="AR13" s="1944"/>
      <c r="AS13" s="1945"/>
      <c r="AV13" s="38"/>
    </row>
    <row r="14" spans="2:49" ht="42.75" customHeight="1" x14ac:dyDescent="0.2">
      <c r="B14" s="1906"/>
      <c r="C14" s="1910"/>
      <c r="D14" s="1911"/>
      <c r="E14" s="1911"/>
      <c r="F14" s="1911"/>
      <c r="G14" s="1911"/>
      <c r="H14" s="1911"/>
      <c r="I14" s="1912"/>
      <c r="J14" s="109"/>
      <c r="K14" s="1914" t="s">
        <v>553</v>
      </c>
      <c r="L14" s="1914"/>
      <c r="M14" s="1914"/>
      <c r="N14" s="1914"/>
      <c r="O14" s="1914"/>
      <c r="P14" s="1914"/>
      <c r="Q14" s="1914"/>
      <c r="R14" s="1914"/>
      <c r="S14" s="1914"/>
      <c r="T14" s="1914"/>
      <c r="U14" s="1914"/>
      <c r="V14" s="1914"/>
      <c r="W14" s="1914"/>
      <c r="X14" s="1914"/>
      <c r="Y14" s="1914"/>
      <c r="Z14" s="1914"/>
      <c r="AA14" s="1914"/>
      <c r="AB14" s="1914"/>
      <c r="AC14" s="1914"/>
      <c r="AD14" s="1914"/>
      <c r="AE14" s="1915"/>
      <c r="AF14" s="1946"/>
      <c r="AG14" s="1947"/>
      <c r="AH14" s="1947"/>
      <c r="AI14" s="1947"/>
      <c r="AJ14" s="1947"/>
      <c r="AK14" s="1948"/>
      <c r="AL14" s="1652" t="s">
        <v>554</v>
      </c>
      <c r="AM14" s="1653"/>
      <c r="AN14" s="1653"/>
      <c r="AO14" s="1654"/>
      <c r="AP14" s="1943" t="str">
        <f>IF(AF14="","",AF14*3)</f>
        <v/>
      </c>
      <c r="AQ14" s="1944"/>
      <c r="AR14" s="1944"/>
      <c r="AS14" s="1945"/>
      <c r="AV14" s="38"/>
    </row>
    <row r="15" spans="2:49" ht="42.75" customHeight="1" x14ac:dyDescent="0.2">
      <c r="B15" s="1906"/>
      <c r="C15" s="1910"/>
      <c r="D15" s="1911"/>
      <c r="E15" s="1911"/>
      <c r="F15" s="1911"/>
      <c r="G15" s="1911"/>
      <c r="H15" s="1911"/>
      <c r="I15" s="1912"/>
      <c r="J15" s="109"/>
      <c r="K15" s="1961" t="s">
        <v>555</v>
      </c>
      <c r="L15" s="1962"/>
      <c r="M15" s="1962"/>
      <c r="N15" s="1962"/>
      <c r="O15" s="1962"/>
      <c r="P15" s="1962"/>
      <c r="Q15" s="1962"/>
      <c r="R15" s="1962"/>
      <c r="S15" s="1962"/>
      <c r="T15" s="1962"/>
      <c r="U15" s="1962"/>
      <c r="V15" s="1962"/>
      <c r="W15" s="1962"/>
      <c r="X15" s="1962"/>
      <c r="Y15" s="1962"/>
      <c r="Z15" s="1962"/>
      <c r="AA15" s="1962"/>
      <c r="AB15" s="1962"/>
      <c r="AC15" s="1962"/>
      <c r="AD15" s="1962"/>
      <c r="AE15" s="1963"/>
      <c r="AF15" s="1964"/>
      <c r="AG15" s="1965"/>
      <c r="AH15" s="1965"/>
      <c r="AI15" s="1965"/>
      <c r="AJ15" s="1965"/>
      <c r="AK15" s="1966"/>
      <c r="AL15" s="1940" t="s">
        <v>556</v>
      </c>
      <c r="AM15" s="1941"/>
      <c r="AN15" s="1941"/>
      <c r="AO15" s="1942"/>
      <c r="AP15" s="1967" t="str">
        <f>IF(AF15="","",AF15*4)</f>
        <v/>
      </c>
      <c r="AQ15" s="1968"/>
      <c r="AR15" s="1968"/>
      <c r="AS15" s="1969"/>
      <c r="AV15" s="38"/>
    </row>
    <row r="16" spans="2:49" ht="17.25" customHeight="1" x14ac:dyDescent="0.2">
      <c r="B16" s="1906"/>
      <c r="C16" s="1910"/>
      <c r="D16" s="1911"/>
      <c r="E16" s="1911"/>
      <c r="F16" s="1911"/>
      <c r="G16" s="1911"/>
      <c r="H16" s="1911"/>
      <c r="I16" s="1912"/>
      <c r="J16" s="1958" t="s">
        <v>557</v>
      </c>
      <c r="K16" s="1959"/>
      <c r="L16" s="1959"/>
      <c r="M16" s="1959"/>
      <c r="N16" s="1959"/>
      <c r="O16" s="1959"/>
      <c r="P16" s="1959"/>
      <c r="Q16" s="1959"/>
      <c r="R16" s="1959"/>
      <c r="S16" s="1959"/>
      <c r="T16" s="1959"/>
      <c r="U16" s="1959"/>
      <c r="V16" s="1959"/>
      <c r="W16" s="1959"/>
      <c r="X16" s="1959"/>
      <c r="Y16" s="1959"/>
      <c r="Z16" s="1959"/>
      <c r="AA16" s="1959"/>
      <c r="AB16" s="1959"/>
      <c r="AC16" s="1959"/>
      <c r="AD16" s="1959"/>
      <c r="AE16" s="1960"/>
      <c r="AF16" s="1919"/>
      <c r="AG16" s="1920"/>
      <c r="AH16" s="1920"/>
      <c r="AI16" s="1920"/>
      <c r="AJ16" s="1920"/>
      <c r="AK16" s="1921"/>
      <c r="AL16" s="1928"/>
      <c r="AM16" s="1929"/>
      <c r="AN16" s="1929"/>
      <c r="AO16" s="1930"/>
      <c r="AP16" s="1955"/>
      <c r="AQ16" s="1956"/>
      <c r="AR16" s="1956"/>
      <c r="AS16" s="1957"/>
      <c r="AV16" s="38"/>
    </row>
    <row r="17" spans="2:48" ht="42.75" customHeight="1" x14ac:dyDescent="0.2">
      <c r="B17" s="1906"/>
      <c r="C17" s="1910"/>
      <c r="D17" s="1911"/>
      <c r="E17" s="1911"/>
      <c r="F17" s="1911"/>
      <c r="G17" s="1911"/>
      <c r="H17" s="1911"/>
      <c r="I17" s="1912"/>
      <c r="J17" s="102"/>
      <c r="K17" s="1961" t="s">
        <v>558</v>
      </c>
      <c r="L17" s="1962"/>
      <c r="M17" s="1962"/>
      <c r="N17" s="1962"/>
      <c r="O17" s="1962"/>
      <c r="P17" s="1962"/>
      <c r="Q17" s="1962"/>
      <c r="R17" s="1962"/>
      <c r="S17" s="1962"/>
      <c r="T17" s="1962"/>
      <c r="U17" s="1962"/>
      <c r="V17" s="1962"/>
      <c r="W17" s="1962"/>
      <c r="X17" s="1962"/>
      <c r="Y17" s="1962"/>
      <c r="Z17" s="1962"/>
      <c r="AA17" s="1962"/>
      <c r="AB17" s="1962"/>
      <c r="AC17" s="1962"/>
      <c r="AD17" s="1962"/>
      <c r="AE17" s="1963"/>
      <c r="AF17" s="1937"/>
      <c r="AG17" s="1938"/>
      <c r="AH17" s="1938"/>
      <c r="AI17" s="1938"/>
      <c r="AJ17" s="1938"/>
      <c r="AK17" s="1939"/>
      <c r="AL17" s="1940" t="s">
        <v>550</v>
      </c>
      <c r="AM17" s="1941"/>
      <c r="AN17" s="1941"/>
      <c r="AO17" s="1942"/>
      <c r="AP17" s="1943" t="str">
        <f>IF(AF17="","",AF17*1)</f>
        <v/>
      </c>
      <c r="AQ17" s="1944"/>
      <c r="AR17" s="1944"/>
      <c r="AS17" s="1945"/>
      <c r="AV17" s="38"/>
    </row>
    <row r="18" spans="2:48" ht="42.75" customHeight="1" x14ac:dyDescent="0.2">
      <c r="B18" s="1906"/>
      <c r="C18" s="1910"/>
      <c r="D18" s="1911"/>
      <c r="E18" s="1911"/>
      <c r="F18" s="1911"/>
      <c r="G18" s="1911"/>
      <c r="H18" s="1911"/>
      <c r="I18" s="1912"/>
      <c r="J18" s="102"/>
      <c r="K18" s="1934" t="s">
        <v>559</v>
      </c>
      <c r="L18" s="1935"/>
      <c r="M18" s="1935"/>
      <c r="N18" s="1935"/>
      <c r="O18" s="1935"/>
      <c r="P18" s="1935"/>
      <c r="Q18" s="1935"/>
      <c r="R18" s="1935"/>
      <c r="S18" s="1935"/>
      <c r="T18" s="1935"/>
      <c r="U18" s="1935"/>
      <c r="V18" s="1935"/>
      <c r="W18" s="1935"/>
      <c r="X18" s="1935"/>
      <c r="Y18" s="1935"/>
      <c r="Z18" s="1935"/>
      <c r="AA18" s="1935"/>
      <c r="AB18" s="1935"/>
      <c r="AC18" s="1935"/>
      <c r="AD18" s="1935"/>
      <c r="AE18" s="1936"/>
      <c r="AF18" s="1937"/>
      <c r="AG18" s="1938"/>
      <c r="AH18" s="1938"/>
      <c r="AI18" s="1938"/>
      <c r="AJ18" s="1938"/>
      <c r="AK18" s="1939"/>
      <c r="AL18" s="1940" t="s">
        <v>552</v>
      </c>
      <c r="AM18" s="1941"/>
      <c r="AN18" s="1941"/>
      <c r="AO18" s="1942"/>
      <c r="AP18" s="1943" t="str">
        <f>IF(AF18="","",AF18*2)</f>
        <v/>
      </c>
      <c r="AQ18" s="1944"/>
      <c r="AR18" s="1944"/>
      <c r="AS18" s="1945"/>
      <c r="AV18" s="38"/>
    </row>
    <row r="19" spans="2:48" ht="42.75" customHeight="1" x14ac:dyDescent="0.2">
      <c r="B19" s="1906"/>
      <c r="C19" s="1910"/>
      <c r="D19" s="1911"/>
      <c r="E19" s="1911"/>
      <c r="F19" s="1911"/>
      <c r="G19" s="1911"/>
      <c r="H19" s="1911"/>
      <c r="I19" s="1912"/>
      <c r="J19" s="109"/>
      <c r="K19" s="1914" t="s">
        <v>560</v>
      </c>
      <c r="L19" s="1914"/>
      <c r="M19" s="1914"/>
      <c r="N19" s="1914"/>
      <c r="O19" s="1914"/>
      <c r="P19" s="1914"/>
      <c r="Q19" s="1914"/>
      <c r="R19" s="1914"/>
      <c r="S19" s="1914"/>
      <c r="T19" s="1914"/>
      <c r="U19" s="1914"/>
      <c r="V19" s="1914"/>
      <c r="W19" s="1914"/>
      <c r="X19" s="1914"/>
      <c r="Y19" s="1914"/>
      <c r="Z19" s="1914"/>
      <c r="AA19" s="1914"/>
      <c r="AB19" s="1914"/>
      <c r="AC19" s="1914"/>
      <c r="AD19" s="1914"/>
      <c r="AE19" s="1915"/>
      <c r="AF19" s="1946"/>
      <c r="AG19" s="1947"/>
      <c r="AH19" s="1947"/>
      <c r="AI19" s="1947"/>
      <c r="AJ19" s="1947"/>
      <c r="AK19" s="1948"/>
      <c r="AL19" s="1652" t="s">
        <v>554</v>
      </c>
      <c r="AM19" s="1653"/>
      <c r="AN19" s="1653"/>
      <c r="AO19" s="1654"/>
      <c r="AP19" s="1943" t="str">
        <f>IF(AF19="","",AF19*3)</f>
        <v/>
      </c>
      <c r="AQ19" s="1944"/>
      <c r="AR19" s="1944"/>
      <c r="AS19" s="1945"/>
      <c r="AV19" s="38"/>
    </row>
    <row r="20" spans="2:48" ht="42.75" customHeight="1" x14ac:dyDescent="0.2">
      <c r="B20" s="1906"/>
      <c r="C20" s="1910"/>
      <c r="D20" s="1911"/>
      <c r="E20" s="1911"/>
      <c r="F20" s="1911"/>
      <c r="G20" s="1911"/>
      <c r="H20" s="1911"/>
      <c r="I20" s="1912"/>
      <c r="J20" s="109"/>
      <c r="K20" s="1961" t="s">
        <v>561</v>
      </c>
      <c r="L20" s="1962"/>
      <c r="M20" s="1962"/>
      <c r="N20" s="1962"/>
      <c r="O20" s="1962"/>
      <c r="P20" s="1962"/>
      <c r="Q20" s="1962"/>
      <c r="R20" s="1962"/>
      <c r="S20" s="1962"/>
      <c r="T20" s="1962"/>
      <c r="U20" s="1962"/>
      <c r="V20" s="1962"/>
      <c r="W20" s="1962"/>
      <c r="X20" s="1962"/>
      <c r="Y20" s="1962"/>
      <c r="Z20" s="1962"/>
      <c r="AA20" s="1962"/>
      <c r="AB20" s="1962"/>
      <c r="AC20" s="1962"/>
      <c r="AD20" s="1962"/>
      <c r="AE20" s="1963"/>
      <c r="AF20" s="1964"/>
      <c r="AG20" s="1965"/>
      <c r="AH20" s="1965"/>
      <c r="AI20" s="1965"/>
      <c r="AJ20" s="1965"/>
      <c r="AK20" s="1966"/>
      <c r="AL20" s="1940" t="s">
        <v>556</v>
      </c>
      <c r="AM20" s="1941"/>
      <c r="AN20" s="1941"/>
      <c r="AO20" s="1942"/>
      <c r="AP20" s="1967" t="str">
        <f>IF(AF20="","",AF20*4)</f>
        <v/>
      </c>
      <c r="AQ20" s="1968"/>
      <c r="AR20" s="1968"/>
      <c r="AS20" s="1969"/>
      <c r="AV20" s="38"/>
    </row>
    <row r="21" spans="2:48" ht="13.5" customHeight="1" x14ac:dyDescent="0.2">
      <c r="B21" s="107"/>
      <c r="C21" s="104"/>
      <c r="D21" s="105"/>
      <c r="E21" s="105"/>
      <c r="F21" s="105"/>
      <c r="G21" s="105"/>
      <c r="H21" s="105"/>
      <c r="I21" s="106"/>
      <c r="J21" s="1958" t="s">
        <v>562</v>
      </c>
      <c r="K21" s="1959"/>
      <c r="L21" s="1959"/>
      <c r="M21" s="1959"/>
      <c r="N21" s="1959"/>
      <c r="O21" s="1959"/>
      <c r="P21" s="1959"/>
      <c r="Q21" s="1959"/>
      <c r="R21" s="1959"/>
      <c r="S21" s="1959"/>
      <c r="T21" s="1959"/>
      <c r="U21" s="1959"/>
      <c r="V21" s="1959"/>
      <c r="W21" s="1959"/>
      <c r="X21" s="1959"/>
      <c r="Y21" s="1959"/>
      <c r="Z21" s="1959"/>
      <c r="AA21" s="1959"/>
      <c r="AB21" s="1959"/>
      <c r="AC21" s="1959"/>
      <c r="AD21" s="1959"/>
      <c r="AE21" s="1960"/>
      <c r="AF21" s="1919"/>
      <c r="AG21" s="1920"/>
      <c r="AH21" s="1920"/>
      <c r="AI21" s="1920"/>
      <c r="AJ21" s="1920"/>
      <c r="AK21" s="1921"/>
      <c r="AL21" s="1928"/>
      <c r="AM21" s="1929"/>
      <c r="AN21" s="1929"/>
      <c r="AO21" s="1930"/>
      <c r="AP21" s="1952"/>
      <c r="AQ21" s="1953"/>
      <c r="AR21" s="1953"/>
      <c r="AS21" s="1954"/>
      <c r="AV21" s="38"/>
    </row>
    <row r="22" spans="2:48" ht="13.5" customHeight="1" x14ac:dyDescent="0.2">
      <c r="B22" s="107"/>
      <c r="C22" s="104"/>
      <c r="D22" s="105"/>
      <c r="E22" s="105"/>
      <c r="F22" s="105"/>
      <c r="G22" s="105"/>
      <c r="H22" s="105"/>
      <c r="I22" s="106"/>
      <c r="J22" s="1958"/>
      <c r="K22" s="1959"/>
      <c r="L22" s="1959"/>
      <c r="M22" s="1959"/>
      <c r="N22" s="1959"/>
      <c r="O22" s="1959"/>
      <c r="P22" s="1959"/>
      <c r="Q22" s="1959"/>
      <c r="R22" s="1959"/>
      <c r="S22" s="1959"/>
      <c r="T22" s="1959"/>
      <c r="U22" s="1959"/>
      <c r="V22" s="1959"/>
      <c r="W22" s="1959"/>
      <c r="X22" s="1959"/>
      <c r="Y22" s="1959"/>
      <c r="Z22" s="1959"/>
      <c r="AA22" s="1959"/>
      <c r="AB22" s="1959"/>
      <c r="AC22" s="1959"/>
      <c r="AD22" s="1959"/>
      <c r="AE22" s="1960"/>
      <c r="AF22" s="1919"/>
      <c r="AG22" s="1920"/>
      <c r="AH22" s="1920"/>
      <c r="AI22" s="1920"/>
      <c r="AJ22" s="1920"/>
      <c r="AK22" s="1921"/>
      <c r="AL22" s="1928"/>
      <c r="AM22" s="1929"/>
      <c r="AN22" s="1929"/>
      <c r="AO22" s="1930"/>
      <c r="AP22" s="1952"/>
      <c r="AQ22" s="1953"/>
      <c r="AR22" s="1953"/>
      <c r="AS22" s="1954"/>
      <c r="AV22" s="38"/>
    </row>
    <row r="23" spans="2:48" ht="13.5" customHeight="1" x14ac:dyDescent="0.2">
      <c r="B23" s="107"/>
      <c r="C23" s="104"/>
      <c r="D23" s="105"/>
      <c r="E23" s="105"/>
      <c r="F23" s="105"/>
      <c r="G23" s="105"/>
      <c r="H23" s="105"/>
      <c r="I23" s="106"/>
      <c r="J23" s="1970"/>
      <c r="K23" s="1971"/>
      <c r="L23" s="1971"/>
      <c r="M23" s="1971"/>
      <c r="N23" s="1971"/>
      <c r="O23" s="1971"/>
      <c r="P23" s="1971"/>
      <c r="Q23" s="1971"/>
      <c r="R23" s="1971"/>
      <c r="S23" s="1971"/>
      <c r="T23" s="1971"/>
      <c r="U23" s="1971"/>
      <c r="V23" s="1971"/>
      <c r="W23" s="1971"/>
      <c r="X23" s="1971"/>
      <c r="Y23" s="1971"/>
      <c r="Z23" s="1971"/>
      <c r="AA23" s="1971"/>
      <c r="AB23" s="1971"/>
      <c r="AC23" s="1971"/>
      <c r="AD23" s="1971"/>
      <c r="AE23" s="1972"/>
      <c r="AF23" s="1922"/>
      <c r="AG23" s="1923"/>
      <c r="AH23" s="1923"/>
      <c r="AI23" s="1923"/>
      <c r="AJ23" s="1923"/>
      <c r="AK23" s="1924"/>
      <c r="AL23" s="1931"/>
      <c r="AM23" s="1932"/>
      <c r="AN23" s="1932"/>
      <c r="AO23" s="1933"/>
      <c r="AP23" s="1955"/>
      <c r="AQ23" s="1956"/>
      <c r="AR23" s="1956"/>
      <c r="AS23" s="1957"/>
      <c r="AV23" s="38"/>
    </row>
    <row r="24" spans="2:48" ht="12" customHeight="1" x14ac:dyDescent="0.2">
      <c r="B24" s="1906"/>
      <c r="C24" s="1910"/>
      <c r="D24" s="1911"/>
      <c r="E24" s="1911"/>
      <c r="F24" s="1911"/>
      <c r="G24" s="1911"/>
      <c r="H24" s="1911"/>
      <c r="I24" s="1912"/>
      <c r="J24" s="1913" t="s">
        <v>563</v>
      </c>
      <c r="K24" s="1914"/>
      <c r="L24" s="1914"/>
      <c r="M24" s="1914"/>
      <c r="N24" s="1914"/>
      <c r="O24" s="1914"/>
      <c r="P24" s="1914"/>
      <c r="Q24" s="1914"/>
      <c r="R24" s="1914"/>
      <c r="S24" s="1914"/>
      <c r="T24" s="1914"/>
      <c r="U24" s="1914"/>
      <c r="V24" s="1914"/>
      <c r="W24" s="1914"/>
      <c r="X24" s="1914"/>
      <c r="Y24" s="1914"/>
      <c r="Z24" s="1914"/>
      <c r="AA24" s="1914"/>
      <c r="AB24" s="1914"/>
      <c r="AC24" s="1914"/>
      <c r="AD24" s="1914"/>
      <c r="AE24" s="1915"/>
      <c r="AF24" s="1919"/>
      <c r="AG24" s="1920"/>
      <c r="AH24" s="1920"/>
      <c r="AI24" s="1920"/>
      <c r="AJ24" s="1920"/>
      <c r="AK24" s="1921"/>
      <c r="AL24" s="1928"/>
      <c r="AM24" s="1929"/>
      <c r="AN24" s="1929"/>
      <c r="AO24" s="1930"/>
      <c r="AP24" s="1952"/>
      <c r="AQ24" s="1953"/>
      <c r="AR24" s="1953"/>
      <c r="AS24" s="1954"/>
      <c r="AV24" s="38"/>
    </row>
    <row r="25" spans="2:48" ht="30.75" customHeight="1" x14ac:dyDescent="0.2">
      <c r="B25" s="1906"/>
      <c r="C25" s="1910"/>
      <c r="D25" s="1911"/>
      <c r="E25" s="1911"/>
      <c r="F25" s="1911"/>
      <c r="G25" s="1911"/>
      <c r="H25" s="1911"/>
      <c r="I25" s="1912"/>
      <c r="J25" s="1958" t="s">
        <v>564</v>
      </c>
      <c r="K25" s="1959"/>
      <c r="L25" s="1959"/>
      <c r="M25" s="1959"/>
      <c r="N25" s="1959"/>
      <c r="O25" s="1959"/>
      <c r="P25" s="1959"/>
      <c r="Q25" s="1959"/>
      <c r="R25" s="1959"/>
      <c r="S25" s="1959"/>
      <c r="T25" s="1959"/>
      <c r="U25" s="1959"/>
      <c r="V25" s="1959"/>
      <c r="W25" s="1959"/>
      <c r="X25" s="1959"/>
      <c r="Y25" s="1959"/>
      <c r="Z25" s="1959"/>
      <c r="AA25" s="1959"/>
      <c r="AB25" s="1959"/>
      <c r="AC25" s="1959"/>
      <c r="AD25" s="1959"/>
      <c r="AE25" s="1960"/>
      <c r="AF25" s="1919"/>
      <c r="AG25" s="1920"/>
      <c r="AH25" s="1920"/>
      <c r="AI25" s="1920"/>
      <c r="AJ25" s="1920"/>
      <c r="AK25" s="1921"/>
      <c r="AL25" s="1928"/>
      <c r="AM25" s="1929"/>
      <c r="AN25" s="1929"/>
      <c r="AO25" s="1930"/>
      <c r="AP25" s="1952"/>
      <c r="AQ25" s="1953"/>
      <c r="AR25" s="1953"/>
      <c r="AS25" s="1954"/>
      <c r="AV25" s="38"/>
    </row>
    <row r="26" spans="2:48" ht="17.25" customHeight="1" x14ac:dyDescent="0.2">
      <c r="B26" s="1906"/>
      <c r="C26" s="1910"/>
      <c r="D26" s="1911"/>
      <c r="E26" s="1911"/>
      <c r="F26" s="1911"/>
      <c r="G26" s="1911"/>
      <c r="H26" s="1911"/>
      <c r="I26" s="1912"/>
      <c r="J26" s="1958" t="s">
        <v>565</v>
      </c>
      <c r="K26" s="1959"/>
      <c r="L26" s="1959"/>
      <c r="M26" s="1959"/>
      <c r="N26" s="1959"/>
      <c r="O26" s="1959"/>
      <c r="P26" s="1959"/>
      <c r="Q26" s="1959"/>
      <c r="R26" s="1959"/>
      <c r="S26" s="1959"/>
      <c r="T26" s="1959"/>
      <c r="U26" s="1959"/>
      <c r="V26" s="1959"/>
      <c r="W26" s="1959"/>
      <c r="X26" s="1959"/>
      <c r="Y26" s="1959"/>
      <c r="Z26" s="1959"/>
      <c r="AA26" s="1959"/>
      <c r="AB26" s="1959"/>
      <c r="AC26" s="1959"/>
      <c r="AD26" s="1959"/>
      <c r="AE26" s="1960"/>
      <c r="AF26" s="1919"/>
      <c r="AG26" s="1920"/>
      <c r="AH26" s="1920"/>
      <c r="AI26" s="1920"/>
      <c r="AJ26" s="1920"/>
      <c r="AK26" s="1921"/>
      <c r="AL26" s="1928"/>
      <c r="AM26" s="1929"/>
      <c r="AN26" s="1929"/>
      <c r="AO26" s="1930"/>
      <c r="AP26" s="1955"/>
      <c r="AQ26" s="1956"/>
      <c r="AR26" s="1956"/>
      <c r="AS26" s="1957"/>
      <c r="AV26" s="38"/>
    </row>
    <row r="27" spans="2:48" ht="43.5" customHeight="1" x14ac:dyDescent="0.2">
      <c r="B27" s="1906"/>
      <c r="C27" s="1910"/>
      <c r="D27" s="1911"/>
      <c r="E27" s="1911"/>
      <c r="F27" s="1911"/>
      <c r="G27" s="1911"/>
      <c r="H27" s="1911"/>
      <c r="I27" s="1912"/>
      <c r="J27" s="102"/>
      <c r="K27" s="1961" t="s">
        <v>566</v>
      </c>
      <c r="L27" s="1962"/>
      <c r="M27" s="1962"/>
      <c r="N27" s="1962"/>
      <c r="O27" s="1962"/>
      <c r="P27" s="1962"/>
      <c r="Q27" s="1962"/>
      <c r="R27" s="1962"/>
      <c r="S27" s="1962"/>
      <c r="T27" s="1962"/>
      <c r="U27" s="1962"/>
      <c r="V27" s="1962"/>
      <c r="W27" s="1962"/>
      <c r="X27" s="1962"/>
      <c r="Y27" s="1962"/>
      <c r="Z27" s="1962"/>
      <c r="AA27" s="1962"/>
      <c r="AB27" s="1962"/>
      <c r="AC27" s="1962"/>
      <c r="AD27" s="1962"/>
      <c r="AE27" s="1963"/>
      <c r="AF27" s="1937"/>
      <c r="AG27" s="1938"/>
      <c r="AH27" s="1938"/>
      <c r="AI27" s="1938"/>
      <c r="AJ27" s="1938"/>
      <c r="AK27" s="1939"/>
      <c r="AL27" s="1940" t="s">
        <v>550</v>
      </c>
      <c r="AM27" s="1941"/>
      <c r="AN27" s="1941"/>
      <c r="AO27" s="1942"/>
      <c r="AP27" s="1943" t="str">
        <f>IF(AF27="","",AF27*1)</f>
        <v/>
      </c>
      <c r="AQ27" s="1944"/>
      <c r="AR27" s="1944"/>
      <c r="AS27" s="1945"/>
      <c r="AV27" s="38"/>
    </row>
    <row r="28" spans="2:48" ht="45.75" customHeight="1" x14ac:dyDescent="0.2">
      <c r="B28" s="1906"/>
      <c r="C28" s="1910"/>
      <c r="D28" s="1911"/>
      <c r="E28" s="1911"/>
      <c r="F28" s="1911"/>
      <c r="G28" s="1911"/>
      <c r="H28" s="1911"/>
      <c r="I28" s="1912"/>
      <c r="J28" s="102"/>
      <c r="K28" s="1934" t="s">
        <v>567</v>
      </c>
      <c r="L28" s="1935"/>
      <c r="M28" s="1935"/>
      <c r="N28" s="1935"/>
      <c r="O28" s="1935"/>
      <c r="P28" s="1935"/>
      <c r="Q28" s="1935"/>
      <c r="R28" s="1935"/>
      <c r="S28" s="1935"/>
      <c r="T28" s="1935"/>
      <c r="U28" s="1935"/>
      <c r="V28" s="1935"/>
      <c r="W28" s="1935"/>
      <c r="X28" s="1935"/>
      <c r="Y28" s="1935"/>
      <c r="Z28" s="1935"/>
      <c r="AA28" s="1935"/>
      <c r="AB28" s="1935"/>
      <c r="AC28" s="1935"/>
      <c r="AD28" s="1935"/>
      <c r="AE28" s="1936"/>
      <c r="AF28" s="1937"/>
      <c r="AG28" s="1938"/>
      <c r="AH28" s="1938"/>
      <c r="AI28" s="1938"/>
      <c r="AJ28" s="1938"/>
      <c r="AK28" s="1939"/>
      <c r="AL28" s="1940" t="s">
        <v>552</v>
      </c>
      <c r="AM28" s="1941"/>
      <c r="AN28" s="1941"/>
      <c r="AO28" s="1942"/>
      <c r="AP28" s="1943" t="str">
        <f>IF(AF28="","",AF28*2)</f>
        <v/>
      </c>
      <c r="AQ28" s="1944"/>
      <c r="AR28" s="1944"/>
      <c r="AS28" s="1945"/>
      <c r="AV28" s="38"/>
    </row>
    <row r="29" spans="2:48" ht="45.75" customHeight="1" x14ac:dyDescent="0.2">
      <c r="B29" s="1906"/>
      <c r="C29" s="1910"/>
      <c r="D29" s="1911"/>
      <c r="E29" s="1911"/>
      <c r="F29" s="1911"/>
      <c r="G29" s="1911"/>
      <c r="H29" s="1911"/>
      <c r="I29" s="1912"/>
      <c r="J29" s="102"/>
      <c r="K29" s="1934" t="s">
        <v>568</v>
      </c>
      <c r="L29" s="1935"/>
      <c r="M29" s="1935"/>
      <c r="N29" s="1935"/>
      <c r="O29" s="1935"/>
      <c r="P29" s="1935"/>
      <c r="Q29" s="1935"/>
      <c r="R29" s="1935"/>
      <c r="S29" s="1935"/>
      <c r="T29" s="1935"/>
      <c r="U29" s="1935"/>
      <c r="V29" s="1935"/>
      <c r="W29" s="1935"/>
      <c r="X29" s="1935"/>
      <c r="Y29" s="1935"/>
      <c r="Z29" s="1935"/>
      <c r="AA29" s="1935"/>
      <c r="AB29" s="1935"/>
      <c r="AC29" s="1935"/>
      <c r="AD29" s="1935"/>
      <c r="AE29" s="1936"/>
      <c r="AF29" s="1937"/>
      <c r="AG29" s="1938"/>
      <c r="AH29" s="1938"/>
      <c r="AI29" s="1938"/>
      <c r="AJ29" s="1938"/>
      <c r="AK29" s="1939"/>
      <c r="AL29" s="1940" t="s">
        <v>554</v>
      </c>
      <c r="AM29" s="1941"/>
      <c r="AN29" s="1941"/>
      <c r="AO29" s="1942"/>
      <c r="AP29" s="1943" t="str">
        <f>IF(AF29="","",AF29*3)</f>
        <v/>
      </c>
      <c r="AQ29" s="1944"/>
      <c r="AR29" s="1944"/>
      <c r="AS29" s="1945"/>
      <c r="AV29" s="38"/>
    </row>
    <row r="30" spans="2:48" ht="45.75" customHeight="1" x14ac:dyDescent="0.2">
      <c r="B30" s="1906"/>
      <c r="C30" s="1910"/>
      <c r="D30" s="1911"/>
      <c r="E30" s="1911"/>
      <c r="F30" s="1911"/>
      <c r="G30" s="1911"/>
      <c r="H30" s="1911"/>
      <c r="I30" s="1912"/>
      <c r="J30" s="102"/>
      <c r="K30" s="1961" t="s">
        <v>569</v>
      </c>
      <c r="L30" s="1962"/>
      <c r="M30" s="1962"/>
      <c r="N30" s="1962"/>
      <c r="O30" s="1962"/>
      <c r="P30" s="1962"/>
      <c r="Q30" s="1962"/>
      <c r="R30" s="1962"/>
      <c r="S30" s="1962"/>
      <c r="T30" s="1962"/>
      <c r="U30" s="1962"/>
      <c r="V30" s="1962"/>
      <c r="W30" s="1962"/>
      <c r="X30" s="1962"/>
      <c r="Y30" s="1962"/>
      <c r="Z30" s="1962"/>
      <c r="AA30" s="1962"/>
      <c r="AB30" s="1962"/>
      <c r="AC30" s="1962"/>
      <c r="AD30" s="1962"/>
      <c r="AE30" s="1963"/>
      <c r="AF30" s="1937"/>
      <c r="AG30" s="1938"/>
      <c r="AH30" s="1938"/>
      <c r="AI30" s="1938"/>
      <c r="AJ30" s="1938"/>
      <c r="AK30" s="1939"/>
      <c r="AL30" s="1940" t="s">
        <v>556</v>
      </c>
      <c r="AM30" s="1941"/>
      <c r="AN30" s="1941"/>
      <c r="AO30" s="1942"/>
      <c r="AP30" s="1943" t="str">
        <f>IF(AF30="","",AF30*4)</f>
        <v/>
      </c>
      <c r="AQ30" s="1944"/>
      <c r="AR30" s="1944"/>
      <c r="AS30" s="1945"/>
      <c r="AV30" s="38"/>
    </row>
    <row r="31" spans="2:48" ht="45.75" customHeight="1" x14ac:dyDescent="0.2">
      <c r="B31" s="1906"/>
      <c r="C31" s="1910"/>
      <c r="D31" s="1911"/>
      <c r="E31" s="1911"/>
      <c r="F31" s="1911"/>
      <c r="G31" s="1911"/>
      <c r="H31" s="1911"/>
      <c r="I31" s="1912"/>
      <c r="J31" s="102"/>
      <c r="K31" s="1934" t="s">
        <v>570</v>
      </c>
      <c r="L31" s="1935"/>
      <c r="M31" s="1935"/>
      <c r="N31" s="1935"/>
      <c r="O31" s="1935"/>
      <c r="P31" s="1935"/>
      <c r="Q31" s="1935"/>
      <c r="R31" s="1935"/>
      <c r="S31" s="1935"/>
      <c r="T31" s="1935"/>
      <c r="U31" s="1935"/>
      <c r="V31" s="1935"/>
      <c r="W31" s="1935"/>
      <c r="X31" s="1935"/>
      <c r="Y31" s="1935"/>
      <c r="Z31" s="1935"/>
      <c r="AA31" s="1935"/>
      <c r="AB31" s="1935"/>
      <c r="AC31" s="1935"/>
      <c r="AD31" s="1935"/>
      <c r="AE31" s="1936"/>
      <c r="AF31" s="1937"/>
      <c r="AG31" s="1938"/>
      <c r="AH31" s="1938"/>
      <c r="AI31" s="1938"/>
      <c r="AJ31" s="1938"/>
      <c r="AK31" s="1939"/>
      <c r="AL31" s="1940" t="s">
        <v>571</v>
      </c>
      <c r="AM31" s="1941"/>
      <c r="AN31" s="1941"/>
      <c r="AO31" s="1942"/>
      <c r="AP31" s="1943" t="str">
        <f>IF(AF31="","",AF31*5)</f>
        <v/>
      </c>
      <c r="AQ31" s="1944"/>
      <c r="AR31" s="1944"/>
      <c r="AS31" s="1945"/>
      <c r="AV31" s="38"/>
    </row>
    <row r="32" spans="2:48" ht="45.75" customHeight="1" x14ac:dyDescent="0.2">
      <c r="B32" s="1906"/>
      <c r="C32" s="1910"/>
      <c r="D32" s="1911"/>
      <c r="E32" s="1911"/>
      <c r="F32" s="1911"/>
      <c r="G32" s="1911"/>
      <c r="H32" s="1911"/>
      <c r="I32" s="1912"/>
      <c r="J32" s="109"/>
      <c r="K32" s="1934" t="s">
        <v>572</v>
      </c>
      <c r="L32" s="1935"/>
      <c r="M32" s="1935"/>
      <c r="N32" s="1935"/>
      <c r="O32" s="1935"/>
      <c r="P32" s="1935"/>
      <c r="Q32" s="1935"/>
      <c r="R32" s="1935"/>
      <c r="S32" s="1935"/>
      <c r="T32" s="1935"/>
      <c r="U32" s="1935"/>
      <c r="V32" s="1935"/>
      <c r="W32" s="1935"/>
      <c r="X32" s="1935"/>
      <c r="Y32" s="1935"/>
      <c r="Z32" s="1935"/>
      <c r="AA32" s="1935"/>
      <c r="AB32" s="1935"/>
      <c r="AC32" s="1935"/>
      <c r="AD32" s="1935"/>
      <c r="AE32" s="1936"/>
      <c r="AF32" s="1937"/>
      <c r="AG32" s="1938"/>
      <c r="AH32" s="1938"/>
      <c r="AI32" s="1938"/>
      <c r="AJ32" s="1938"/>
      <c r="AK32" s="1939"/>
      <c r="AL32" s="1940" t="s">
        <v>573</v>
      </c>
      <c r="AM32" s="1941"/>
      <c r="AN32" s="1941"/>
      <c r="AO32" s="1942"/>
      <c r="AP32" s="1943" t="str">
        <f>IF(AF32="","",AF32*6)</f>
        <v/>
      </c>
      <c r="AQ32" s="1944"/>
      <c r="AR32" s="1944"/>
      <c r="AS32" s="1945"/>
      <c r="AV32" s="38"/>
    </row>
    <row r="33" spans="2:48" ht="12" customHeight="1" x14ac:dyDescent="0.2">
      <c r="B33" s="1906"/>
      <c r="C33" s="1910"/>
      <c r="D33" s="1911"/>
      <c r="E33" s="1911"/>
      <c r="F33" s="1911"/>
      <c r="G33" s="1911"/>
      <c r="H33" s="1911"/>
      <c r="I33" s="1912"/>
      <c r="J33" s="1958" t="s">
        <v>574</v>
      </c>
      <c r="K33" s="1914"/>
      <c r="L33" s="1914"/>
      <c r="M33" s="1914"/>
      <c r="N33" s="1914"/>
      <c r="O33" s="1914"/>
      <c r="P33" s="1914"/>
      <c r="Q33" s="1914"/>
      <c r="R33" s="1914"/>
      <c r="S33" s="1914"/>
      <c r="T33" s="1914"/>
      <c r="U33" s="1914"/>
      <c r="V33" s="1914"/>
      <c r="W33" s="1914"/>
      <c r="X33" s="1914"/>
      <c r="Y33" s="1914"/>
      <c r="Z33" s="1914"/>
      <c r="AA33" s="1914"/>
      <c r="AB33" s="1914"/>
      <c r="AC33" s="1914"/>
      <c r="AD33" s="1914"/>
      <c r="AE33" s="1915"/>
      <c r="AF33" s="1916"/>
      <c r="AG33" s="1917"/>
      <c r="AH33" s="1917"/>
      <c r="AI33" s="1917"/>
      <c r="AJ33" s="1917"/>
      <c r="AK33" s="1918"/>
      <c r="AL33" s="1925"/>
      <c r="AM33" s="1926"/>
      <c r="AN33" s="1926"/>
      <c r="AO33" s="1927"/>
      <c r="AP33" s="1949"/>
      <c r="AQ33" s="1950"/>
      <c r="AR33" s="1950"/>
      <c r="AS33" s="1951"/>
      <c r="AV33" s="38"/>
    </row>
    <row r="34" spans="2:48" ht="7.5" customHeight="1" x14ac:dyDescent="0.2">
      <c r="B34" s="1906"/>
      <c r="C34" s="1910"/>
      <c r="D34" s="1911"/>
      <c r="E34" s="1911"/>
      <c r="F34" s="1911"/>
      <c r="G34" s="1911"/>
      <c r="H34" s="1911"/>
      <c r="I34" s="1912"/>
      <c r="J34" s="1958"/>
      <c r="K34" s="1959"/>
      <c r="L34" s="1959"/>
      <c r="M34" s="1959"/>
      <c r="N34" s="1959"/>
      <c r="O34" s="1959"/>
      <c r="P34" s="1959"/>
      <c r="Q34" s="1959"/>
      <c r="R34" s="1959"/>
      <c r="S34" s="1959"/>
      <c r="T34" s="1959"/>
      <c r="U34" s="1959"/>
      <c r="V34" s="1959"/>
      <c r="W34" s="1959"/>
      <c r="X34" s="1959"/>
      <c r="Y34" s="1959"/>
      <c r="Z34" s="1959"/>
      <c r="AA34" s="1959"/>
      <c r="AB34" s="1959"/>
      <c r="AC34" s="1959"/>
      <c r="AD34" s="1959"/>
      <c r="AE34" s="1960"/>
      <c r="AF34" s="1919"/>
      <c r="AG34" s="1920"/>
      <c r="AH34" s="1920"/>
      <c r="AI34" s="1920"/>
      <c r="AJ34" s="1920"/>
      <c r="AK34" s="1921"/>
      <c r="AL34" s="1928"/>
      <c r="AM34" s="1929"/>
      <c r="AN34" s="1929"/>
      <c r="AO34" s="1930"/>
      <c r="AP34" s="1955"/>
      <c r="AQ34" s="1956"/>
      <c r="AR34" s="1956"/>
      <c r="AS34" s="1957"/>
      <c r="AV34" s="38"/>
    </row>
    <row r="35" spans="2:48" ht="42.75" customHeight="1" x14ac:dyDescent="0.2">
      <c r="B35" s="1906"/>
      <c r="C35" s="1910"/>
      <c r="D35" s="1911"/>
      <c r="E35" s="1911"/>
      <c r="F35" s="1911"/>
      <c r="G35" s="1911"/>
      <c r="H35" s="1911"/>
      <c r="I35" s="1912"/>
      <c r="J35" s="102"/>
      <c r="K35" s="1961" t="s">
        <v>575</v>
      </c>
      <c r="L35" s="1962"/>
      <c r="M35" s="1962"/>
      <c r="N35" s="1962"/>
      <c r="O35" s="1962"/>
      <c r="P35" s="1962"/>
      <c r="Q35" s="1962"/>
      <c r="R35" s="1962"/>
      <c r="S35" s="1962"/>
      <c r="T35" s="1962"/>
      <c r="U35" s="1962"/>
      <c r="V35" s="1962"/>
      <c r="W35" s="1962"/>
      <c r="X35" s="1962"/>
      <c r="Y35" s="1962"/>
      <c r="Z35" s="1962"/>
      <c r="AA35" s="1962"/>
      <c r="AB35" s="1962"/>
      <c r="AC35" s="1962"/>
      <c r="AD35" s="1962"/>
      <c r="AE35" s="1963"/>
      <c r="AF35" s="1937"/>
      <c r="AG35" s="1938"/>
      <c r="AH35" s="1938"/>
      <c r="AI35" s="1938"/>
      <c r="AJ35" s="1938"/>
      <c r="AK35" s="1939"/>
      <c r="AL35" s="1940" t="s">
        <v>552</v>
      </c>
      <c r="AM35" s="1941"/>
      <c r="AN35" s="1941"/>
      <c r="AO35" s="1942"/>
      <c r="AP35" s="1943" t="str">
        <f>IF(AF35="","",AF35*2)</f>
        <v/>
      </c>
      <c r="AQ35" s="1944"/>
      <c r="AR35" s="1944"/>
      <c r="AS35" s="1945"/>
      <c r="AV35" s="38"/>
    </row>
    <row r="36" spans="2:48" ht="42.75" customHeight="1" x14ac:dyDescent="0.2">
      <c r="B36" s="1906"/>
      <c r="C36" s="1910"/>
      <c r="D36" s="1911"/>
      <c r="E36" s="1911"/>
      <c r="F36" s="1911"/>
      <c r="G36" s="1911"/>
      <c r="H36" s="1911"/>
      <c r="I36" s="1912"/>
      <c r="J36" s="102"/>
      <c r="K36" s="1934" t="s">
        <v>576</v>
      </c>
      <c r="L36" s="1935"/>
      <c r="M36" s="1935"/>
      <c r="N36" s="1935"/>
      <c r="O36" s="1935"/>
      <c r="P36" s="1935"/>
      <c r="Q36" s="1935"/>
      <c r="R36" s="1935"/>
      <c r="S36" s="1935"/>
      <c r="T36" s="1935"/>
      <c r="U36" s="1935"/>
      <c r="V36" s="1935"/>
      <c r="W36" s="1935"/>
      <c r="X36" s="1935"/>
      <c r="Y36" s="1935"/>
      <c r="Z36" s="1935"/>
      <c r="AA36" s="1935"/>
      <c r="AB36" s="1935"/>
      <c r="AC36" s="1935"/>
      <c r="AD36" s="1935"/>
      <c r="AE36" s="1936"/>
      <c r="AF36" s="1937"/>
      <c r="AG36" s="1938"/>
      <c r="AH36" s="1938"/>
      <c r="AI36" s="1938"/>
      <c r="AJ36" s="1938"/>
      <c r="AK36" s="1939"/>
      <c r="AL36" s="1940" t="s">
        <v>554</v>
      </c>
      <c r="AM36" s="1941"/>
      <c r="AN36" s="1941"/>
      <c r="AO36" s="1942"/>
      <c r="AP36" s="1943" t="str">
        <f>IF(AF36="","",AF36*3)</f>
        <v/>
      </c>
      <c r="AQ36" s="1944"/>
      <c r="AR36" s="1944"/>
      <c r="AS36" s="1945"/>
      <c r="AV36" s="38"/>
    </row>
    <row r="37" spans="2:48" ht="42.75" customHeight="1" x14ac:dyDescent="0.2">
      <c r="B37" s="1906"/>
      <c r="C37" s="1910"/>
      <c r="D37" s="1911"/>
      <c r="E37" s="1911"/>
      <c r="F37" s="1911"/>
      <c r="G37" s="1911"/>
      <c r="H37" s="1911"/>
      <c r="I37" s="1912"/>
      <c r="J37" s="109"/>
      <c r="K37" s="1914" t="s">
        <v>577</v>
      </c>
      <c r="L37" s="1914"/>
      <c r="M37" s="1914"/>
      <c r="N37" s="1914"/>
      <c r="O37" s="1914"/>
      <c r="P37" s="1914"/>
      <c r="Q37" s="1914"/>
      <c r="R37" s="1914"/>
      <c r="S37" s="1914"/>
      <c r="T37" s="1914"/>
      <c r="U37" s="1914"/>
      <c r="V37" s="1914"/>
      <c r="W37" s="1914"/>
      <c r="X37" s="1914"/>
      <c r="Y37" s="1914"/>
      <c r="Z37" s="1914"/>
      <c r="AA37" s="1914"/>
      <c r="AB37" s="1914"/>
      <c r="AC37" s="1914"/>
      <c r="AD37" s="1914"/>
      <c r="AE37" s="1915"/>
      <c r="AF37" s="1946"/>
      <c r="AG37" s="1947"/>
      <c r="AH37" s="1947"/>
      <c r="AI37" s="1947"/>
      <c r="AJ37" s="1947"/>
      <c r="AK37" s="1948"/>
      <c r="AL37" s="1652" t="s">
        <v>556</v>
      </c>
      <c r="AM37" s="1653"/>
      <c r="AN37" s="1653"/>
      <c r="AO37" s="1654"/>
      <c r="AP37" s="1943" t="str">
        <f>IF(AF37="","",AF37*4)</f>
        <v/>
      </c>
      <c r="AQ37" s="1944"/>
      <c r="AR37" s="1944"/>
      <c r="AS37" s="1945"/>
      <c r="AV37" s="38"/>
    </row>
    <row r="38" spans="2:48" ht="42.75" customHeight="1" x14ac:dyDescent="0.2">
      <c r="B38" s="1906"/>
      <c r="C38" s="1910"/>
      <c r="D38" s="1911"/>
      <c r="E38" s="1911"/>
      <c r="F38" s="1911"/>
      <c r="G38" s="1911"/>
      <c r="H38" s="1911"/>
      <c r="I38" s="1912"/>
      <c r="J38" s="109"/>
      <c r="K38" s="1914" t="s">
        <v>578</v>
      </c>
      <c r="L38" s="1914"/>
      <c r="M38" s="1914"/>
      <c r="N38" s="1914"/>
      <c r="O38" s="1914"/>
      <c r="P38" s="1914"/>
      <c r="Q38" s="1914"/>
      <c r="R38" s="1914"/>
      <c r="S38" s="1914"/>
      <c r="T38" s="1914"/>
      <c r="U38" s="1914"/>
      <c r="V38" s="1914"/>
      <c r="W38" s="1914"/>
      <c r="X38" s="1914"/>
      <c r="Y38" s="1914"/>
      <c r="Z38" s="1914"/>
      <c r="AA38" s="1914"/>
      <c r="AB38" s="1914"/>
      <c r="AC38" s="1914"/>
      <c r="AD38" s="1914"/>
      <c r="AE38" s="1915"/>
      <c r="AF38" s="1946"/>
      <c r="AG38" s="1947"/>
      <c r="AH38" s="1947"/>
      <c r="AI38" s="1947"/>
      <c r="AJ38" s="1947"/>
      <c r="AK38" s="1948"/>
      <c r="AL38" s="1652" t="s">
        <v>571</v>
      </c>
      <c r="AM38" s="1653"/>
      <c r="AN38" s="1653"/>
      <c r="AO38" s="1654"/>
      <c r="AP38" s="1943" t="str">
        <f>IF(AF38="","",AF38*5)</f>
        <v/>
      </c>
      <c r="AQ38" s="1944"/>
      <c r="AR38" s="1944"/>
      <c r="AS38" s="1945"/>
      <c r="AV38" s="38"/>
    </row>
    <row r="39" spans="2:48" ht="42.75" customHeight="1" x14ac:dyDescent="0.2">
      <c r="B39" s="1973"/>
      <c r="C39" s="1974"/>
      <c r="D39" s="1975"/>
      <c r="E39" s="1975"/>
      <c r="F39" s="1975"/>
      <c r="G39" s="1975"/>
      <c r="H39" s="1975"/>
      <c r="I39" s="1976"/>
      <c r="J39" s="110"/>
      <c r="K39" s="1961" t="s">
        <v>579</v>
      </c>
      <c r="L39" s="1962"/>
      <c r="M39" s="1962"/>
      <c r="N39" s="1962"/>
      <c r="O39" s="1962"/>
      <c r="P39" s="1962"/>
      <c r="Q39" s="1962"/>
      <c r="R39" s="1962"/>
      <c r="S39" s="1962"/>
      <c r="T39" s="1962"/>
      <c r="U39" s="1962"/>
      <c r="V39" s="1962"/>
      <c r="W39" s="1962"/>
      <c r="X39" s="1962"/>
      <c r="Y39" s="1962"/>
      <c r="Z39" s="1962"/>
      <c r="AA39" s="1962"/>
      <c r="AB39" s="1962"/>
      <c r="AC39" s="1962"/>
      <c r="AD39" s="1962"/>
      <c r="AE39" s="1963"/>
      <c r="AF39" s="1964"/>
      <c r="AG39" s="1965"/>
      <c r="AH39" s="1965"/>
      <c r="AI39" s="1965"/>
      <c r="AJ39" s="1965"/>
      <c r="AK39" s="1966"/>
      <c r="AL39" s="1940" t="s">
        <v>573</v>
      </c>
      <c r="AM39" s="1941"/>
      <c r="AN39" s="1941"/>
      <c r="AO39" s="1942"/>
      <c r="AP39" s="1967" t="str">
        <f>IF(AF39="","",AF39*6)</f>
        <v/>
      </c>
      <c r="AQ39" s="1968"/>
      <c r="AR39" s="1968"/>
      <c r="AS39" s="1969"/>
      <c r="AV39" s="38"/>
    </row>
    <row r="40" spans="2:48" ht="12" customHeight="1" x14ac:dyDescent="0.2">
      <c r="B40" s="1905" t="s">
        <v>78</v>
      </c>
      <c r="C40" s="1907" t="s">
        <v>425</v>
      </c>
      <c r="D40" s="1908"/>
      <c r="E40" s="1908"/>
      <c r="F40" s="1908"/>
      <c r="G40" s="1908"/>
      <c r="H40" s="1908"/>
      <c r="I40" s="1909"/>
      <c r="J40" s="1913" t="s">
        <v>580</v>
      </c>
      <c r="K40" s="1914"/>
      <c r="L40" s="1914"/>
      <c r="M40" s="1914"/>
      <c r="N40" s="1914"/>
      <c r="O40" s="1914"/>
      <c r="P40" s="1914"/>
      <c r="Q40" s="1914"/>
      <c r="R40" s="1914"/>
      <c r="S40" s="1914"/>
      <c r="T40" s="1914"/>
      <c r="U40" s="1914"/>
      <c r="V40" s="1914"/>
      <c r="W40" s="1914"/>
      <c r="X40" s="1914"/>
      <c r="Y40" s="1914"/>
      <c r="Z40" s="1914"/>
      <c r="AA40" s="1914"/>
      <c r="AB40" s="1914"/>
      <c r="AC40" s="1914"/>
      <c r="AD40" s="1914"/>
      <c r="AE40" s="1915"/>
      <c r="AF40" s="1916"/>
      <c r="AG40" s="1917"/>
      <c r="AH40" s="1917"/>
      <c r="AI40" s="1917"/>
      <c r="AJ40" s="1917"/>
      <c r="AK40" s="1918"/>
      <c r="AL40" s="1925"/>
      <c r="AM40" s="1926"/>
      <c r="AN40" s="1926"/>
      <c r="AO40" s="1927"/>
      <c r="AP40" s="1949"/>
      <c r="AQ40" s="1950"/>
      <c r="AR40" s="1950"/>
      <c r="AS40" s="1951"/>
      <c r="AV40" s="38"/>
    </row>
    <row r="41" spans="2:48" ht="12" customHeight="1" x14ac:dyDescent="0.2">
      <c r="B41" s="1906"/>
      <c r="C41" s="1910"/>
      <c r="D41" s="1911"/>
      <c r="E41" s="1911"/>
      <c r="F41" s="1911"/>
      <c r="G41" s="1911"/>
      <c r="H41" s="1911"/>
      <c r="I41" s="1912"/>
      <c r="J41" s="1958"/>
      <c r="K41" s="1959"/>
      <c r="L41" s="1959"/>
      <c r="M41" s="1959"/>
      <c r="N41" s="1959"/>
      <c r="O41" s="1959"/>
      <c r="P41" s="1959"/>
      <c r="Q41" s="1959"/>
      <c r="R41" s="1959"/>
      <c r="S41" s="1959"/>
      <c r="T41" s="1959"/>
      <c r="U41" s="1959"/>
      <c r="V41" s="1959"/>
      <c r="W41" s="1959"/>
      <c r="X41" s="1959"/>
      <c r="Y41" s="1959"/>
      <c r="Z41" s="1959"/>
      <c r="AA41" s="1959"/>
      <c r="AB41" s="1959"/>
      <c r="AC41" s="1959"/>
      <c r="AD41" s="1959"/>
      <c r="AE41" s="1960"/>
      <c r="AF41" s="1919"/>
      <c r="AG41" s="1920"/>
      <c r="AH41" s="1920"/>
      <c r="AI41" s="1920"/>
      <c r="AJ41" s="1920"/>
      <c r="AK41" s="1921"/>
      <c r="AL41" s="1928"/>
      <c r="AM41" s="1929"/>
      <c r="AN41" s="1929"/>
      <c r="AO41" s="1930"/>
      <c r="AP41" s="1952"/>
      <c r="AQ41" s="1953"/>
      <c r="AR41" s="1953"/>
      <c r="AS41" s="1954"/>
      <c r="AV41" s="38"/>
    </row>
    <row r="42" spans="2:48" ht="7.5" customHeight="1" x14ac:dyDescent="0.2">
      <c r="B42" s="1906"/>
      <c r="C42" s="1910"/>
      <c r="D42" s="1911"/>
      <c r="E42" s="1911"/>
      <c r="F42" s="1911"/>
      <c r="G42" s="1911"/>
      <c r="H42" s="1911"/>
      <c r="I42" s="1912"/>
      <c r="J42" s="1958"/>
      <c r="K42" s="1959"/>
      <c r="L42" s="1959"/>
      <c r="M42" s="1959"/>
      <c r="N42" s="1959"/>
      <c r="O42" s="1959"/>
      <c r="P42" s="1959"/>
      <c r="Q42" s="1959"/>
      <c r="R42" s="1959"/>
      <c r="S42" s="1959"/>
      <c r="T42" s="1959"/>
      <c r="U42" s="1959"/>
      <c r="V42" s="1959"/>
      <c r="W42" s="1959"/>
      <c r="X42" s="1959"/>
      <c r="Y42" s="1959"/>
      <c r="Z42" s="1959"/>
      <c r="AA42" s="1959"/>
      <c r="AB42" s="1959"/>
      <c r="AC42" s="1959"/>
      <c r="AD42" s="1959"/>
      <c r="AE42" s="1960"/>
      <c r="AF42" s="1919"/>
      <c r="AG42" s="1920"/>
      <c r="AH42" s="1920"/>
      <c r="AI42" s="1920"/>
      <c r="AJ42" s="1920"/>
      <c r="AK42" s="1921"/>
      <c r="AL42" s="1928"/>
      <c r="AM42" s="1929"/>
      <c r="AN42" s="1929"/>
      <c r="AO42" s="1930"/>
      <c r="AP42" s="1955"/>
      <c r="AQ42" s="1956"/>
      <c r="AR42" s="1956"/>
      <c r="AS42" s="1957"/>
      <c r="AV42" s="38"/>
    </row>
    <row r="43" spans="2:48" ht="46.5" customHeight="1" x14ac:dyDescent="0.2">
      <c r="B43" s="1906"/>
      <c r="C43" s="1910"/>
      <c r="D43" s="1911"/>
      <c r="E43" s="1911"/>
      <c r="F43" s="1911"/>
      <c r="G43" s="1911"/>
      <c r="H43" s="1911"/>
      <c r="I43" s="1912"/>
      <c r="J43" s="102"/>
      <c r="K43" s="1961" t="s">
        <v>581</v>
      </c>
      <c r="L43" s="1962"/>
      <c r="M43" s="1962"/>
      <c r="N43" s="1962"/>
      <c r="O43" s="1962"/>
      <c r="P43" s="1962"/>
      <c r="Q43" s="1962"/>
      <c r="R43" s="1962"/>
      <c r="S43" s="1962"/>
      <c r="T43" s="1962"/>
      <c r="U43" s="1962"/>
      <c r="V43" s="1962"/>
      <c r="W43" s="1962"/>
      <c r="X43" s="1962"/>
      <c r="Y43" s="1962"/>
      <c r="Z43" s="1962"/>
      <c r="AA43" s="1962"/>
      <c r="AB43" s="1962"/>
      <c r="AC43" s="1962"/>
      <c r="AD43" s="1962"/>
      <c r="AE43" s="1963"/>
      <c r="AF43" s="1937"/>
      <c r="AG43" s="1938"/>
      <c r="AH43" s="1938"/>
      <c r="AI43" s="1938"/>
      <c r="AJ43" s="1938"/>
      <c r="AK43" s="1939"/>
      <c r="AL43" s="1940" t="s">
        <v>571</v>
      </c>
      <c r="AM43" s="1941"/>
      <c r="AN43" s="1941"/>
      <c r="AO43" s="1942"/>
      <c r="AP43" s="1943" t="str">
        <f>IF(AF43="","",AF43*5)</f>
        <v/>
      </c>
      <c r="AQ43" s="1944"/>
      <c r="AR43" s="1944"/>
      <c r="AS43" s="1945"/>
      <c r="AV43" s="38"/>
    </row>
    <row r="44" spans="2:48" ht="46.5" customHeight="1" x14ac:dyDescent="0.2">
      <c r="B44" s="1906"/>
      <c r="C44" s="1910"/>
      <c r="D44" s="1911"/>
      <c r="E44" s="1911"/>
      <c r="F44" s="1911"/>
      <c r="G44" s="1911"/>
      <c r="H44" s="1911"/>
      <c r="I44" s="1912"/>
      <c r="J44" s="102"/>
      <c r="K44" s="1934" t="s">
        <v>582</v>
      </c>
      <c r="L44" s="1935"/>
      <c r="M44" s="1935"/>
      <c r="N44" s="1935"/>
      <c r="O44" s="1935"/>
      <c r="P44" s="1935"/>
      <c r="Q44" s="1935"/>
      <c r="R44" s="1935"/>
      <c r="S44" s="1935"/>
      <c r="T44" s="1935"/>
      <c r="U44" s="1935"/>
      <c r="V44" s="1935"/>
      <c r="W44" s="1935"/>
      <c r="X44" s="1935"/>
      <c r="Y44" s="1935"/>
      <c r="Z44" s="1935"/>
      <c r="AA44" s="1935"/>
      <c r="AB44" s="1935"/>
      <c r="AC44" s="1935"/>
      <c r="AD44" s="1935"/>
      <c r="AE44" s="1936"/>
      <c r="AF44" s="1937"/>
      <c r="AG44" s="1938"/>
      <c r="AH44" s="1938"/>
      <c r="AI44" s="1938"/>
      <c r="AJ44" s="1938"/>
      <c r="AK44" s="1939"/>
      <c r="AL44" s="1940" t="s">
        <v>556</v>
      </c>
      <c r="AM44" s="1941"/>
      <c r="AN44" s="1941"/>
      <c r="AO44" s="1942"/>
      <c r="AP44" s="1943" t="str">
        <f>IF(AF44="","",AF44*4)</f>
        <v/>
      </c>
      <c r="AQ44" s="1944"/>
      <c r="AR44" s="1944"/>
      <c r="AS44" s="1945"/>
      <c r="AV44" s="38"/>
    </row>
    <row r="45" spans="2:48" ht="60.75" customHeight="1" x14ac:dyDescent="0.2">
      <c r="B45" s="1906"/>
      <c r="C45" s="1910"/>
      <c r="D45" s="1911"/>
      <c r="E45" s="1911"/>
      <c r="F45" s="1911"/>
      <c r="G45" s="1911"/>
      <c r="H45" s="1911"/>
      <c r="I45" s="1912"/>
      <c r="J45" s="109"/>
      <c r="K45" s="1914" t="s">
        <v>583</v>
      </c>
      <c r="L45" s="1914"/>
      <c r="M45" s="1914"/>
      <c r="N45" s="1914"/>
      <c r="O45" s="1914"/>
      <c r="P45" s="1914"/>
      <c r="Q45" s="1914"/>
      <c r="R45" s="1914"/>
      <c r="S45" s="1914"/>
      <c r="T45" s="1914"/>
      <c r="U45" s="1914"/>
      <c r="V45" s="1914"/>
      <c r="W45" s="1914"/>
      <c r="X45" s="1914"/>
      <c r="Y45" s="1914"/>
      <c r="Z45" s="1914"/>
      <c r="AA45" s="1914"/>
      <c r="AB45" s="1914"/>
      <c r="AC45" s="1914"/>
      <c r="AD45" s="1914"/>
      <c r="AE45" s="1915"/>
      <c r="AF45" s="1946"/>
      <c r="AG45" s="1947"/>
      <c r="AH45" s="1947"/>
      <c r="AI45" s="1947"/>
      <c r="AJ45" s="1947"/>
      <c r="AK45" s="1948"/>
      <c r="AL45" s="1652" t="s">
        <v>554</v>
      </c>
      <c r="AM45" s="1653"/>
      <c r="AN45" s="1653"/>
      <c r="AO45" s="1654"/>
      <c r="AP45" s="1943" t="str">
        <f>IF(AF45="","",AF45*3)</f>
        <v/>
      </c>
      <c r="AQ45" s="1944"/>
      <c r="AR45" s="1944"/>
      <c r="AS45" s="1945"/>
      <c r="AV45" s="38"/>
    </row>
    <row r="46" spans="2:48" ht="46.5" customHeight="1" x14ac:dyDescent="0.2">
      <c r="B46" s="1906"/>
      <c r="C46" s="1910"/>
      <c r="D46" s="1911"/>
      <c r="E46" s="1911"/>
      <c r="F46" s="1911"/>
      <c r="G46" s="1911"/>
      <c r="H46" s="1911"/>
      <c r="I46" s="1912"/>
      <c r="J46" s="109"/>
      <c r="K46" s="1914" t="s">
        <v>584</v>
      </c>
      <c r="L46" s="1914"/>
      <c r="M46" s="1914"/>
      <c r="N46" s="1914"/>
      <c r="O46" s="1914"/>
      <c r="P46" s="1914"/>
      <c r="Q46" s="1914"/>
      <c r="R46" s="1914"/>
      <c r="S46" s="1914"/>
      <c r="T46" s="1914"/>
      <c r="U46" s="1914"/>
      <c r="V46" s="1914"/>
      <c r="W46" s="1914"/>
      <c r="X46" s="1914"/>
      <c r="Y46" s="1914"/>
      <c r="Z46" s="1914"/>
      <c r="AA46" s="1914"/>
      <c r="AB46" s="1914"/>
      <c r="AC46" s="1914"/>
      <c r="AD46" s="1914"/>
      <c r="AE46" s="1915"/>
      <c r="AF46" s="1946"/>
      <c r="AG46" s="1947"/>
      <c r="AH46" s="1947"/>
      <c r="AI46" s="1947"/>
      <c r="AJ46" s="1947"/>
      <c r="AK46" s="1948"/>
      <c r="AL46" s="1652" t="s">
        <v>552</v>
      </c>
      <c r="AM46" s="1653"/>
      <c r="AN46" s="1653"/>
      <c r="AO46" s="1654"/>
      <c r="AP46" s="1943" t="str">
        <f>IF(AF46="","",AF46*2)</f>
        <v/>
      </c>
      <c r="AQ46" s="1944"/>
      <c r="AR46" s="1944"/>
      <c r="AS46" s="1945"/>
      <c r="AV46" s="38"/>
    </row>
    <row r="47" spans="2:48" ht="46.5" customHeight="1" x14ac:dyDescent="0.2">
      <c r="B47" s="1906"/>
      <c r="C47" s="1910"/>
      <c r="D47" s="1911"/>
      <c r="E47" s="1911"/>
      <c r="F47" s="1911"/>
      <c r="G47" s="1911"/>
      <c r="H47" s="1911"/>
      <c r="I47" s="1912"/>
      <c r="J47" s="109"/>
      <c r="K47" s="1914" t="s">
        <v>585</v>
      </c>
      <c r="L47" s="1914"/>
      <c r="M47" s="1914"/>
      <c r="N47" s="1914"/>
      <c r="O47" s="1914"/>
      <c r="P47" s="1914"/>
      <c r="Q47" s="1914"/>
      <c r="R47" s="1914"/>
      <c r="S47" s="1914"/>
      <c r="T47" s="1914"/>
      <c r="U47" s="1914"/>
      <c r="V47" s="1914"/>
      <c r="W47" s="1914"/>
      <c r="X47" s="1914"/>
      <c r="Y47" s="1914"/>
      <c r="Z47" s="1914"/>
      <c r="AA47" s="1914"/>
      <c r="AB47" s="1914"/>
      <c r="AC47" s="1914"/>
      <c r="AD47" s="1914"/>
      <c r="AE47" s="1915"/>
      <c r="AF47" s="1946"/>
      <c r="AG47" s="1947"/>
      <c r="AH47" s="1947"/>
      <c r="AI47" s="1947"/>
      <c r="AJ47" s="1947"/>
      <c r="AK47" s="1948"/>
      <c r="AL47" s="1652" t="s">
        <v>550</v>
      </c>
      <c r="AM47" s="1653"/>
      <c r="AN47" s="1653"/>
      <c r="AO47" s="1654"/>
      <c r="AP47" s="1943" t="str">
        <f>IF(AF47="","",AF47*1)</f>
        <v/>
      </c>
      <c r="AQ47" s="1944"/>
      <c r="AR47" s="1944"/>
      <c r="AS47" s="1945"/>
      <c r="AV47" s="38"/>
    </row>
    <row r="48" spans="2:48" ht="17.25" customHeight="1" x14ac:dyDescent="0.2">
      <c r="B48" s="1977" t="s">
        <v>79</v>
      </c>
      <c r="C48" s="1652" t="s">
        <v>586</v>
      </c>
      <c r="D48" s="1653"/>
      <c r="E48" s="1653"/>
      <c r="F48" s="1653"/>
      <c r="G48" s="1653"/>
      <c r="H48" s="1653"/>
      <c r="I48" s="1654"/>
      <c r="J48" s="1913" t="s">
        <v>587</v>
      </c>
      <c r="K48" s="1914"/>
      <c r="L48" s="1914"/>
      <c r="M48" s="1914"/>
      <c r="N48" s="1914"/>
      <c r="O48" s="1914"/>
      <c r="P48" s="1914"/>
      <c r="Q48" s="1914"/>
      <c r="R48" s="1914"/>
      <c r="S48" s="1914"/>
      <c r="T48" s="1914"/>
      <c r="U48" s="1914"/>
      <c r="V48" s="1914"/>
      <c r="W48" s="1914"/>
      <c r="X48" s="1914"/>
      <c r="Y48" s="1914"/>
      <c r="Z48" s="1914"/>
      <c r="AA48" s="1914"/>
      <c r="AB48" s="1914"/>
      <c r="AC48" s="1914"/>
      <c r="AD48" s="1914"/>
      <c r="AE48" s="1915"/>
      <c r="AF48" s="1916"/>
      <c r="AG48" s="1917"/>
      <c r="AH48" s="1917"/>
      <c r="AI48" s="1917"/>
      <c r="AJ48" s="1917"/>
      <c r="AK48" s="1918"/>
      <c r="AL48" s="1925"/>
      <c r="AM48" s="1926"/>
      <c r="AN48" s="1926"/>
      <c r="AO48" s="1927"/>
      <c r="AP48" s="1949"/>
      <c r="AQ48" s="1950"/>
      <c r="AR48" s="1950"/>
      <c r="AS48" s="1951"/>
      <c r="AV48" s="38"/>
    </row>
    <row r="49" spans="2:48" ht="43.5" customHeight="1" x14ac:dyDescent="0.2">
      <c r="B49" s="1978"/>
      <c r="C49" s="1674"/>
      <c r="D49" s="1675"/>
      <c r="E49" s="1675"/>
      <c r="F49" s="1675"/>
      <c r="G49" s="1675"/>
      <c r="H49" s="1675"/>
      <c r="I49" s="1676"/>
      <c r="J49" s="102"/>
      <c r="K49" s="1961" t="s">
        <v>588</v>
      </c>
      <c r="L49" s="1962"/>
      <c r="M49" s="1962"/>
      <c r="N49" s="1962"/>
      <c r="O49" s="1962"/>
      <c r="P49" s="1962"/>
      <c r="Q49" s="1962"/>
      <c r="R49" s="1962"/>
      <c r="S49" s="1962"/>
      <c r="T49" s="1962"/>
      <c r="U49" s="1962"/>
      <c r="V49" s="1962"/>
      <c r="W49" s="1962"/>
      <c r="X49" s="1962"/>
      <c r="Y49" s="1962"/>
      <c r="Z49" s="1962"/>
      <c r="AA49" s="1962"/>
      <c r="AB49" s="1962"/>
      <c r="AC49" s="1962"/>
      <c r="AD49" s="1962"/>
      <c r="AE49" s="1963"/>
      <c r="AF49" s="1937"/>
      <c r="AG49" s="1938"/>
      <c r="AH49" s="1938"/>
      <c r="AI49" s="1938"/>
      <c r="AJ49" s="1938"/>
      <c r="AK49" s="1939"/>
      <c r="AL49" s="1940" t="s">
        <v>552</v>
      </c>
      <c r="AM49" s="1941"/>
      <c r="AN49" s="1941"/>
      <c r="AO49" s="1942"/>
      <c r="AP49" s="1943" t="str">
        <f>IF(AF49="","",AF49*2)</f>
        <v/>
      </c>
      <c r="AQ49" s="1944"/>
      <c r="AR49" s="1944"/>
      <c r="AS49" s="1945"/>
      <c r="AV49" s="38"/>
    </row>
    <row r="50" spans="2:48" ht="45.75" customHeight="1" x14ac:dyDescent="0.2">
      <c r="B50" s="1979"/>
      <c r="C50" s="1658"/>
      <c r="D50" s="1659"/>
      <c r="E50" s="1659"/>
      <c r="F50" s="1659"/>
      <c r="G50" s="1659"/>
      <c r="H50" s="1659"/>
      <c r="I50" s="1660"/>
      <c r="J50" s="102"/>
      <c r="K50" s="1934" t="s">
        <v>589</v>
      </c>
      <c r="L50" s="1935"/>
      <c r="M50" s="1935"/>
      <c r="N50" s="1935"/>
      <c r="O50" s="1935"/>
      <c r="P50" s="1935"/>
      <c r="Q50" s="1935"/>
      <c r="R50" s="1935"/>
      <c r="S50" s="1935"/>
      <c r="T50" s="1935"/>
      <c r="U50" s="1935"/>
      <c r="V50" s="1935"/>
      <c r="W50" s="1935"/>
      <c r="X50" s="1935"/>
      <c r="Y50" s="1935"/>
      <c r="Z50" s="1935"/>
      <c r="AA50" s="1935"/>
      <c r="AB50" s="1935"/>
      <c r="AC50" s="1935"/>
      <c r="AD50" s="1935"/>
      <c r="AE50" s="1936"/>
      <c r="AF50" s="1937"/>
      <c r="AG50" s="1938"/>
      <c r="AH50" s="1938"/>
      <c r="AI50" s="1938"/>
      <c r="AJ50" s="1938"/>
      <c r="AK50" s="1939"/>
      <c r="AL50" s="1940" t="s">
        <v>550</v>
      </c>
      <c r="AM50" s="1941"/>
      <c r="AN50" s="1941"/>
      <c r="AO50" s="1942"/>
      <c r="AP50" s="1943" t="str">
        <f>IF(AF50="","",AF50*1)</f>
        <v/>
      </c>
      <c r="AQ50" s="1944"/>
      <c r="AR50" s="1944"/>
      <c r="AS50" s="1945"/>
      <c r="AV50" s="38"/>
    </row>
    <row r="51" spans="2:48" ht="34.5" customHeight="1" x14ac:dyDescent="0.2">
      <c r="B51" s="1645" t="s">
        <v>289</v>
      </c>
      <c r="C51" s="1907" t="s">
        <v>590</v>
      </c>
      <c r="D51" s="1908"/>
      <c r="E51" s="1908"/>
      <c r="F51" s="1908"/>
      <c r="G51" s="1908"/>
      <c r="H51" s="1908"/>
      <c r="I51" s="1909"/>
      <c r="J51" s="1984" t="s">
        <v>591</v>
      </c>
      <c r="K51" s="1985"/>
      <c r="L51" s="1985"/>
      <c r="M51" s="1985"/>
      <c r="N51" s="1985"/>
      <c r="O51" s="1985"/>
      <c r="P51" s="1985"/>
      <c r="Q51" s="1985"/>
      <c r="R51" s="1985"/>
      <c r="S51" s="1985"/>
      <c r="T51" s="1985"/>
      <c r="U51" s="1985"/>
      <c r="V51" s="1985"/>
      <c r="W51" s="1985"/>
      <c r="X51" s="1985"/>
      <c r="Y51" s="1985"/>
      <c r="Z51" s="1985"/>
      <c r="AA51" s="1985"/>
      <c r="AB51" s="1985"/>
      <c r="AC51" s="1985"/>
      <c r="AD51" s="1985"/>
      <c r="AE51" s="1986"/>
      <c r="AF51" s="1937"/>
      <c r="AG51" s="1938"/>
      <c r="AH51" s="1938"/>
      <c r="AI51" s="1938"/>
      <c r="AJ51" s="1938"/>
      <c r="AK51" s="1939"/>
      <c r="AL51" s="1652" t="s">
        <v>552</v>
      </c>
      <c r="AM51" s="1653"/>
      <c r="AN51" s="1653"/>
      <c r="AO51" s="1654"/>
      <c r="AP51" s="1967" t="str">
        <f>IF(AF51="","",AF51*2)</f>
        <v/>
      </c>
      <c r="AQ51" s="1968"/>
      <c r="AR51" s="1968"/>
      <c r="AS51" s="1969"/>
      <c r="AV51" s="38"/>
    </row>
    <row r="52" spans="2:48" ht="17.25" customHeight="1" x14ac:dyDescent="0.2">
      <c r="B52" s="1983"/>
      <c r="C52" s="1910"/>
      <c r="D52" s="1911"/>
      <c r="E52" s="1911"/>
      <c r="F52" s="1911"/>
      <c r="G52" s="1911"/>
      <c r="H52" s="1911"/>
      <c r="I52" s="1912"/>
      <c r="J52" s="1987" t="s">
        <v>587</v>
      </c>
      <c r="K52" s="1988"/>
      <c r="L52" s="1988"/>
      <c r="M52" s="1988"/>
      <c r="N52" s="1988"/>
      <c r="O52" s="1988"/>
      <c r="P52" s="1988"/>
      <c r="Q52" s="1988"/>
      <c r="R52" s="1988"/>
      <c r="S52" s="1988"/>
      <c r="T52" s="1988"/>
      <c r="U52" s="1988"/>
      <c r="V52" s="1988"/>
      <c r="W52" s="1988"/>
      <c r="X52" s="1988"/>
      <c r="Y52" s="1988"/>
      <c r="Z52" s="1988"/>
      <c r="AA52" s="1988"/>
      <c r="AB52" s="1988"/>
      <c r="AC52" s="1988"/>
      <c r="AD52" s="1988"/>
      <c r="AE52" s="1989"/>
      <c r="AF52" s="1990"/>
      <c r="AG52" s="1991"/>
      <c r="AH52" s="1991"/>
      <c r="AI52" s="1991"/>
      <c r="AJ52" s="1991"/>
      <c r="AK52" s="1992"/>
      <c r="AL52" s="1993"/>
      <c r="AM52" s="1994"/>
      <c r="AN52" s="1994"/>
      <c r="AO52" s="1995"/>
      <c r="AP52" s="1996"/>
      <c r="AQ52" s="1997"/>
      <c r="AR52" s="1997"/>
      <c r="AS52" s="1998"/>
      <c r="AV52" s="38"/>
    </row>
    <row r="53" spans="2:48" ht="42.75" customHeight="1" x14ac:dyDescent="0.2">
      <c r="B53" s="1983"/>
      <c r="C53" s="1910"/>
      <c r="D53" s="1911"/>
      <c r="E53" s="1911"/>
      <c r="F53" s="1911"/>
      <c r="G53" s="1911"/>
      <c r="H53" s="1911"/>
      <c r="I53" s="1912"/>
      <c r="J53" s="104"/>
      <c r="K53" s="1980" t="s">
        <v>592</v>
      </c>
      <c r="L53" s="1980"/>
      <c r="M53" s="1980"/>
      <c r="N53" s="1980"/>
      <c r="O53" s="1980"/>
      <c r="P53" s="1980"/>
      <c r="Q53" s="1980"/>
      <c r="R53" s="1980"/>
      <c r="S53" s="1980"/>
      <c r="T53" s="1980"/>
      <c r="U53" s="1980"/>
      <c r="V53" s="1980"/>
      <c r="W53" s="1980"/>
      <c r="X53" s="1980"/>
      <c r="Y53" s="1980"/>
      <c r="Z53" s="1980"/>
      <c r="AA53" s="1980"/>
      <c r="AB53" s="1980"/>
      <c r="AC53" s="1980"/>
      <c r="AD53" s="1980"/>
      <c r="AE53" s="1980"/>
      <c r="AF53" s="1937"/>
      <c r="AG53" s="1938"/>
      <c r="AH53" s="1938"/>
      <c r="AI53" s="1938"/>
      <c r="AJ53" s="1938"/>
      <c r="AK53" s="1939"/>
      <c r="AL53" s="1652" t="s">
        <v>552</v>
      </c>
      <c r="AM53" s="1653"/>
      <c r="AN53" s="1653"/>
      <c r="AO53" s="1654"/>
      <c r="AP53" s="1943" t="str">
        <f>IF(AF53="","",AF53*2)</f>
        <v/>
      </c>
      <c r="AQ53" s="1944"/>
      <c r="AR53" s="1944"/>
      <c r="AS53" s="1945"/>
      <c r="AV53" s="38"/>
    </row>
    <row r="54" spans="2:48" ht="42.75" customHeight="1" x14ac:dyDescent="0.2">
      <c r="B54" s="1983"/>
      <c r="C54" s="1910"/>
      <c r="D54" s="1911"/>
      <c r="E54" s="1911"/>
      <c r="F54" s="1911"/>
      <c r="G54" s="1911"/>
      <c r="H54" s="1911"/>
      <c r="I54" s="1912"/>
      <c r="J54" s="61"/>
      <c r="K54" s="1981" t="s">
        <v>593</v>
      </c>
      <c r="L54" s="1981"/>
      <c r="M54" s="1981"/>
      <c r="N54" s="1981"/>
      <c r="O54" s="1981"/>
      <c r="P54" s="1981"/>
      <c r="Q54" s="1981"/>
      <c r="R54" s="1981"/>
      <c r="S54" s="1981"/>
      <c r="T54" s="1981"/>
      <c r="U54" s="1981"/>
      <c r="V54" s="1981"/>
      <c r="W54" s="1981"/>
      <c r="X54" s="1981"/>
      <c r="Y54" s="1981"/>
      <c r="Z54" s="1981"/>
      <c r="AA54" s="1981"/>
      <c r="AB54" s="1981"/>
      <c r="AC54" s="1981"/>
      <c r="AD54" s="1981"/>
      <c r="AE54" s="1982"/>
      <c r="AF54" s="1937"/>
      <c r="AG54" s="1938"/>
      <c r="AH54" s="1938"/>
      <c r="AI54" s="1938"/>
      <c r="AJ54" s="1938"/>
      <c r="AK54" s="1939"/>
      <c r="AL54" s="1652" t="s">
        <v>550</v>
      </c>
      <c r="AM54" s="1653"/>
      <c r="AN54" s="1653"/>
      <c r="AO54" s="1654"/>
      <c r="AP54" s="1943" t="str">
        <f>IF(AF54="","",AF54*1)</f>
        <v/>
      </c>
      <c r="AQ54" s="1944"/>
      <c r="AR54" s="1944"/>
      <c r="AS54" s="1945"/>
      <c r="AV54" s="38"/>
    </row>
    <row r="55" spans="2:48" ht="34.5" customHeight="1" x14ac:dyDescent="0.2">
      <c r="B55" s="1999" t="s">
        <v>81</v>
      </c>
      <c r="C55" s="1907" t="s">
        <v>594</v>
      </c>
      <c r="D55" s="1908"/>
      <c r="E55" s="1908"/>
      <c r="F55" s="1908"/>
      <c r="G55" s="1908"/>
      <c r="H55" s="1908"/>
      <c r="I55" s="1909"/>
      <c r="J55" s="1907" t="s">
        <v>595</v>
      </c>
      <c r="K55" s="1908"/>
      <c r="L55" s="1908"/>
      <c r="M55" s="1908"/>
      <c r="N55" s="1908"/>
      <c r="O55" s="1908"/>
      <c r="P55" s="1908"/>
      <c r="Q55" s="1908"/>
      <c r="R55" s="1908"/>
      <c r="S55" s="1908"/>
      <c r="T55" s="1908"/>
      <c r="U55" s="1908"/>
      <c r="V55" s="1908"/>
      <c r="W55" s="1908"/>
      <c r="X55" s="1908"/>
      <c r="Y55" s="1908"/>
      <c r="Z55" s="1908"/>
      <c r="AA55" s="1908"/>
      <c r="AB55" s="1908"/>
      <c r="AC55" s="1908"/>
      <c r="AD55" s="1908"/>
      <c r="AE55" s="1909"/>
      <c r="AF55" s="1937"/>
      <c r="AG55" s="1938"/>
      <c r="AH55" s="1938"/>
      <c r="AI55" s="1938"/>
      <c r="AJ55" s="1938"/>
      <c r="AK55" s="1939"/>
      <c r="AL55" s="1652" t="s">
        <v>550</v>
      </c>
      <c r="AM55" s="1653"/>
      <c r="AN55" s="1653"/>
      <c r="AO55" s="1654"/>
      <c r="AP55" s="1943" t="str">
        <f>IF(AF55="","",AF55*1)</f>
        <v/>
      </c>
      <c r="AQ55" s="1944"/>
      <c r="AR55" s="1944"/>
      <c r="AS55" s="1945"/>
      <c r="AV55" s="38"/>
    </row>
    <row r="56" spans="2:48" ht="18" customHeight="1" x14ac:dyDescent="0.2">
      <c r="B56" s="2000"/>
      <c r="C56" s="1910"/>
      <c r="D56" s="1911"/>
      <c r="E56" s="1911"/>
      <c r="F56" s="1911"/>
      <c r="G56" s="1911"/>
      <c r="H56" s="1911"/>
      <c r="I56" s="1912"/>
      <c r="J56" s="1987" t="s">
        <v>587</v>
      </c>
      <c r="K56" s="1988"/>
      <c r="L56" s="1988"/>
      <c r="M56" s="1988"/>
      <c r="N56" s="1988"/>
      <c r="O56" s="1988"/>
      <c r="P56" s="1988"/>
      <c r="Q56" s="1988"/>
      <c r="R56" s="1988"/>
      <c r="S56" s="1988"/>
      <c r="T56" s="1988"/>
      <c r="U56" s="1988"/>
      <c r="V56" s="1988"/>
      <c r="W56" s="1988"/>
      <c r="X56" s="1988"/>
      <c r="Y56" s="1988"/>
      <c r="Z56" s="1988"/>
      <c r="AA56" s="1988"/>
      <c r="AB56" s="1988"/>
      <c r="AC56" s="1988"/>
      <c r="AD56" s="1988"/>
      <c r="AE56" s="1989"/>
      <c r="AF56" s="1990"/>
      <c r="AG56" s="1991"/>
      <c r="AH56" s="1991"/>
      <c r="AI56" s="1991"/>
      <c r="AJ56" s="1991"/>
      <c r="AK56" s="1992"/>
      <c r="AL56" s="1993"/>
      <c r="AM56" s="1994"/>
      <c r="AN56" s="1994"/>
      <c r="AO56" s="1995"/>
      <c r="AP56" s="1996"/>
      <c r="AQ56" s="1997"/>
      <c r="AR56" s="1997"/>
      <c r="AS56" s="1998"/>
      <c r="AV56" s="38"/>
    </row>
    <row r="57" spans="2:48" ht="43.5" customHeight="1" x14ac:dyDescent="0.2">
      <c r="B57" s="2000"/>
      <c r="C57" s="1910"/>
      <c r="D57" s="1911"/>
      <c r="E57" s="1911"/>
      <c r="F57" s="1911"/>
      <c r="G57" s="1911"/>
      <c r="H57" s="1911"/>
      <c r="I57" s="1912"/>
      <c r="J57" s="61"/>
      <c r="K57" s="1981" t="s">
        <v>596</v>
      </c>
      <c r="L57" s="1981"/>
      <c r="M57" s="1981"/>
      <c r="N57" s="1981"/>
      <c r="O57" s="1981"/>
      <c r="P57" s="1981"/>
      <c r="Q57" s="1981"/>
      <c r="R57" s="1981"/>
      <c r="S57" s="1981"/>
      <c r="T57" s="1981"/>
      <c r="U57" s="1981"/>
      <c r="V57" s="1981"/>
      <c r="W57" s="1981"/>
      <c r="X57" s="1981"/>
      <c r="Y57" s="1981"/>
      <c r="Z57" s="1981"/>
      <c r="AA57" s="1981"/>
      <c r="AB57" s="1981"/>
      <c r="AC57" s="1981"/>
      <c r="AD57" s="1981"/>
      <c r="AE57" s="1982"/>
      <c r="AF57" s="1937"/>
      <c r="AG57" s="1938"/>
      <c r="AH57" s="1938"/>
      <c r="AI57" s="1938"/>
      <c r="AJ57" s="1938"/>
      <c r="AK57" s="1939"/>
      <c r="AL57" s="1652" t="s">
        <v>550</v>
      </c>
      <c r="AM57" s="1653"/>
      <c r="AN57" s="1653"/>
      <c r="AO57" s="1654"/>
      <c r="AP57" s="1943" t="str">
        <f>IF(AF57="","",AF57*1)</f>
        <v/>
      </c>
      <c r="AQ57" s="1944"/>
      <c r="AR57" s="1944"/>
      <c r="AS57" s="1945"/>
      <c r="AV57" s="38"/>
    </row>
    <row r="58" spans="2:48" ht="43.5" customHeight="1" x14ac:dyDescent="0.2">
      <c r="B58" s="2000"/>
      <c r="C58" s="1910"/>
      <c r="D58" s="1911"/>
      <c r="E58" s="1911"/>
      <c r="F58" s="1911"/>
      <c r="G58" s="1911"/>
      <c r="H58" s="1911"/>
      <c r="I58" s="1912"/>
      <c r="J58" s="61"/>
      <c r="K58" s="1981" t="s">
        <v>597</v>
      </c>
      <c r="L58" s="1981"/>
      <c r="M58" s="1981"/>
      <c r="N58" s="1981"/>
      <c r="O58" s="1981"/>
      <c r="P58" s="1981"/>
      <c r="Q58" s="1981"/>
      <c r="R58" s="1981"/>
      <c r="S58" s="1981"/>
      <c r="T58" s="1981"/>
      <c r="U58" s="1981"/>
      <c r="V58" s="1981"/>
      <c r="W58" s="1981"/>
      <c r="X58" s="1981"/>
      <c r="Y58" s="1981"/>
      <c r="Z58" s="1981"/>
      <c r="AA58" s="1981"/>
      <c r="AB58" s="1981"/>
      <c r="AC58" s="1981"/>
      <c r="AD58" s="1981"/>
      <c r="AE58" s="1982"/>
      <c r="AF58" s="1937"/>
      <c r="AG58" s="1938"/>
      <c r="AH58" s="1938"/>
      <c r="AI58" s="1938"/>
      <c r="AJ58" s="1938"/>
      <c r="AK58" s="1939"/>
      <c r="AL58" s="1652" t="s">
        <v>550</v>
      </c>
      <c r="AM58" s="1653"/>
      <c r="AN58" s="1653"/>
      <c r="AO58" s="1654"/>
      <c r="AP58" s="1943" t="str">
        <f>IF(AF58="","",AF58*1)</f>
        <v/>
      </c>
      <c r="AQ58" s="1944"/>
      <c r="AR58" s="1944"/>
      <c r="AS58" s="1945"/>
      <c r="AV58" s="38"/>
    </row>
    <row r="59" spans="2:48" ht="15" customHeight="1" x14ac:dyDescent="0.2">
      <c r="B59" s="1999" t="s">
        <v>82</v>
      </c>
      <c r="C59" s="1907" t="s">
        <v>598</v>
      </c>
      <c r="D59" s="1908"/>
      <c r="E59" s="1908"/>
      <c r="F59" s="1908"/>
      <c r="G59" s="1908"/>
      <c r="H59" s="1908"/>
      <c r="I59" s="1909"/>
      <c r="J59" s="1907" t="s">
        <v>599</v>
      </c>
      <c r="K59" s="1908"/>
      <c r="L59" s="1908"/>
      <c r="M59" s="1908"/>
      <c r="N59" s="1908"/>
      <c r="O59" s="1908"/>
      <c r="P59" s="1908"/>
      <c r="Q59" s="1908"/>
      <c r="R59" s="1908"/>
      <c r="S59" s="1908"/>
      <c r="T59" s="1908"/>
      <c r="U59" s="1908"/>
      <c r="V59" s="1908"/>
      <c r="W59" s="1908"/>
      <c r="X59" s="1908"/>
      <c r="Y59" s="1908"/>
      <c r="Z59" s="1908"/>
      <c r="AA59" s="1908"/>
      <c r="AB59" s="1908"/>
      <c r="AC59" s="1908"/>
      <c r="AD59" s="1908"/>
      <c r="AE59" s="1909"/>
      <c r="AF59" s="2024"/>
      <c r="AG59" s="2025"/>
      <c r="AH59" s="2025"/>
      <c r="AI59" s="2025"/>
      <c r="AJ59" s="2025"/>
      <c r="AK59" s="2026"/>
      <c r="AL59" s="1652" t="s">
        <v>554</v>
      </c>
      <c r="AM59" s="1653"/>
      <c r="AN59" s="1653"/>
      <c r="AO59" s="1654"/>
      <c r="AP59" s="1943" t="str">
        <f>IF(AF59="","",AF59*3)</f>
        <v/>
      </c>
      <c r="AQ59" s="1944"/>
      <c r="AR59" s="1944"/>
      <c r="AS59" s="1945"/>
      <c r="AV59" s="38"/>
    </row>
    <row r="60" spans="2:48" ht="28.5" customHeight="1" x14ac:dyDescent="0.2">
      <c r="B60" s="2000"/>
      <c r="C60" s="1910"/>
      <c r="D60" s="1911"/>
      <c r="E60" s="1911"/>
      <c r="F60" s="1911"/>
      <c r="G60" s="1911"/>
      <c r="H60" s="1911"/>
      <c r="I60" s="1912"/>
      <c r="J60" s="1910"/>
      <c r="K60" s="1911"/>
      <c r="L60" s="1911"/>
      <c r="M60" s="1911"/>
      <c r="N60" s="1911"/>
      <c r="O60" s="1911"/>
      <c r="P60" s="1911"/>
      <c r="Q60" s="1911"/>
      <c r="R60" s="1911"/>
      <c r="S60" s="1911"/>
      <c r="T60" s="1911"/>
      <c r="U60" s="1911"/>
      <c r="V60" s="1911"/>
      <c r="W60" s="1911"/>
      <c r="X60" s="1911"/>
      <c r="Y60" s="1911"/>
      <c r="Z60" s="1911"/>
      <c r="AA60" s="1911"/>
      <c r="AB60" s="1911"/>
      <c r="AC60" s="1911"/>
      <c r="AD60" s="1911"/>
      <c r="AE60" s="1912"/>
      <c r="AF60" s="2027"/>
      <c r="AG60" s="2028"/>
      <c r="AH60" s="2028"/>
      <c r="AI60" s="2028"/>
      <c r="AJ60" s="2028"/>
      <c r="AK60" s="2029"/>
      <c r="AL60" s="1674"/>
      <c r="AM60" s="1675"/>
      <c r="AN60" s="1675"/>
      <c r="AO60" s="1676"/>
      <c r="AP60" s="2033"/>
      <c r="AQ60" s="2034"/>
      <c r="AR60" s="2034"/>
      <c r="AS60" s="2035"/>
      <c r="AV60" s="38"/>
    </row>
    <row r="61" spans="2:48" ht="28.5" customHeight="1" x14ac:dyDescent="0.2">
      <c r="B61" s="2000"/>
      <c r="C61" s="1910"/>
      <c r="D61" s="1911"/>
      <c r="E61" s="1911"/>
      <c r="F61" s="1911"/>
      <c r="G61" s="1911"/>
      <c r="H61" s="1911"/>
      <c r="I61" s="1912"/>
      <c r="J61" s="1910"/>
      <c r="K61" s="1911"/>
      <c r="L61" s="1911"/>
      <c r="M61" s="1911"/>
      <c r="N61" s="1911"/>
      <c r="O61" s="1911"/>
      <c r="P61" s="1911"/>
      <c r="Q61" s="1911"/>
      <c r="R61" s="1911"/>
      <c r="S61" s="1911"/>
      <c r="T61" s="1911"/>
      <c r="U61" s="1911"/>
      <c r="V61" s="1911"/>
      <c r="W61" s="1911"/>
      <c r="X61" s="1911"/>
      <c r="Y61" s="1911"/>
      <c r="Z61" s="1911"/>
      <c r="AA61" s="1911"/>
      <c r="AB61" s="1911"/>
      <c r="AC61" s="1911"/>
      <c r="AD61" s="1911"/>
      <c r="AE61" s="1912"/>
      <c r="AF61" s="2027"/>
      <c r="AG61" s="2028"/>
      <c r="AH61" s="2028"/>
      <c r="AI61" s="2028"/>
      <c r="AJ61" s="2028"/>
      <c r="AK61" s="2029"/>
      <c r="AL61" s="1674"/>
      <c r="AM61" s="1675"/>
      <c r="AN61" s="1675"/>
      <c r="AO61" s="1676"/>
      <c r="AP61" s="2033"/>
      <c r="AQ61" s="2034"/>
      <c r="AR61" s="2034"/>
      <c r="AS61" s="2035"/>
      <c r="AV61" s="38"/>
    </row>
    <row r="62" spans="2:48" ht="31.5" customHeight="1" x14ac:dyDescent="0.2">
      <c r="B62" s="2023"/>
      <c r="C62" s="1974"/>
      <c r="D62" s="1975"/>
      <c r="E62" s="1975"/>
      <c r="F62" s="1975"/>
      <c r="G62" s="1975"/>
      <c r="H62" s="1975"/>
      <c r="I62" s="1976"/>
      <c r="J62" s="1974"/>
      <c r="K62" s="1975"/>
      <c r="L62" s="1975"/>
      <c r="M62" s="1975"/>
      <c r="N62" s="1975"/>
      <c r="O62" s="1975"/>
      <c r="P62" s="1975"/>
      <c r="Q62" s="1975"/>
      <c r="R62" s="1975"/>
      <c r="S62" s="1975"/>
      <c r="T62" s="1975"/>
      <c r="U62" s="1975"/>
      <c r="V62" s="1975"/>
      <c r="W62" s="1975"/>
      <c r="X62" s="1975"/>
      <c r="Y62" s="1975"/>
      <c r="Z62" s="1975"/>
      <c r="AA62" s="1975"/>
      <c r="AB62" s="1975"/>
      <c r="AC62" s="1975"/>
      <c r="AD62" s="1975"/>
      <c r="AE62" s="1976"/>
      <c r="AF62" s="2030"/>
      <c r="AG62" s="2031"/>
      <c r="AH62" s="2031"/>
      <c r="AI62" s="2031"/>
      <c r="AJ62" s="2031"/>
      <c r="AK62" s="2032"/>
      <c r="AL62" s="1658"/>
      <c r="AM62" s="1659"/>
      <c r="AN62" s="1659"/>
      <c r="AO62" s="1660"/>
      <c r="AP62" s="2036"/>
      <c r="AQ62" s="2037"/>
      <c r="AR62" s="2037"/>
      <c r="AS62" s="2038"/>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652" t="s">
        <v>600</v>
      </c>
      <c r="AM64" s="1653"/>
      <c r="AN64" s="1653"/>
      <c r="AO64" s="1654"/>
      <c r="AP64" s="2001" t="str">
        <f>IF(SUM(AP12:AS62)=0,"",SUM(AP12:AS62))</f>
        <v/>
      </c>
      <c r="AQ64" s="2002"/>
      <c r="AR64" s="2002"/>
      <c r="AS64" s="2003"/>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658"/>
      <c r="AM65" s="1659"/>
      <c r="AN65" s="1659"/>
      <c r="AO65" s="1660"/>
      <c r="AP65" s="2004"/>
      <c r="AQ65" s="2005"/>
      <c r="AR65" s="2005"/>
      <c r="AS65" s="2006"/>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652" t="s">
        <v>601</v>
      </c>
      <c r="N67" s="1653"/>
      <c r="O67" s="1653"/>
      <c r="P67" s="1653"/>
      <c r="Q67" s="1653"/>
      <c r="R67" s="1653"/>
      <c r="S67" s="1653"/>
      <c r="T67" s="1653"/>
      <c r="U67" s="1653"/>
      <c r="V67" s="1653"/>
      <c r="W67" s="1653"/>
      <c r="X67" s="1653"/>
      <c r="Y67" s="1654"/>
      <c r="Z67" s="2007"/>
      <c r="AA67" s="2008"/>
      <c r="AB67" s="2008"/>
      <c r="AC67" s="2008"/>
      <c r="AD67" s="2009"/>
      <c r="AE67" s="4"/>
      <c r="AF67" s="2013" t="s">
        <v>602</v>
      </c>
      <c r="AG67" s="2014"/>
      <c r="AH67" s="2014"/>
      <c r="AI67" s="2014"/>
      <c r="AJ67" s="2014"/>
      <c r="AK67" s="2014"/>
      <c r="AL67" s="2014"/>
      <c r="AM67" s="2014"/>
      <c r="AN67" s="2015"/>
      <c r="AO67" s="2019" t="str">
        <f>IF(AP64=""," ",AP64/Z67)</f>
        <v xml:space="preserve"> </v>
      </c>
      <c r="AP67" s="2019"/>
      <c r="AQ67" s="2019"/>
      <c r="AR67" s="2019"/>
      <c r="AS67" s="2020"/>
      <c r="AV67" s="38"/>
    </row>
    <row r="68" spans="2:48" ht="12" customHeight="1" thickBot="1" x14ac:dyDescent="0.25">
      <c r="B68" s="4"/>
      <c r="C68" s="4"/>
      <c r="D68" s="4"/>
      <c r="E68" s="4"/>
      <c r="F68" s="4"/>
      <c r="G68" s="4"/>
      <c r="H68" s="4"/>
      <c r="I68" s="4"/>
      <c r="J68" s="4"/>
      <c r="K68" s="4"/>
      <c r="L68" s="4"/>
      <c r="M68" s="1658"/>
      <c r="N68" s="1659"/>
      <c r="O68" s="1659"/>
      <c r="P68" s="1659"/>
      <c r="Q68" s="1659"/>
      <c r="R68" s="1659"/>
      <c r="S68" s="1659"/>
      <c r="T68" s="1659"/>
      <c r="U68" s="1659"/>
      <c r="V68" s="1659"/>
      <c r="W68" s="1659"/>
      <c r="X68" s="1659"/>
      <c r="Y68" s="1660"/>
      <c r="Z68" s="2010"/>
      <c r="AA68" s="2011"/>
      <c r="AB68" s="2011"/>
      <c r="AC68" s="2011"/>
      <c r="AD68" s="2012"/>
      <c r="AE68" s="4"/>
      <c r="AF68" s="2016"/>
      <c r="AG68" s="2017"/>
      <c r="AH68" s="2017"/>
      <c r="AI68" s="2017"/>
      <c r="AJ68" s="2017"/>
      <c r="AK68" s="2017"/>
      <c r="AL68" s="2017"/>
      <c r="AM68" s="2017"/>
      <c r="AN68" s="2018"/>
      <c r="AO68" s="2021"/>
      <c r="AP68" s="2021"/>
      <c r="AQ68" s="2021"/>
      <c r="AR68" s="2021"/>
      <c r="AS68" s="2022"/>
      <c r="AV68" s="38"/>
    </row>
    <row r="69" spans="2:48" ht="4.5" customHeight="1" x14ac:dyDescent="0.2">
      <c r="AV69" s="38"/>
    </row>
    <row r="70" spans="2:48" ht="12" customHeight="1" x14ac:dyDescent="0.2">
      <c r="B70" s="43" t="s">
        <v>603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039" t="s">
        <v>604</v>
      </c>
      <c r="C71" s="2039"/>
      <c r="D71" s="2039"/>
      <c r="E71" s="2039"/>
      <c r="F71" s="2039"/>
      <c r="G71" s="2039"/>
      <c r="H71" s="2039"/>
      <c r="I71" s="2039"/>
      <c r="J71" s="2039"/>
      <c r="K71" s="2039"/>
      <c r="L71" s="2039"/>
      <c r="M71" s="2039"/>
      <c r="N71" s="2039"/>
      <c r="O71" s="2039"/>
      <c r="P71" s="2039"/>
      <c r="Q71" s="2039"/>
      <c r="R71" s="2039"/>
      <c r="S71" s="2039"/>
      <c r="T71" s="2039"/>
      <c r="U71" s="2039"/>
      <c r="V71" s="2039"/>
      <c r="W71" s="2039"/>
      <c r="X71" s="2039"/>
      <c r="Y71" s="2039"/>
      <c r="Z71" s="2039"/>
      <c r="AA71" s="2039"/>
      <c r="AB71" s="2039"/>
      <c r="AC71" s="2039"/>
      <c r="AD71" s="2039"/>
      <c r="AE71" s="2039"/>
      <c r="AF71" s="2039"/>
      <c r="AG71" s="2039"/>
      <c r="AH71" s="2039"/>
      <c r="AI71" s="2039"/>
      <c r="AJ71" s="2039"/>
      <c r="AK71" s="2039"/>
      <c r="AL71" s="2039"/>
      <c r="AM71" s="2039"/>
      <c r="AN71" s="2039"/>
      <c r="AO71" s="2039"/>
      <c r="AP71" s="2039"/>
      <c r="AQ71" s="2039"/>
      <c r="AR71" s="2039"/>
      <c r="AS71" s="2039"/>
      <c r="AV71" s="38"/>
    </row>
    <row r="72" spans="2:48" ht="14.25" customHeight="1" x14ac:dyDescent="0.2">
      <c r="B72" s="2039"/>
      <c r="C72" s="2039"/>
      <c r="D72" s="2039"/>
      <c r="E72" s="2039"/>
      <c r="F72" s="2039"/>
      <c r="G72" s="2039"/>
      <c r="H72" s="2039"/>
      <c r="I72" s="2039"/>
      <c r="J72" s="2039"/>
      <c r="K72" s="2039"/>
      <c r="L72" s="2039"/>
      <c r="M72" s="2039"/>
      <c r="N72" s="2039"/>
      <c r="O72" s="2039"/>
      <c r="P72" s="2039"/>
      <c r="Q72" s="2039"/>
      <c r="R72" s="2039"/>
      <c r="S72" s="2039"/>
      <c r="T72" s="2039"/>
      <c r="U72" s="2039"/>
      <c r="V72" s="2039"/>
      <c r="W72" s="2039"/>
      <c r="X72" s="2039"/>
      <c r="Y72" s="2039"/>
      <c r="Z72" s="2039"/>
      <c r="AA72" s="2039"/>
      <c r="AB72" s="2039"/>
      <c r="AC72" s="2039"/>
      <c r="AD72" s="2039"/>
      <c r="AE72" s="2039"/>
      <c r="AF72" s="2039"/>
      <c r="AG72" s="2039"/>
      <c r="AH72" s="2039"/>
      <c r="AI72" s="2039"/>
      <c r="AJ72" s="2039"/>
      <c r="AK72" s="2039"/>
      <c r="AL72" s="2039"/>
      <c r="AM72" s="2039"/>
      <c r="AN72" s="2039"/>
      <c r="AO72" s="2039"/>
      <c r="AP72" s="2039"/>
      <c r="AQ72" s="2039"/>
      <c r="AR72" s="2039"/>
      <c r="AS72" s="2039"/>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605</v>
      </c>
      <c r="AQ74" s="44"/>
      <c r="AV74" s="38"/>
    </row>
    <row r="75" spans="2:48" ht="9" customHeight="1" x14ac:dyDescent="0.2">
      <c r="B75" s="2040" t="s">
        <v>542</v>
      </c>
      <c r="C75" s="2041"/>
      <c r="D75" s="2041"/>
      <c r="E75" s="2041"/>
      <c r="F75" s="2041"/>
      <c r="G75" s="2041"/>
      <c r="H75" s="1647" t="s">
        <v>606</v>
      </c>
      <c r="I75" s="1647"/>
      <c r="J75" s="1647"/>
      <c r="K75" s="1647"/>
      <c r="L75" s="1647"/>
      <c r="M75" s="1647"/>
      <c r="N75" s="1647"/>
      <c r="O75" s="1647"/>
      <c r="P75" s="1647"/>
      <c r="Q75" s="1647"/>
      <c r="R75" s="1647"/>
      <c r="S75" s="1647"/>
      <c r="T75" s="1647"/>
      <c r="U75" s="1647"/>
      <c r="V75" s="1647"/>
      <c r="W75" s="1647"/>
      <c r="X75" s="1647"/>
      <c r="Y75" s="1647"/>
      <c r="Z75" s="1647"/>
      <c r="AA75" s="1647"/>
      <c r="AB75" s="1647"/>
      <c r="AC75" s="1647"/>
      <c r="AD75" s="1647"/>
      <c r="AE75" s="1647"/>
      <c r="AF75" s="1647"/>
      <c r="AG75" s="1647"/>
      <c r="AH75" s="1647"/>
      <c r="AI75" s="1652" t="s">
        <v>607</v>
      </c>
      <c r="AJ75" s="1653"/>
      <c r="AK75" s="1653"/>
      <c r="AL75" s="1653"/>
      <c r="AM75" s="1654"/>
      <c r="AN75" s="1907" t="s">
        <v>608</v>
      </c>
      <c r="AO75" s="1908"/>
      <c r="AP75" s="1908"/>
      <c r="AQ75" s="1909"/>
      <c r="AV75" s="38"/>
    </row>
    <row r="76" spans="2:48" ht="3" customHeight="1" x14ac:dyDescent="0.2">
      <c r="B76" s="2042"/>
      <c r="C76" s="1778"/>
      <c r="D76" s="1778"/>
      <c r="E76" s="1778"/>
      <c r="F76" s="1778"/>
      <c r="G76" s="1778"/>
      <c r="H76" s="1647"/>
      <c r="I76" s="1647"/>
      <c r="J76" s="1647"/>
      <c r="K76" s="1647"/>
      <c r="L76" s="1647"/>
      <c r="M76" s="1647"/>
      <c r="N76" s="1647"/>
      <c r="O76" s="1647"/>
      <c r="P76" s="1647"/>
      <c r="Q76" s="1647"/>
      <c r="R76" s="1647"/>
      <c r="S76" s="1647"/>
      <c r="T76" s="1647"/>
      <c r="U76" s="1647"/>
      <c r="V76" s="1647"/>
      <c r="W76" s="1647"/>
      <c r="X76" s="1647"/>
      <c r="Y76" s="1647"/>
      <c r="Z76" s="1647"/>
      <c r="AA76" s="1647"/>
      <c r="AB76" s="1647"/>
      <c r="AC76" s="1647"/>
      <c r="AD76" s="1647"/>
      <c r="AE76" s="1647"/>
      <c r="AF76" s="1647"/>
      <c r="AG76" s="1647"/>
      <c r="AH76" s="1647"/>
      <c r="AI76" s="1674"/>
      <c r="AJ76" s="1675"/>
      <c r="AK76" s="1675"/>
      <c r="AL76" s="1675"/>
      <c r="AM76" s="1676"/>
      <c r="AN76" s="1910"/>
      <c r="AO76" s="1911"/>
      <c r="AP76" s="1911"/>
      <c r="AQ76" s="1912"/>
      <c r="AV76" s="38"/>
    </row>
    <row r="77" spans="2:48" ht="17.25" customHeight="1" x14ac:dyDescent="0.2">
      <c r="B77" s="1655"/>
      <c r="C77" s="1656"/>
      <c r="D77" s="1656"/>
      <c r="E77" s="1656"/>
      <c r="F77" s="1656"/>
      <c r="G77" s="1656"/>
      <c r="H77" s="1647"/>
      <c r="I77" s="1647"/>
      <c r="J77" s="1647"/>
      <c r="K77" s="1647"/>
      <c r="L77" s="1647"/>
      <c r="M77" s="1647"/>
      <c r="N77" s="1647"/>
      <c r="O77" s="1647"/>
      <c r="P77" s="1647"/>
      <c r="Q77" s="1647"/>
      <c r="R77" s="1647"/>
      <c r="S77" s="1647"/>
      <c r="T77" s="1647"/>
      <c r="U77" s="1647"/>
      <c r="V77" s="1647"/>
      <c r="W77" s="1647"/>
      <c r="X77" s="1647"/>
      <c r="Y77" s="1647"/>
      <c r="Z77" s="1647"/>
      <c r="AA77" s="1647"/>
      <c r="AB77" s="1647"/>
      <c r="AC77" s="1647"/>
      <c r="AD77" s="1647"/>
      <c r="AE77" s="1647"/>
      <c r="AF77" s="1647"/>
      <c r="AG77" s="1647"/>
      <c r="AH77" s="1647"/>
      <c r="AI77" s="1658"/>
      <c r="AJ77" s="1659"/>
      <c r="AK77" s="1659"/>
      <c r="AL77" s="1659"/>
      <c r="AM77" s="1660"/>
      <c r="AN77" s="1974"/>
      <c r="AO77" s="1975"/>
      <c r="AP77" s="1975"/>
      <c r="AQ77" s="1976"/>
      <c r="AV77" s="38"/>
    </row>
    <row r="78" spans="2:48" ht="9.75" customHeight="1" x14ac:dyDescent="0.2">
      <c r="B78" s="1977" t="s">
        <v>274</v>
      </c>
      <c r="C78" s="1907" t="s">
        <v>609</v>
      </c>
      <c r="D78" s="1908"/>
      <c r="E78" s="1908"/>
      <c r="F78" s="1908"/>
      <c r="G78" s="1909"/>
      <c r="H78" s="1913" t="s">
        <v>610</v>
      </c>
      <c r="I78" s="1914"/>
      <c r="J78" s="1914"/>
      <c r="K78" s="1914"/>
      <c r="L78" s="1914"/>
      <c r="M78" s="1914"/>
      <c r="N78" s="1914"/>
      <c r="O78" s="1914"/>
      <c r="P78" s="1914"/>
      <c r="Q78" s="1915"/>
      <c r="R78" s="1913" t="s">
        <v>611</v>
      </c>
      <c r="S78" s="1914"/>
      <c r="T78" s="1914"/>
      <c r="U78" s="1914"/>
      <c r="V78" s="1914"/>
      <c r="W78" s="1914"/>
      <c r="X78" s="1914"/>
      <c r="Y78" s="1914"/>
      <c r="Z78" s="1914"/>
      <c r="AA78" s="1914"/>
      <c r="AB78" s="1914"/>
      <c r="AC78" s="1914"/>
      <c r="AD78" s="1914"/>
      <c r="AE78" s="1914"/>
      <c r="AF78" s="1914"/>
      <c r="AG78" s="1914"/>
      <c r="AH78" s="1915"/>
      <c r="AI78" s="2043"/>
      <c r="AJ78" s="2044"/>
      <c r="AK78" s="2044"/>
      <c r="AL78" s="2044"/>
      <c r="AM78" s="2045"/>
      <c r="AN78" s="2078"/>
      <c r="AO78" s="2079"/>
      <c r="AP78" s="2079"/>
      <c r="AQ78" s="2080"/>
      <c r="AV78" s="38"/>
    </row>
    <row r="79" spans="2:48" ht="6" customHeight="1" x14ac:dyDescent="0.2">
      <c r="B79" s="1978"/>
      <c r="C79" s="1910"/>
      <c r="D79" s="1911"/>
      <c r="E79" s="1911"/>
      <c r="F79" s="1911"/>
      <c r="G79" s="1912"/>
      <c r="H79" s="1958"/>
      <c r="I79" s="1959"/>
      <c r="J79" s="1959"/>
      <c r="K79" s="1959"/>
      <c r="L79" s="1959"/>
      <c r="M79" s="1959"/>
      <c r="N79" s="1959"/>
      <c r="O79" s="1959"/>
      <c r="P79" s="1959"/>
      <c r="Q79" s="1960"/>
      <c r="R79" s="1958"/>
      <c r="S79" s="1959"/>
      <c r="T79" s="1959"/>
      <c r="U79" s="1959"/>
      <c r="V79" s="1959"/>
      <c r="W79" s="1959"/>
      <c r="X79" s="1959"/>
      <c r="Y79" s="1959"/>
      <c r="Z79" s="1959"/>
      <c r="AA79" s="1959"/>
      <c r="AB79" s="1959"/>
      <c r="AC79" s="1959"/>
      <c r="AD79" s="1959"/>
      <c r="AE79" s="1959"/>
      <c r="AF79" s="1959"/>
      <c r="AG79" s="1959"/>
      <c r="AH79" s="1960"/>
      <c r="AI79" s="2046"/>
      <c r="AJ79" s="2047"/>
      <c r="AK79" s="2047"/>
      <c r="AL79" s="2047"/>
      <c r="AM79" s="2048"/>
      <c r="AN79" s="2081"/>
      <c r="AO79" s="2082"/>
      <c r="AP79" s="2082"/>
      <c r="AQ79" s="2083"/>
      <c r="AV79" s="38"/>
    </row>
    <row r="80" spans="2:48" ht="6" customHeight="1" x14ac:dyDescent="0.2">
      <c r="B80" s="1978"/>
      <c r="C80" s="1910"/>
      <c r="D80" s="1911"/>
      <c r="E80" s="1911"/>
      <c r="F80" s="1911"/>
      <c r="G80" s="1912"/>
      <c r="H80" s="1958"/>
      <c r="I80" s="1959"/>
      <c r="J80" s="1959"/>
      <c r="K80" s="1959"/>
      <c r="L80" s="1959"/>
      <c r="M80" s="1959"/>
      <c r="N80" s="1959"/>
      <c r="O80" s="1959"/>
      <c r="P80" s="1959"/>
      <c r="Q80" s="1960"/>
      <c r="R80" s="1958"/>
      <c r="S80" s="1959"/>
      <c r="T80" s="1959"/>
      <c r="U80" s="1959"/>
      <c r="V80" s="1959"/>
      <c r="W80" s="1959"/>
      <c r="X80" s="1959"/>
      <c r="Y80" s="1959"/>
      <c r="Z80" s="1959"/>
      <c r="AA80" s="1959"/>
      <c r="AB80" s="1959"/>
      <c r="AC80" s="1959"/>
      <c r="AD80" s="1959"/>
      <c r="AE80" s="1959"/>
      <c r="AF80" s="1959"/>
      <c r="AG80" s="1959"/>
      <c r="AH80" s="1960"/>
      <c r="AI80" s="2046"/>
      <c r="AJ80" s="2047"/>
      <c r="AK80" s="2047"/>
      <c r="AL80" s="2047"/>
      <c r="AM80" s="2048"/>
      <c r="AN80" s="2081"/>
      <c r="AO80" s="2082"/>
      <c r="AP80" s="2082"/>
      <c r="AQ80" s="2083"/>
      <c r="AV80" s="38"/>
    </row>
    <row r="81" spans="2:48" ht="9.75" customHeight="1" x14ac:dyDescent="0.2">
      <c r="B81" s="1978"/>
      <c r="C81" s="1910"/>
      <c r="D81" s="1911"/>
      <c r="E81" s="1911"/>
      <c r="F81" s="1911"/>
      <c r="G81" s="1912"/>
      <c r="H81" s="1958"/>
      <c r="I81" s="1959"/>
      <c r="J81" s="1959"/>
      <c r="K81" s="1959"/>
      <c r="L81" s="1959"/>
      <c r="M81" s="1959"/>
      <c r="N81" s="1959"/>
      <c r="O81" s="1959"/>
      <c r="P81" s="1959"/>
      <c r="Q81" s="1960"/>
      <c r="R81" s="1970"/>
      <c r="S81" s="1971"/>
      <c r="T81" s="1971"/>
      <c r="U81" s="1971"/>
      <c r="V81" s="1971"/>
      <c r="W81" s="1971"/>
      <c r="X81" s="1971"/>
      <c r="Y81" s="1971"/>
      <c r="Z81" s="1971"/>
      <c r="AA81" s="1971"/>
      <c r="AB81" s="1971"/>
      <c r="AC81" s="1971"/>
      <c r="AD81" s="1971"/>
      <c r="AE81" s="1971"/>
      <c r="AF81" s="1971"/>
      <c r="AG81" s="1971"/>
      <c r="AH81" s="1972"/>
      <c r="AI81" s="2049"/>
      <c r="AJ81" s="2050"/>
      <c r="AK81" s="2050"/>
      <c r="AL81" s="2050"/>
      <c r="AM81" s="2051"/>
      <c r="AN81" s="2084"/>
      <c r="AO81" s="2085"/>
      <c r="AP81" s="2085"/>
      <c r="AQ81" s="2086"/>
      <c r="AV81" s="38"/>
    </row>
    <row r="82" spans="2:48" ht="11.25" customHeight="1" x14ac:dyDescent="0.2">
      <c r="B82" s="1978"/>
      <c r="C82" s="1910"/>
      <c r="D82" s="1911"/>
      <c r="E82" s="1911"/>
      <c r="F82" s="1911"/>
      <c r="G82" s="1912"/>
      <c r="H82" s="1958"/>
      <c r="I82" s="1959"/>
      <c r="J82" s="1959"/>
      <c r="K82" s="1959"/>
      <c r="L82" s="1959"/>
      <c r="M82" s="1959"/>
      <c r="N82" s="1959"/>
      <c r="O82" s="1959"/>
      <c r="P82" s="1959"/>
      <c r="Q82" s="1960"/>
      <c r="R82" s="2087" t="s">
        <v>612</v>
      </c>
      <c r="S82" s="2087"/>
      <c r="T82" s="2087"/>
      <c r="U82" s="2087"/>
      <c r="V82" s="2087"/>
      <c r="W82" s="2087"/>
      <c r="X82" s="2087"/>
      <c r="Y82" s="2087"/>
      <c r="Z82" s="2087"/>
      <c r="AA82" s="2088"/>
      <c r="AB82" s="2089"/>
      <c r="AC82" s="2089"/>
      <c r="AD82" s="2089"/>
      <c r="AE82" s="2092" t="s">
        <v>613</v>
      </c>
      <c r="AF82" s="2094" t="str">
        <f>IF(AA82="","",AA84/AA82)</f>
        <v/>
      </c>
      <c r="AG82" s="2095"/>
      <c r="AH82" s="2096"/>
      <c r="AI82" s="1652">
        <v>1</v>
      </c>
      <c r="AJ82" s="1653"/>
      <c r="AK82" s="1653"/>
      <c r="AL82" s="1653"/>
      <c r="AM82" s="1654"/>
      <c r="AN82" s="2103" t="str">
        <f>IF(AF82="","",IF(AF82&gt;=0.8,1,0))</f>
        <v/>
      </c>
      <c r="AO82" s="2104"/>
      <c r="AP82" s="2104"/>
      <c r="AQ82" s="2105"/>
      <c r="AV82" s="38"/>
    </row>
    <row r="83" spans="2:48" ht="11.25" customHeight="1" x14ac:dyDescent="0.2">
      <c r="B83" s="1978"/>
      <c r="C83" s="1910"/>
      <c r="D83" s="1911"/>
      <c r="E83" s="1911"/>
      <c r="F83" s="1911"/>
      <c r="G83" s="1912"/>
      <c r="H83" s="1958"/>
      <c r="I83" s="1959"/>
      <c r="J83" s="1959"/>
      <c r="K83" s="1959"/>
      <c r="L83" s="1959"/>
      <c r="M83" s="1959"/>
      <c r="N83" s="1959"/>
      <c r="O83" s="1959"/>
      <c r="P83" s="1959"/>
      <c r="Q83" s="1960"/>
      <c r="R83" s="2087"/>
      <c r="S83" s="2087"/>
      <c r="T83" s="2087"/>
      <c r="U83" s="2087"/>
      <c r="V83" s="2087"/>
      <c r="W83" s="2087"/>
      <c r="X83" s="2087"/>
      <c r="Y83" s="2087"/>
      <c r="Z83" s="2087"/>
      <c r="AA83" s="2090"/>
      <c r="AB83" s="2091"/>
      <c r="AC83" s="2091"/>
      <c r="AD83" s="2091"/>
      <c r="AE83" s="2093"/>
      <c r="AF83" s="2097"/>
      <c r="AG83" s="2098"/>
      <c r="AH83" s="2099"/>
      <c r="AI83" s="1674"/>
      <c r="AJ83" s="1675"/>
      <c r="AK83" s="1675"/>
      <c r="AL83" s="1675"/>
      <c r="AM83" s="1676"/>
      <c r="AN83" s="2106"/>
      <c r="AO83" s="2107"/>
      <c r="AP83" s="2107"/>
      <c r="AQ83" s="2108"/>
      <c r="AV83" s="38"/>
    </row>
    <row r="84" spans="2:48" ht="11.25" customHeight="1" x14ac:dyDescent="0.2">
      <c r="B84" s="1978"/>
      <c r="C84" s="1910"/>
      <c r="D84" s="1911"/>
      <c r="E84" s="1911"/>
      <c r="F84" s="1911"/>
      <c r="G84" s="1912"/>
      <c r="H84" s="1958"/>
      <c r="I84" s="1959"/>
      <c r="J84" s="1959"/>
      <c r="K84" s="1959"/>
      <c r="L84" s="1959"/>
      <c r="M84" s="1959"/>
      <c r="N84" s="1959"/>
      <c r="O84" s="1959"/>
      <c r="P84" s="1959"/>
      <c r="Q84" s="1960"/>
      <c r="R84" s="2087" t="s">
        <v>614</v>
      </c>
      <c r="S84" s="2087"/>
      <c r="T84" s="2087"/>
      <c r="U84" s="2087"/>
      <c r="V84" s="2087"/>
      <c r="W84" s="2087"/>
      <c r="X84" s="2087"/>
      <c r="Y84" s="2087"/>
      <c r="Z84" s="2087"/>
      <c r="AA84" s="2088"/>
      <c r="AB84" s="2089"/>
      <c r="AC84" s="2089"/>
      <c r="AD84" s="2089"/>
      <c r="AE84" s="2092" t="s">
        <v>613</v>
      </c>
      <c r="AF84" s="2097"/>
      <c r="AG84" s="2098"/>
      <c r="AH84" s="2099"/>
      <c r="AI84" s="1674"/>
      <c r="AJ84" s="1675"/>
      <c r="AK84" s="1675"/>
      <c r="AL84" s="1675"/>
      <c r="AM84" s="1676"/>
      <c r="AN84" s="2106"/>
      <c r="AO84" s="2107"/>
      <c r="AP84" s="2107"/>
      <c r="AQ84" s="2108"/>
      <c r="AV84" s="38"/>
    </row>
    <row r="85" spans="2:48" ht="11.25" customHeight="1" x14ac:dyDescent="0.2">
      <c r="B85" s="1979"/>
      <c r="C85" s="1974"/>
      <c r="D85" s="1975"/>
      <c r="E85" s="1975"/>
      <c r="F85" s="1975"/>
      <c r="G85" s="1976"/>
      <c r="H85" s="1970"/>
      <c r="I85" s="1971"/>
      <c r="J85" s="1971"/>
      <c r="K85" s="1971"/>
      <c r="L85" s="1971"/>
      <c r="M85" s="1971"/>
      <c r="N85" s="1971"/>
      <c r="O85" s="1971"/>
      <c r="P85" s="1971"/>
      <c r="Q85" s="1972"/>
      <c r="R85" s="2087"/>
      <c r="S85" s="2087"/>
      <c r="T85" s="2087"/>
      <c r="U85" s="2087"/>
      <c r="V85" s="2087"/>
      <c r="W85" s="2087"/>
      <c r="X85" s="2087"/>
      <c r="Y85" s="2087"/>
      <c r="Z85" s="2087"/>
      <c r="AA85" s="2090"/>
      <c r="AB85" s="2091"/>
      <c r="AC85" s="2091"/>
      <c r="AD85" s="2091"/>
      <c r="AE85" s="2093"/>
      <c r="AF85" s="2100"/>
      <c r="AG85" s="2101"/>
      <c r="AH85" s="2102"/>
      <c r="AI85" s="1658"/>
      <c r="AJ85" s="1659"/>
      <c r="AK85" s="1659"/>
      <c r="AL85" s="1659"/>
      <c r="AM85" s="1660"/>
      <c r="AN85" s="2109"/>
      <c r="AO85" s="2110"/>
      <c r="AP85" s="2110"/>
      <c r="AQ85" s="2111"/>
      <c r="AV85" s="38"/>
    </row>
    <row r="86" spans="2:48" ht="15" customHeight="1" x14ac:dyDescent="0.2">
      <c r="B86" s="1977" t="s">
        <v>78</v>
      </c>
      <c r="C86" s="1907" t="s">
        <v>615</v>
      </c>
      <c r="D86" s="1908"/>
      <c r="E86" s="1908"/>
      <c r="F86" s="1908"/>
      <c r="G86" s="1909"/>
      <c r="H86" s="1913" t="s">
        <v>616</v>
      </c>
      <c r="I86" s="1914"/>
      <c r="J86" s="1914"/>
      <c r="K86" s="1914"/>
      <c r="L86" s="1914"/>
      <c r="M86" s="1914"/>
      <c r="N86" s="1914"/>
      <c r="O86" s="1914"/>
      <c r="P86" s="1914"/>
      <c r="Q86" s="1915"/>
      <c r="R86" s="1913" t="s">
        <v>617</v>
      </c>
      <c r="S86" s="1914"/>
      <c r="T86" s="1914"/>
      <c r="U86" s="1914"/>
      <c r="V86" s="1914"/>
      <c r="W86" s="1914"/>
      <c r="X86" s="1914"/>
      <c r="Y86" s="1914"/>
      <c r="Z86" s="1914"/>
      <c r="AA86" s="1914"/>
      <c r="AB86" s="1914"/>
      <c r="AC86" s="1914"/>
      <c r="AD86" s="1914"/>
      <c r="AE86" s="1914"/>
      <c r="AF86" s="1914"/>
      <c r="AG86" s="1914"/>
      <c r="AH86" s="1915"/>
      <c r="AI86" s="2043"/>
      <c r="AJ86" s="2044"/>
      <c r="AK86" s="2044"/>
      <c r="AL86" s="2044"/>
      <c r="AM86" s="2045"/>
      <c r="AN86" s="2058"/>
      <c r="AO86" s="2059"/>
      <c r="AP86" s="2059"/>
      <c r="AQ86" s="2060"/>
      <c r="AV86" s="38"/>
    </row>
    <row r="87" spans="2:48" ht="15" hidden="1" customHeight="1" x14ac:dyDescent="0.2">
      <c r="B87" s="1978"/>
      <c r="C87" s="1910"/>
      <c r="D87" s="1911"/>
      <c r="E87" s="1911"/>
      <c r="F87" s="1911"/>
      <c r="G87" s="1912"/>
      <c r="H87" s="1958"/>
      <c r="I87" s="1959"/>
      <c r="J87" s="1959"/>
      <c r="K87" s="1959"/>
      <c r="L87" s="1959"/>
      <c r="M87" s="1959"/>
      <c r="N87" s="1959"/>
      <c r="O87" s="1959"/>
      <c r="P87" s="1959"/>
      <c r="Q87" s="1960"/>
      <c r="R87" s="1958"/>
      <c r="S87" s="1959"/>
      <c r="T87" s="1959"/>
      <c r="U87" s="1959"/>
      <c r="V87" s="1959"/>
      <c r="W87" s="1959"/>
      <c r="X87" s="1959"/>
      <c r="Y87" s="1959"/>
      <c r="Z87" s="1959"/>
      <c r="AA87" s="1959"/>
      <c r="AB87" s="1959"/>
      <c r="AC87" s="1959"/>
      <c r="AD87" s="1959"/>
      <c r="AE87" s="1959"/>
      <c r="AF87" s="1959"/>
      <c r="AG87" s="1959"/>
      <c r="AH87" s="1960"/>
      <c r="AI87" s="2046"/>
      <c r="AJ87" s="2047"/>
      <c r="AK87" s="2047"/>
      <c r="AL87" s="2047"/>
      <c r="AM87" s="2048"/>
      <c r="AN87" s="2061"/>
      <c r="AO87" s="2062"/>
      <c r="AP87" s="2062"/>
      <c r="AQ87" s="2063"/>
      <c r="AV87" s="38"/>
    </row>
    <row r="88" spans="2:48" ht="15" customHeight="1" x14ac:dyDescent="0.2">
      <c r="B88" s="1978"/>
      <c r="C88" s="1910"/>
      <c r="D88" s="1911"/>
      <c r="E88" s="1911"/>
      <c r="F88" s="1911"/>
      <c r="G88" s="1912"/>
      <c r="H88" s="1958"/>
      <c r="I88" s="1959"/>
      <c r="J88" s="1959"/>
      <c r="K88" s="1959"/>
      <c r="L88" s="1959"/>
      <c r="M88" s="1959"/>
      <c r="N88" s="1959"/>
      <c r="O88" s="1959"/>
      <c r="P88" s="1959"/>
      <c r="Q88" s="1960"/>
      <c r="R88" s="1958"/>
      <c r="S88" s="1959"/>
      <c r="T88" s="1959"/>
      <c r="U88" s="1959"/>
      <c r="V88" s="1959"/>
      <c r="W88" s="1959"/>
      <c r="X88" s="1959"/>
      <c r="Y88" s="1959"/>
      <c r="Z88" s="1959"/>
      <c r="AA88" s="1959"/>
      <c r="AB88" s="1959"/>
      <c r="AC88" s="1959"/>
      <c r="AD88" s="1959"/>
      <c r="AE88" s="1959"/>
      <c r="AF88" s="1959"/>
      <c r="AG88" s="1959"/>
      <c r="AH88" s="1960"/>
      <c r="AI88" s="2046"/>
      <c r="AJ88" s="2047"/>
      <c r="AK88" s="2047"/>
      <c r="AL88" s="2047"/>
      <c r="AM88" s="2048"/>
      <c r="AN88" s="2061"/>
      <c r="AO88" s="2062"/>
      <c r="AP88" s="2062"/>
      <c r="AQ88" s="2063"/>
      <c r="AV88" s="38"/>
    </row>
    <row r="89" spans="2:48" ht="15" customHeight="1" x14ac:dyDescent="0.2">
      <c r="B89" s="1978"/>
      <c r="C89" s="1910"/>
      <c r="D89" s="1911"/>
      <c r="E89" s="1911"/>
      <c r="F89" s="1911"/>
      <c r="G89" s="1912"/>
      <c r="H89" s="1958"/>
      <c r="I89" s="1959"/>
      <c r="J89" s="1959"/>
      <c r="K89" s="1959"/>
      <c r="L89" s="1959"/>
      <c r="M89" s="1959"/>
      <c r="N89" s="1959"/>
      <c r="O89" s="1959"/>
      <c r="P89" s="1959"/>
      <c r="Q89" s="1960"/>
      <c r="R89" s="1970"/>
      <c r="S89" s="1971"/>
      <c r="T89" s="1971"/>
      <c r="U89" s="1971"/>
      <c r="V89" s="1971"/>
      <c r="W89" s="1971"/>
      <c r="X89" s="1971"/>
      <c r="Y89" s="1971"/>
      <c r="Z89" s="1971"/>
      <c r="AA89" s="1971"/>
      <c r="AB89" s="1971"/>
      <c r="AC89" s="1971"/>
      <c r="AD89" s="1971"/>
      <c r="AE89" s="1971"/>
      <c r="AF89" s="1971"/>
      <c r="AG89" s="1971"/>
      <c r="AH89" s="1972"/>
      <c r="AI89" s="2049"/>
      <c r="AJ89" s="2050"/>
      <c r="AK89" s="2050"/>
      <c r="AL89" s="2050"/>
      <c r="AM89" s="2051"/>
      <c r="AN89" s="2064"/>
      <c r="AO89" s="2065"/>
      <c r="AP89" s="2065"/>
      <c r="AQ89" s="2066"/>
      <c r="AV89" s="38"/>
    </row>
    <row r="90" spans="2:48" ht="11.25" customHeight="1" x14ac:dyDescent="0.2">
      <c r="B90" s="1978"/>
      <c r="C90" s="1910"/>
      <c r="D90" s="1911"/>
      <c r="E90" s="1911"/>
      <c r="F90" s="1911"/>
      <c r="G90" s="1912"/>
      <c r="H90" s="1958"/>
      <c r="I90" s="1959"/>
      <c r="J90" s="1959"/>
      <c r="K90" s="1959"/>
      <c r="L90" s="1959"/>
      <c r="M90" s="1959"/>
      <c r="N90" s="1959"/>
      <c r="O90" s="1959"/>
      <c r="P90" s="1959"/>
      <c r="Q90" s="1960"/>
      <c r="R90" s="1913" t="s">
        <v>618</v>
      </c>
      <c r="S90" s="1914"/>
      <c r="T90" s="1914"/>
      <c r="U90" s="1914"/>
      <c r="V90" s="1914"/>
      <c r="W90" s="1914"/>
      <c r="X90" s="1914"/>
      <c r="Y90" s="1914"/>
      <c r="Z90" s="1914"/>
      <c r="AA90" s="1914"/>
      <c r="AB90" s="1914"/>
      <c r="AC90" s="1914"/>
      <c r="AD90" s="1914"/>
      <c r="AE90" s="1914"/>
      <c r="AF90" s="1914"/>
      <c r="AG90" s="1914"/>
      <c r="AH90" s="1915"/>
      <c r="AI90" s="2043"/>
      <c r="AJ90" s="2044"/>
      <c r="AK90" s="2044"/>
      <c r="AL90" s="2044"/>
      <c r="AM90" s="2045"/>
      <c r="AN90" s="2067"/>
      <c r="AO90" s="2068"/>
      <c r="AP90" s="2068"/>
      <c r="AQ90" s="2069"/>
      <c r="AV90" s="38"/>
    </row>
    <row r="91" spans="2:48" ht="11.25" customHeight="1" x14ac:dyDescent="0.2">
      <c r="B91" s="1978"/>
      <c r="C91" s="1910"/>
      <c r="D91" s="1911"/>
      <c r="E91" s="1911"/>
      <c r="F91" s="1911"/>
      <c r="G91" s="1912"/>
      <c r="H91" s="1958"/>
      <c r="I91" s="1959"/>
      <c r="J91" s="1959"/>
      <c r="K91" s="1959"/>
      <c r="L91" s="1959"/>
      <c r="M91" s="1959"/>
      <c r="N91" s="1959"/>
      <c r="O91" s="1959"/>
      <c r="P91" s="1959"/>
      <c r="Q91" s="1960"/>
      <c r="R91" s="1958"/>
      <c r="S91" s="1959"/>
      <c r="T91" s="1959"/>
      <c r="U91" s="1959"/>
      <c r="V91" s="1959"/>
      <c r="W91" s="1959"/>
      <c r="X91" s="1959"/>
      <c r="Y91" s="1959"/>
      <c r="Z91" s="1959"/>
      <c r="AA91" s="1959"/>
      <c r="AB91" s="1959"/>
      <c r="AC91" s="1959"/>
      <c r="AD91" s="1959"/>
      <c r="AE91" s="1959"/>
      <c r="AF91" s="1959"/>
      <c r="AG91" s="1959"/>
      <c r="AH91" s="1960"/>
      <c r="AI91" s="2046"/>
      <c r="AJ91" s="2047"/>
      <c r="AK91" s="2047"/>
      <c r="AL91" s="2047"/>
      <c r="AM91" s="2048"/>
      <c r="AN91" s="2070"/>
      <c r="AO91" s="2071"/>
      <c r="AP91" s="2071"/>
      <c r="AQ91" s="2072"/>
      <c r="AV91" s="38"/>
    </row>
    <row r="92" spans="2:48" ht="11.25" customHeight="1" x14ac:dyDescent="0.2">
      <c r="B92" s="1978"/>
      <c r="C92" s="1910"/>
      <c r="D92" s="1911"/>
      <c r="E92" s="1911"/>
      <c r="F92" s="1911"/>
      <c r="G92" s="1912"/>
      <c r="H92" s="1958"/>
      <c r="I92" s="1959"/>
      <c r="J92" s="1959"/>
      <c r="K92" s="1959"/>
      <c r="L92" s="1959"/>
      <c r="M92" s="1959"/>
      <c r="N92" s="1959"/>
      <c r="O92" s="1959"/>
      <c r="P92" s="1959"/>
      <c r="Q92" s="1960"/>
      <c r="R92" s="2076"/>
      <c r="S92" s="1913" t="s">
        <v>612</v>
      </c>
      <c r="T92" s="1914"/>
      <c r="U92" s="1914"/>
      <c r="V92" s="1914"/>
      <c r="W92" s="1914"/>
      <c r="X92" s="1914"/>
      <c r="Y92" s="1914"/>
      <c r="Z92" s="1915"/>
      <c r="AA92" s="2088"/>
      <c r="AB92" s="2089"/>
      <c r="AC92" s="2089"/>
      <c r="AD92" s="2089"/>
      <c r="AE92" s="2092" t="s">
        <v>619</v>
      </c>
      <c r="AF92" s="2094" t="str">
        <f>IF(AA92="","",AA94/AA92)</f>
        <v/>
      </c>
      <c r="AG92" s="2095"/>
      <c r="AH92" s="2096"/>
      <c r="AI92" s="2046"/>
      <c r="AJ92" s="2047"/>
      <c r="AK92" s="2047"/>
      <c r="AL92" s="2047"/>
      <c r="AM92" s="2048"/>
      <c r="AN92" s="2070"/>
      <c r="AO92" s="2071"/>
      <c r="AP92" s="2071"/>
      <c r="AQ92" s="2072"/>
      <c r="AV92" s="38"/>
    </row>
    <row r="93" spans="2:48" ht="11.25" customHeight="1" x14ac:dyDescent="0.2">
      <c r="B93" s="1978"/>
      <c r="C93" s="1910"/>
      <c r="D93" s="1911"/>
      <c r="E93" s="1911"/>
      <c r="F93" s="1911"/>
      <c r="G93" s="1912"/>
      <c r="H93" s="1958"/>
      <c r="I93" s="1959"/>
      <c r="J93" s="1959"/>
      <c r="K93" s="1959"/>
      <c r="L93" s="1959"/>
      <c r="M93" s="1959"/>
      <c r="N93" s="1959"/>
      <c r="O93" s="1959"/>
      <c r="P93" s="1959"/>
      <c r="Q93" s="1960"/>
      <c r="R93" s="2076"/>
      <c r="S93" s="1970"/>
      <c r="T93" s="1971"/>
      <c r="U93" s="1971"/>
      <c r="V93" s="1971"/>
      <c r="W93" s="1971"/>
      <c r="X93" s="1971"/>
      <c r="Y93" s="1971"/>
      <c r="Z93" s="1972"/>
      <c r="AA93" s="2090"/>
      <c r="AB93" s="2091"/>
      <c r="AC93" s="2091"/>
      <c r="AD93" s="2091"/>
      <c r="AE93" s="2093"/>
      <c r="AF93" s="2097"/>
      <c r="AG93" s="2098"/>
      <c r="AH93" s="2099"/>
      <c r="AI93" s="2046"/>
      <c r="AJ93" s="2047"/>
      <c r="AK93" s="2047"/>
      <c r="AL93" s="2047"/>
      <c r="AM93" s="2048"/>
      <c r="AN93" s="2070"/>
      <c r="AO93" s="2071"/>
      <c r="AP93" s="2071"/>
      <c r="AQ93" s="2072"/>
      <c r="AV93" s="38"/>
    </row>
    <row r="94" spans="2:48" ht="11.25" customHeight="1" x14ac:dyDescent="0.2">
      <c r="B94" s="1978"/>
      <c r="C94" s="1910"/>
      <c r="D94" s="1911"/>
      <c r="E94" s="1911"/>
      <c r="F94" s="1911"/>
      <c r="G94" s="1912"/>
      <c r="H94" s="1958"/>
      <c r="I94" s="1959"/>
      <c r="J94" s="1959"/>
      <c r="K94" s="1959"/>
      <c r="L94" s="1959"/>
      <c r="M94" s="1959"/>
      <c r="N94" s="1959"/>
      <c r="O94" s="1959"/>
      <c r="P94" s="1959"/>
      <c r="Q94" s="1960"/>
      <c r="R94" s="2076"/>
      <c r="S94" s="1913" t="s">
        <v>614</v>
      </c>
      <c r="T94" s="1914"/>
      <c r="U94" s="1914"/>
      <c r="V94" s="1914"/>
      <c r="W94" s="1914"/>
      <c r="X94" s="1914"/>
      <c r="Y94" s="1914"/>
      <c r="Z94" s="1915"/>
      <c r="AA94" s="2088"/>
      <c r="AB94" s="2089"/>
      <c r="AC94" s="2089"/>
      <c r="AD94" s="2089"/>
      <c r="AE94" s="2092" t="s">
        <v>619</v>
      </c>
      <c r="AF94" s="2097"/>
      <c r="AG94" s="2098"/>
      <c r="AH94" s="2099"/>
      <c r="AI94" s="2046"/>
      <c r="AJ94" s="2047"/>
      <c r="AK94" s="2047"/>
      <c r="AL94" s="2047"/>
      <c r="AM94" s="2048"/>
      <c r="AN94" s="2070"/>
      <c r="AO94" s="2071"/>
      <c r="AP94" s="2071"/>
      <c r="AQ94" s="2072"/>
      <c r="AV94" s="38"/>
    </row>
    <row r="95" spans="2:48" ht="11.25" customHeight="1" x14ac:dyDescent="0.2">
      <c r="B95" s="1978"/>
      <c r="C95" s="1910"/>
      <c r="D95" s="1911"/>
      <c r="E95" s="1911"/>
      <c r="F95" s="1911"/>
      <c r="G95" s="1912"/>
      <c r="H95" s="1958"/>
      <c r="I95" s="1959"/>
      <c r="J95" s="1959"/>
      <c r="K95" s="1959"/>
      <c r="L95" s="1959"/>
      <c r="M95" s="1959"/>
      <c r="N95" s="1959"/>
      <c r="O95" s="1959"/>
      <c r="P95" s="1959"/>
      <c r="Q95" s="1960"/>
      <c r="R95" s="2077"/>
      <c r="S95" s="1970"/>
      <c r="T95" s="1971"/>
      <c r="U95" s="1971"/>
      <c r="V95" s="1971"/>
      <c r="W95" s="1971"/>
      <c r="X95" s="1971"/>
      <c r="Y95" s="1971"/>
      <c r="Z95" s="1972"/>
      <c r="AA95" s="2090"/>
      <c r="AB95" s="2091"/>
      <c r="AC95" s="2091"/>
      <c r="AD95" s="2091"/>
      <c r="AE95" s="2093"/>
      <c r="AF95" s="2100"/>
      <c r="AG95" s="2101"/>
      <c r="AH95" s="2102"/>
      <c r="AI95" s="2049"/>
      <c r="AJ95" s="2050"/>
      <c r="AK95" s="2050"/>
      <c r="AL95" s="2050"/>
      <c r="AM95" s="2051"/>
      <c r="AN95" s="2073"/>
      <c r="AO95" s="2074"/>
      <c r="AP95" s="2074"/>
      <c r="AQ95" s="2075"/>
      <c r="AV95" s="38"/>
    </row>
    <row r="96" spans="2:48" ht="11.25" customHeight="1" x14ac:dyDescent="0.2">
      <c r="B96" s="1978"/>
      <c r="C96" s="1910"/>
      <c r="D96" s="1911"/>
      <c r="E96" s="1911"/>
      <c r="F96" s="1911"/>
      <c r="G96" s="1912"/>
      <c r="H96" s="1958"/>
      <c r="I96" s="1959"/>
      <c r="J96" s="1959"/>
      <c r="K96" s="1959"/>
      <c r="L96" s="1959"/>
      <c r="M96" s="1959"/>
      <c r="N96" s="1959"/>
      <c r="O96" s="1959"/>
      <c r="P96" s="1959"/>
      <c r="Q96" s="1960"/>
      <c r="R96" s="1913" t="s">
        <v>620</v>
      </c>
      <c r="S96" s="1914"/>
      <c r="T96" s="1914"/>
      <c r="U96" s="1914"/>
      <c r="V96" s="1914"/>
      <c r="W96" s="1914"/>
      <c r="X96" s="1914"/>
      <c r="Y96" s="1914"/>
      <c r="Z96" s="1914"/>
      <c r="AA96" s="1914"/>
      <c r="AB96" s="1914"/>
      <c r="AC96" s="1914"/>
      <c r="AD96" s="1914"/>
      <c r="AE96" s="1914"/>
      <c r="AF96" s="1914"/>
      <c r="AG96" s="1914"/>
      <c r="AH96" s="1915"/>
      <c r="AI96" s="1652">
        <v>1</v>
      </c>
      <c r="AJ96" s="1653"/>
      <c r="AK96" s="1653"/>
      <c r="AL96" s="1653"/>
      <c r="AM96" s="1654"/>
      <c r="AN96" s="2103" t="str">
        <f>IF(AF98="","",IF(AF98-AF92&gt;=0.1,1,0))</f>
        <v/>
      </c>
      <c r="AO96" s="2104"/>
      <c r="AP96" s="2104"/>
      <c r="AQ96" s="2105"/>
      <c r="AV96" s="38"/>
    </row>
    <row r="97" spans="2:48" ht="11.25" customHeight="1" x14ac:dyDescent="0.2">
      <c r="B97" s="1978"/>
      <c r="C97" s="1910"/>
      <c r="D97" s="1911"/>
      <c r="E97" s="1911"/>
      <c r="F97" s="1911"/>
      <c r="G97" s="1912"/>
      <c r="H97" s="1958"/>
      <c r="I97" s="1959"/>
      <c r="J97" s="1959"/>
      <c r="K97" s="1959"/>
      <c r="L97" s="1959"/>
      <c r="M97" s="1959"/>
      <c r="N97" s="1959"/>
      <c r="O97" s="1959"/>
      <c r="P97" s="1959"/>
      <c r="Q97" s="1960"/>
      <c r="R97" s="1958"/>
      <c r="S97" s="1959"/>
      <c r="T97" s="1959"/>
      <c r="U97" s="1959"/>
      <c r="V97" s="1959"/>
      <c r="W97" s="1959"/>
      <c r="X97" s="1959"/>
      <c r="Y97" s="1959"/>
      <c r="Z97" s="1959"/>
      <c r="AA97" s="1959"/>
      <c r="AB97" s="1959"/>
      <c r="AC97" s="1959"/>
      <c r="AD97" s="1959"/>
      <c r="AE97" s="1959"/>
      <c r="AF97" s="1959"/>
      <c r="AG97" s="1959"/>
      <c r="AH97" s="1960"/>
      <c r="AI97" s="1674"/>
      <c r="AJ97" s="1675"/>
      <c r="AK97" s="1675"/>
      <c r="AL97" s="1675"/>
      <c r="AM97" s="1676"/>
      <c r="AN97" s="2106"/>
      <c r="AO97" s="2107"/>
      <c r="AP97" s="2107"/>
      <c r="AQ97" s="2108"/>
      <c r="AV97" s="38"/>
    </row>
    <row r="98" spans="2:48" ht="11.25" customHeight="1" x14ac:dyDescent="0.2">
      <c r="B98" s="1978"/>
      <c r="C98" s="1910"/>
      <c r="D98" s="1911"/>
      <c r="E98" s="1911"/>
      <c r="F98" s="1911"/>
      <c r="G98" s="1912"/>
      <c r="H98" s="1958"/>
      <c r="I98" s="1959"/>
      <c r="J98" s="1959"/>
      <c r="K98" s="1959"/>
      <c r="L98" s="1959"/>
      <c r="M98" s="1959"/>
      <c r="N98" s="1959"/>
      <c r="O98" s="1959"/>
      <c r="P98" s="1959"/>
      <c r="Q98" s="1960"/>
      <c r="R98" s="109"/>
      <c r="S98" s="1913" t="s">
        <v>612</v>
      </c>
      <c r="T98" s="1914"/>
      <c r="U98" s="1914"/>
      <c r="V98" s="1914"/>
      <c r="W98" s="1914"/>
      <c r="X98" s="1914"/>
      <c r="Y98" s="1914"/>
      <c r="Z98" s="1915"/>
      <c r="AA98" s="2088"/>
      <c r="AB98" s="2089"/>
      <c r="AC98" s="2089"/>
      <c r="AD98" s="2089"/>
      <c r="AE98" s="2092" t="s">
        <v>619</v>
      </c>
      <c r="AF98" s="2094" t="str">
        <f>IF(AA98="","",AA100/AA98)</f>
        <v/>
      </c>
      <c r="AG98" s="2095"/>
      <c r="AH98" s="2096"/>
      <c r="AI98" s="1674"/>
      <c r="AJ98" s="1675"/>
      <c r="AK98" s="1675"/>
      <c r="AL98" s="1675"/>
      <c r="AM98" s="1676"/>
      <c r="AN98" s="2106"/>
      <c r="AO98" s="2107"/>
      <c r="AP98" s="2107"/>
      <c r="AQ98" s="2108"/>
      <c r="AV98" s="38"/>
    </row>
    <row r="99" spans="2:48" ht="11.25" customHeight="1" x14ac:dyDescent="0.2">
      <c r="B99" s="1978"/>
      <c r="C99" s="1910"/>
      <c r="D99" s="1911"/>
      <c r="E99" s="1911"/>
      <c r="F99" s="1911"/>
      <c r="G99" s="1912"/>
      <c r="H99" s="1958"/>
      <c r="I99" s="1959"/>
      <c r="J99" s="1959"/>
      <c r="K99" s="1959"/>
      <c r="L99" s="1959"/>
      <c r="M99" s="1959"/>
      <c r="N99" s="1959"/>
      <c r="O99" s="1959"/>
      <c r="P99" s="1959"/>
      <c r="Q99" s="1960"/>
      <c r="R99" s="109"/>
      <c r="S99" s="1970"/>
      <c r="T99" s="1971"/>
      <c r="U99" s="1971"/>
      <c r="V99" s="1971"/>
      <c r="W99" s="1971"/>
      <c r="X99" s="1971"/>
      <c r="Y99" s="1971"/>
      <c r="Z99" s="1972"/>
      <c r="AA99" s="2090"/>
      <c r="AB99" s="2091"/>
      <c r="AC99" s="2091"/>
      <c r="AD99" s="2091"/>
      <c r="AE99" s="2093"/>
      <c r="AF99" s="2097"/>
      <c r="AG99" s="2098"/>
      <c r="AH99" s="2099"/>
      <c r="AI99" s="1674"/>
      <c r="AJ99" s="1675"/>
      <c r="AK99" s="1675"/>
      <c r="AL99" s="1675"/>
      <c r="AM99" s="1676"/>
      <c r="AN99" s="2106"/>
      <c r="AO99" s="2107"/>
      <c r="AP99" s="2107"/>
      <c r="AQ99" s="2108"/>
      <c r="AV99" s="38"/>
    </row>
    <row r="100" spans="2:48" ht="11.25" customHeight="1" x14ac:dyDescent="0.2">
      <c r="B100" s="1978"/>
      <c r="C100" s="1910"/>
      <c r="D100" s="1911"/>
      <c r="E100" s="1911"/>
      <c r="F100" s="1911"/>
      <c r="G100" s="1912"/>
      <c r="H100" s="1958"/>
      <c r="I100" s="1959"/>
      <c r="J100" s="1959"/>
      <c r="K100" s="1959"/>
      <c r="L100" s="1959"/>
      <c r="M100" s="1959"/>
      <c r="N100" s="1959"/>
      <c r="O100" s="1959"/>
      <c r="P100" s="1959"/>
      <c r="Q100" s="1960"/>
      <c r="R100" s="2076" t="s">
        <v>621</v>
      </c>
      <c r="S100" s="1913" t="s">
        <v>614</v>
      </c>
      <c r="T100" s="1914"/>
      <c r="U100" s="1914"/>
      <c r="V100" s="1914"/>
      <c r="W100" s="1914"/>
      <c r="X100" s="1914"/>
      <c r="Y100" s="1914"/>
      <c r="Z100" s="1915"/>
      <c r="AA100" s="2088"/>
      <c r="AB100" s="2089"/>
      <c r="AC100" s="2089"/>
      <c r="AD100" s="2089"/>
      <c r="AE100" s="2092" t="s">
        <v>619</v>
      </c>
      <c r="AF100" s="2097"/>
      <c r="AG100" s="2098"/>
      <c r="AH100" s="2099"/>
      <c r="AI100" s="1674"/>
      <c r="AJ100" s="1675"/>
      <c r="AK100" s="1675"/>
      <c r="AL100" s="1675"/>
      <c r="AM100" s="1676"/>
      <c r="AN100" s="2106"/>
      <c r="AO100" s="2107"/>
      <c r="AP100" s="2107"/>
      <c r="AQ100" s="2108"/>
      <c r="AV100" s="38"/>
    </row>
    <row r="101" spans="2:48" ht="11.25" customHeight="1" x14ac:dyDescent="0.2">
      <c r="B101" s="1978"/>
      <c r="C101" s="1910"/>
      <c r="D101" s="1911"/>
      <c r="E101" s="1911"/>
      <c r="F101" s="1911"/>
      <c r="G101" s="1912"/>
      <c r="H101" s="1958"/>
      <c r="I101" s="1959"/>
      <c r="J101" s="1959"/>
      <c r="K101" s="1959"/>
      <c r="L101" s="1959"/>
      <c r="M101" s="1959"/>
      <c r="N101" s="1959"/>
      <c r="O101" s="1959"/>
      <c r="P101" s="1959"/>
      <c r="Q101" s="1960"/>
      <c r="R101" s="2077"/>
      <c r="S101" s="1958"/>
      <c r="T101" s="1959"/>
      <c r="U101" s="1959"/>
      <c r="V101" s="1959"/>
      <c r="W101" s="1959"/>
      <c r="X101" s="1959"/>
      <c r="Y101" s="1959"/>
      <c r="Z101" s="1960"/>
      <c r="AA101" s="2090"/>
      <c r="AB101" s="2091"/>
      <c r="AC101" s="2091"/>
      <c r="AD101" s="2091"/>
      <c r="AE101" s="2093"/>
      <c r="AF101" s="2100"/>
      <c r="AG101" s="2101"/>
      <c r="AH101" s="2102"/>
      <c r="AI101" s="1674"/>
      <c r="AJ101" s="1675"/>
      <c r="AK101" s="1675"/>
      <c r="AL101" s="1675"/>
      <c r="AM101" s="1676"/>
      <c r="AN101" s="2106"/>
      <c r="AO101" s="2107"/>
      <c r="AP101" s="2107"/>
      <c r="AQ101" s="2108"/>
      <c r="AV101" s="38"/>
    </row>
    <row r="102" spans="2:48" ht="11.25" customHeight="1" x14ac:dyDescent="0.2">
      <c r="B102" s="1978"/>
      <c r="C102" s="1910"/>
      <c r="D102" s="1911"/>
      <c r="E102" s="1911"/>
      <c r="F102" s="1911"/>
      <c r="G102" s="1912"/>
      <c r="H102" s="1958"/>
      <c r="I102" s="1959"/>
      <c r="J102" s="1959"/>
      <c r="K102" s="1959"/>
      <c r="L102" s="1959"/>
      <c r="M102" s="1959"/>
      <c r="N102" s="1959"/>
      <c r="O102" s="1959"/>
      <c r="P102" s="1959"/>
      <c r="Q102" s="1960"/>
      <c r="R102" s="1913" t="s">
        <v>622</v>
      </c>
      <c r="S102" s="1914"/>
      <c r="T102" s="1914"/>
      <c r="U102" s="1914"/>
      <c r="V102" s="1914"/>
      <c r="W102" s="1914"/>
      <c r="X102" s="1914"/>
      <c r="Y102" s="1914"/>
      <c r="Z102" s="1914"/>
      <c r="AA102" s="1914"/>
      <c r="AB102" s="1914"/>
      <c r="AC102" s="1914"/>
      <c r="AD102" s="1914"/>
      <c r="AE102" s="1914"/>
      <c r="AF102" s="1914"/>
      <c r="AG102" s="1914"/>
      <c r="AH102" s="1915"/>
      <c r="AI102" s="2043"/>
      <c r="AJ102" s="2044"/>
      <c r="AK102" s="2044"/>
      <c r="AL102" s="2044"/>
      <c r="AM102" s="2045"/>
      <c r="AN102" s="2067"/>
      <c r="AO102" s="2068"/>
      <c r="AP102" s="2068"/>
      <c r="AQ102" s="2069"/>
      <c r="AV102" s="38"/>
    </row>
    <row r="103" spans="2:48" ht="7.5" customHeight="1" x14ac:dyDescent="0.2">
      <c r="B103" s="1978"/>
      <c r="C103" s="1910"/>
      <c r="D103" s="1911"/>
      <c r="E103" s="1911"/>
      <c r="F103" s="1911"/>
      <c r="G103" s="1912"/>
      <c r="H103" s="1958"/>
      <c r="I103" s="1959"/>
      <c r="J103" s="1959"/>
      <c r="K103" s="1959"/>
      <c r="L103" s="1959"/>
      <c r="M103" s="1959"/>
      <c r="N103" s="1959"/>
      <c r="O103" s="1959"/>
      <c r="P103" s="1959"/>
      <c r="Q103" s="1960"/>
      <c r="R103" s="1958"/>
      <c r="S103" s="1959"/>
      <c r="T103" s="1959"/>
      <c r="U103" s="1959"/>
      <c r="V103" s="1959"/>
      <c r="W103" s="1959"/>
      <c r="X103" s="1959"/>
      <c r="Y103" s="1959"/>
      <c r="Z103" s="1959"/>
      <c r="AA103" s="1959"/>
      <c r="AB103" s="1959"/>
      <c r="AC103" s="1959"/>
      <c r="AD103" s="1959"/>
      <c r="AE103" s="1959"/>
      <c r="AF103" s="1959"/>
      <c r="AG103" s="1959"/>
      <c r="AH103" s="1960"/>
      <c r="AI103" s="2046"/>
      <c r="AJ103" s="2047"/>
      <c r="AK103" s="2047"/>
      <c r="AL103" s="2047"/>
      <c r="AM103" s="2048"/>
      <c r="AN103" s="2070"/>
      <c r="AO103" s="2071"/>
      <c r="AP103" s="2071"/>
      <c r="AQ103" s="2072"/>
      <c r="AV103" s="38"/>
    </row>
    <row r="104" spans="2:48" ht="11.25" customHeight="1" x14ac:dyDescent="0.2">
      <c r="B104" s="1978"/>
      <c r="C104" s="1910"/>
      <c r="D104" s="1911"/>
      <c r="E104" s="1911"/>
      <c r="F104" s="1911"/>
      <c r="G104" s="1912"/>
      <c r="H104" s="1958"/>
      <c r="I104" s="1959"/>
      <c r="J104" s="1959"/>
      <c r="K104" s="1959"/>
      <c r="L104" s="1959"/>
      <c r="M104" s="1959"/>
      <c r="N104" s="1959"/>
      <c r="O104" s="1959"/>
      <c r="P104" s="1959"/>
      <c r="Q104" s="1960"/>
      <c r="R104" s="1970"/>
      <c r="S104" s="1971"/>
      <c r="T104" s="1971"/>
      <c r="U104" s="1971"/>
      <c r="V104" s="1971"/>
      <c r="W104" s="1971"/>
      <c r="X104" s="1971"/>
      <c r="Y104" s="1971"/>
      <c r="Z104" s="1971"/>
      <c r="AA104" s="1971"/>
      <c r="AB104" s="1971"/>
      <c r="AC104" s="1971"/>
      <c r="AD104" s="1971"/>
      <c r="AE104" s="1971"/>
      <c r="AF104" s="1971"/>
      <c r="AG104" s="1971"/>
      <c r="AH104" s="1972"/>
      <c r="AI104" s="2049"/>
      <c r="AJ104" s="2050"/>
      <c r="AK104" s="2050"/>
      <c r="AL104" s="2050"/>
      <c r="AM104" s="2051"/>
      <c r="AN104" s="2073"/>
      <c r="AO104" s="2074"/>
      <c r="AP104" s="2074"/>
      <c r="AQ104" s="2075"/>
      <c r="AV104" s="38"/>
    </row>
    <row r="105" spans="2:48" ht="11.25" customHeight="1" x14ac:dyDescent="0.2">
      <c r="B105" s="1978"/>
      <c r="C105" s="1910"/>
      <c r="D105" s="1911"/>
      <c r="E105" s="1911"/>
      <c r="F105" s="1911"/>
      <c r="G105" s="1912"/>
      <c r="H105" s="1958"/>
      <c r="I105" s="1959"/>
      <c r="J105" s="1959"/>
      <c r="K105" s="1959"/>
      <c r="L105" s="1959"/>
      <c r="M105" s="1959"/>
      <c r="N105" s="1959"/>
      <c r="O105" s="1959"/>
      <c r="P105" s="1959"/>
      <c r="Q105" s="1960"/>
      <c r="R105" s="1913" t="s">
        <v>623</v>
      </c>
      <c r="S105" s="1914"/>
      <c r="T105" s="1914"/>
      <c r="U105" s="1914"/>
      <c r="V105" s="1914"/>
      <c r="W105" s="1914"/>
      <c r="X105" s="1914"/>
      <c r="Y105" s="1914"/>
      <c r="Z105" s="1914"/>
      <c r="AA105" s="1914"/>
      <c r="AB105" s="1914"/>
      <c r="AC105" s="1914"/>
      <c r="AD105" s="1914"/>
      <c r="AE105" s="1914"/>
      <c r="AF105" s="1914"/>
      <c r="AG105" s="1914"/>
      <c r="AH105" s="1915"/>
      <c r="AI105" s="1652">
        <v>1</v>
      </c>
      <c r="AJ105" s="1653"/>
      <c r="AK105" s="1653"/>
      <c r="AL105" s="1653"/>
      <c r="AM105" s="1654"/>
      <c r="AN105" s="2103" t="str">
        <f>IF(OR(AF113="",AN96=0,AN96="",AF113&gt;1),"",IF(AA113/AA111&gt;=0.3,1,0))</f>
        <v/>
      </c>
      <c r="AO105" s="2104"/>
      <c r="AP105" s="2104"/>
      <c r="AQ105" s="2105"/>
      <c r="AV105" s="38"/>
    </row>
    <row r="106" spans="2:48" ht="11.25" customHeight="1" x14ac:dyDescent="0.2">
      <c r="B106" s="1978"/>
      <c r="C106" s="1910"/>
      <c r="D106" s="1911"/>
      <c r="E106" s="1911"/>
      <c r="F106" s="1911"/>
      <c r="G106" s="1912"/>
      <c r="H106" s="1958"/>
      <c r="I106" s="1959"/>
      <c r="J106" s="1959"/>
      <c r="K106" s="1959"/>
      <c r="L106" s="1959"/>
      <c r="M106" s="1959"/>
      <c r="N106" s="1959"/>
      <c r="O106" s="1959"/>
      <c r="P106" s="1959"/>
      <c r="Q106" s="1960"/>
      <c r="R106" s="1958"/>
      <c r="S106" s="1959"/>
      <c r="T106" s="1959"/>
      <c r="U106" s="1959"/>
      <c r="V106" s="1959"/>
      <c r="W106" s="1959"/>
      <c r="X106" s="1959"/>
      <c r="Y106" s="1959"/>
      <c r="Z106" s="1959"/>
      <c r="AA106" s="1959"/>
      <c r="AB106" s="1959"/>
      <c r="AC106" s="1959"/>
      <c r="AD106" s="1959"/>
      <c r="AE106" s="1959"/>
      <c r="AF106" s="1959"/>
      <c r="AG106" s="1959"/>
      <c r="AH106" s="1960"/>
      <c r="AI106" s="1674"/>
      <c r="AJ106" s="1675"/>
      <c r="AK106" s="1675"/>
      <c r="AL106" s="1675"/>
      <c r="AM106" s="1676"/>
      <c r="AN106" s="2106"/>
      <c r="AO106" s="2107"/>
      <c r="AP106" s="2107"/>
      <c r="AQ106" s="2108"/>
      <c r="AV106" s="38"/>
    </row>
    <row r="107" spans="2:48" ht="11.25" customHeight="1" x14ac:dyDescent="0.2">
      <c r="B107" s="1978"/>
      <c r="C107" s="1910"/>
      <c r="D107" s="1911"/>
      <c r="E107" s="1911"/>
      <c r="F107" s="1911"/>
      <c r="G107" s="1912"/>
      <c r="H107" s="1958"/>
      <c r="I107" s="1959"/>
      <c r="J107" s="1959"/>
      <c r="K107" s="1959"/>
      <c r="L107" s="1959"/>
      <c r="M107" s="1959"/>
      <c r="N107" s="1959"/>
      <c r="O107" s="1959"/>
      <c r="P107" s="1959"/>
      <c r="Q107" s="1960"/>
      <c r="R107" s="2076" t="s">
        <v>624</v>
      </c>
      <c r="S107" s="1913" t="s">
        <v>614</v>
      </c>
      <c r="T107" s="1914"/>
      <c r="U107" s="1914"/>
      <c r="V107" s="1914"/>
      <c r="W107" s="1914"/>
      <c r="X107" s="1914"/>
      <c r="Y107" s="1914"/>
      <c r="Z107" s="1915"/>
      <c r="AA107" s="2088"/>
      <c r="AB107" s="2089"/>
      <c r="AC107" s="2089"/>
      <c r="AD107" s="2089"/>
      <c r="AE107" s="2092" t="s">
        <v>619</v>
      </c>
      <c r="AF107" s="2052"/>
      <c r="AG107" s="2053"/>
      <c r="AH107" s="2054"/>
      <c r="AI107" s="1674"/>
      <c r="AJ107" s="1675"/>
      <c r="AK107" s="1675"/>
      <c r="AL107" s="1675"/>
      <c r="AM107" s="1676"/>
      <c r="AN107" s="2106"/>
      <c r="AO107" s="2107"/>
      <c r="AP107" s="2107"/>
      <c r="AQ107" s="2108"/>
      <c r="AV107" s="38"/>
    </row>
    <row r="108" spans="2:48" ht="11.25" customHeight="1" x14ac:dyDescent="0.2">
      <c r="B108" s="1978"/>
      <c r="C108" s="1910"/>
      <c r="D108" s="1911"/>
      <c r="E108" s="1911"/>
      <c r="F108" s="1911"/>
      <c r="G108" s="1912"/>
      <c r="H108" s="1958"/>
      <c r="I108" s="1959"/>
      <c r="J108" s="1959"/>
      <c r="K108" s="1959"/>
      <c r="L108" s="1959"/>
      <c r="M108" s="1959"/>
      <c r="N108" s="1959"/>
      <c r="O108" s="1959"/>
      <c r="P108" s="1959"/>
      <c r="Q108" s="1960"/>
      <c r="R108" s="2076"/>
      <c r="S108" s="1958"/>
      <c r="T108" s="1959"/>
      <c r="U108" s="1959"/>
      <c r="V108" s="1959"/>
      <c r="W108" s="1959"/>
      <c r="X108" s="1959"/>
      <c r="Y108" s="1959"/>
      <c r="Z108" s="1960"/>
      <c r="AA108" s="2090"/>
      <c r="AB108" s="2091"/>
      <c r="AC108" s="2091"/>
      <c r="AD108" s="2091"/>
      <c r="AE108" s="2093"/>
      <c r="AF108" s="2055"/>
      <c r="AG108" s="2056"/>
      <c r="AH108" s="2057"/>
      <c r="AI108" s="1674"/>
      <c r="AJ108" s="1675"/>
      <c r="AK108" s="1675"/>
      <c r="AL108" s="1675"/>
      <c r="AM108" s="1676"/>
      <c r="AN108" s="2106"/>
      <c r="AO108" s="2107"/>
      <c r="AP108" s="2107"/>
      <c r="AQ108" s="2108"/>
      <c r="AV108" s="38"/>
    </row>
    <row r="109" spans="2:48" ht="11.25" customHeight="1" x14ac:dyDescent="0.2">
      <c r="B109" s="1978"/>
      <c r="C109" s="1910"/>
      <c r="D109" s="1911"/>
      <c r="E109" s="1911"/>
      <c r="F109" s="1911"/>
      <c r="G109" s="1912"/>
      <c r="H109" s="1958"/>
      <c r="I109" s="1959"/>
      <c r="J109" s="1959"/>
      <c r="K109" s="1959"/>
      <c r="L109" s="1959"/>
      <c r="M109" s="1959"/>
      <c r="N109" s="1959"/>
      <c r="O109" s="1959"/>
      <c r="P109" s="1959"/>
      <c r="Q109" s="1960"/>
      <c r="R109" s="1913" t="s">
        <v>625</v>
      </c>
      <c r="S109" s="1914"/>
      <c r="T109" s="1914"/>
      <c r="U109" s="1914"/>
      <c r="V109" s="1914"/>
      <c r="W109" s="1914"/>
      <c r="X109" s="1914"/>
      <c r="Y109" s="1914"/>
      <c r="Z109" s="1914"/>
      <c r="AA109" s="1914"/>
      <c r="AB109" s="1914"/>
      <c r="AC109" s="1914"/>
      <c r="AD109" s="1914"/>
      <c r="AE109" s="1914"/>
      <c r="AF109" s="1914"/>
      <c r="AG109" s="1914"/>
      <c r="AH109" s="1915"/>
      <c r="AI109" s="1674"/>
      <c r="AJ109" s="1675"/>
      <c r="AK109" s="1675"/>
      <c r="AL109" s="1675"/>
      <c r="AM109" s="1676"/>
      <c r="AN109" s="2106"/>
      <c r="AO109" s="2107"/>
      <c r="AP109" s="2107"/>
      <c r="AQ109" s="2108"/>
      <c r="AV109" s="38"/>
    </row>
    <row r="110" spans="2:48" ht="11.25" customHeight="1" x14ac:dyDescent="0.2">
      <c r="B110" s="1978"/>
      <c r="C110" s="1910"/>
      <c r="D110" s="1911"/>
      <c r="E110" s="1911"/>
      <c r="F110" s="1911"/>
      <c r="G110" s="1912"/>
      <c r="H110" s="1958"/>
      <c r="I110" s="1959"/>
      <c r="J110" s="1959"/>
      <c r="K110" s="1959"/>
      <c r="L110" s="1959"/>
      <c r="M110" s="1959"/>
      <c r="N110" s="1959"/>
      <c r="O110" s="1959"/>
      <c r="P110" s="1959"/>
      <c r="Q110" s="1960"/>
      <c r="R110" s="1958"/>
      <c r="S110" s="1959"/>
      <c r="T110" s="1959"/>
      <c r="U110" s="1959"/>
      <c r="V110" s="1959"/>
      <c r="W110" s="1959"/>
      <c r="X110" s="1959"/>
      <c r="Y110" s="1959"/>
      <c r="Z110" s="1959"/>
      <c r="AA110" s="1959"/>
      <c r="AB110" s="1959"/>
      <c r="AC110" s="1959"/>
      <c r="AD110" s="1959"/>
      <c r="AE110" s="1959"/>
      <c r="AF110" s="1959"/>
      <c r="AG110" s="1959"/>
      <c r="AH110" s="1960"/>
      <c r="AI110" s="1674"/>
      <c r="AJ110" s="1675"/>
      <c r="AK110" s="1675"/>
      <c r="AL110" s="1675"/>
      <c r="AM110" s="1676"/>
      <c r="AN110" s="2106"/>
      <c r="AO110" s="2107"/>
      <c r="AP110" s="2107"/>
      <c r="AQ110" s="2108"/>
      <c r="AV110" s="38"/>
    </row>
    <row r="111" spans="2:48" ht="11.25" customHeight="1" x14ac:dyDescent="0.2">
      <c r="B111" s="1978"/>
      <c r="C111" s="1910"/>
      <c r="D111" s="1911"/>
      <c r="E111" s="1911"/>
      <c r="F111" s="1911"/>
      <c r="G111" s="1912"/>
      <c r="H111" s="1958"/>
      <c r="I111" s="1959"/>
      <c r="J111" s="1959"/>
      <c r="K111" s="1959"/>
      <c r="L111" s="1959"/>
      <c r="M111" s="1959"/>
      <c r="N111" s="1959"/>
      <c r="O111" s="1959"/>
      <c r="P111" s="1959"/>
      <c r="Q111" s="1960"/>
      <c r="R111" s="2076" t="s">
        <v>626</v>
      </c>
      <c r="S111" s="1913" t="s">
        <v>614</v>
      </c>
      <c r="T111" s="1914"/>
      <c r="U111" s="1914"/>
      <c r="V111" s="1914"/>
      <c r="W111" s="1914"/>
      <c r="X111" s="1914"/>
      <c r="Y111" s="1914"/>
      <c r="Z111" s="1915"/>
      <c r="AA111" s="2112" t="str">
        <f>IF(AA107="","",AA100-AA107)</f>
        <v/>
      </c>
      <c r="AB111" s="2113"/>
      <c r="AC111" s="2113"/>
      <c r="AD111" s="2113"/>
      <c r="AE111" s="2092" t="s">
        <v>619</v>
      </c>
      <c r="AF111" s="2052"/>
      <c r="AG111" s="2053"/>
      <c r="AH111" s="2054"/>
      <c r="AI111" s="1674"/>
      <c r="AJ111" s="1675"/>
      <c r="AK111" s="1675"/>
      <c r="AL111" s="1675"/>
      <c r="AM111" s="1676"/>
      <c r="AN111" s="2106"/>
      <c r="AO111" s="2107"/>
      <c r="AP111" s="2107"/>
      <c r="AQ111" s="2108"/>
      <c r="AV111" s="38"/>
    </row>
    <row r="112" spans="2:48" ht="11.25" customHeight="1" x14ac:dyDescent="0.2">
      <c r="B112" s="1978"/>
      <c r="C112" s="1910"/>
      <c r="D112" s="1911"/>
      <c r="E112" s="1911"/>
      <c r="F112" s="1911"/>
      <c r="G112" s="1912"/>
      <c r="H112" s="1958"/>
      <c r="I112" s="1959"/>
      <c r="J112" s="1959"/>
      <c r="K112" s="1959"/>
      <c r="L112" s="1959"/>
      <c r="M112" s="1959"/>
      <c r="N112" s="1959"/>
      <c r="O112" s="1959"/>
      <c r="P112" s="1959"/>
      <c r="Q112" s="1960"/>
      <c r="R112" s="2076"/>
      <c r="S112" s="1958"/>
      <c r="T112" s="1959"/>
      <c r="U112" s="1959"/>
      <c r="V112" s="1959"/>
      <c r="W112" s="1959"/>
      <c r="X112" s="1959"/>
      <c r="Y112" s="1959"/>
      <c r="Z112" s="1960"/>
      <c r="AA112" s="2114"/>
      <c r="AB112" s="2115"/>
      <c r="AC112" s="2115"/>
      <c r="AD112" s="2115"/>
      <c r="AE112" s="2093"/>
      <c r="AF112" s="2055"/>
      <c r="AG112" s="2056"/>
      <c r="AH112" s="2057"/>
      <c r="AI112" s="1674"/>
      <c r="AJ112" s="1675"/>
      <c r="AK112" s="1675"/>
      <c r="AL112" s="1675"/>
      <c r="AM112" s="1676"/>
      <c r="AN112" s="2106"/>
      <c r="AO112" s="2107"/>
      <c r="AP112" s="2107"/>
      <c r="AQ112" s="2108"/>
      <c r="AV112" s="38"/>
    </row>
    <row r="113" spans="2:60" ht="11.25" customHeight="1" x14ac:dyDescent="0.2">
      <c r="B113" s="1978"/>
      <c r="C113" s="1910"/>
      <c r="D113" s="1911"/>
      <c r="E113" s="1911"/>
      <c r="F113" s="1911"/>
      <c r="G113" s="1912"/>
      <c r="H113" s="1958"/>
      <c r="I113" s="1959"/>
      <c r="J113" s="1959"/>
      <c r="K113" s="1959"/>
      <c r="L113" s="1959"/>
      <c r="M113" s="1959"/>
      <c r="N113" s="1959"/>
      <c r="O113" s="1959"/>
      <c r="P113" s="1959"/>
      <c r="Q113" s="1960"/>
      <c r="R113" s="109"/>
      <c r="S113" s="2126"/>
      <c r="T113" s="1913" t="s">
        <v>627</v>
      </c>
      <c r="U113" s="1914"/>
      <c r="V113" s="1914"/>
      <c r="W113" s="1914"/>
      <c r="X113" s="1914"/>
      <c r="Y113" s="1914"/>
      <c r="Z113" s="1915"/>
      <c r="AA113" s="2088"/>
      <c r="AB113" s="2089"/>
      <c r="AC113" s="2089"/>
      <c r="AD113" s="2089"/>
      <c r="AE113" s="2092" t="s">
        <v>619</v>
      </c>
      <c r="AF113" s="2128" t="str">
        <f>IF(OR(AA113="",AA113=""),"",AA113/AA111)</f>
        <v/>
      </c>
      <c r="AG113" s="2129"/>
      <c r="AH113" s="2130"/>
      <c r="AI113" s="1674"/>
      <c r="AJ113" s="1675"/>
      <c r="AK113" s="1675"/>
      <c r="AL113" s="1675"/>
      <c r="AM113" s="1676"/>
      <c r="AN113" s="2106"/>
      <c r="AO113" s="2107"/>
      <c r="AP113" s="2107"/>
      <c r="AQ113" s="2108"/>
      <c r="AV113" s="38"/>
    </row>
    <row r="114" spans="2:60" ht="11.25" customHeight="1" x14ac:dyDescent="0.2">
      <c r="B114" s="1979"/>
      <c r="C114" s="1974"/>
      <c r="D114" s="1975"/>
      <c r="E114" s="1975"/>
      <c r="F114" s="1975"/>
      <c r="G114" s="1976"/>
      <c r="H114" s="1970"/>
      <c r="I114" s="1971"/>
      <c r="J114" s="1971"/>
      <c r="K114" s="1971"/>
      <c r="L114" s="1971"/>
      <c r="M114" s="1971"/>
      <c r="N114" s="1971"/>
      <c r="O114" s="1971"/>
      <c r="P114" s="1971"/>
      <c r="Q114" s="1972"/>
      <c r="R114" s="110"/>
      <c r="S114" s="2127"/>
      <c r="T114" s="1970"/>
      <c r="U114" s="1971"/>
      <c r="V114" s="1971"/>
      <c r="W114" s="1971"/>
      <c r="X114" s="1971"/>
      <c r="Y114" s="1971"/>
      <c r="Z114" s="1972"/>
      <c r="AA114" s="2090"/>
      <c r="AB114" s="2091"/>
      <c r="AC114" s="2091"/>
      <c r="AD114" s="2091"/>
      <c r="AE114" s="2093"/>
      <c r="AF114" s="2131"/>
      <c r="AG114" s="2132"/>
      <c r="AH114" s="2133"/>
      <c r="AI114" s="1658"/>
      <c r="AJ114" s="1659"/>
      <c r="AK114" s="1659"/>
      <c r="AL114" s="1659"/>
      <c r="AM114" s="1660"/>
      <c r="AN114" s="2109"/>
      <c r="AO114" s="2110"/>
      <c r="AP114" s="2110"/>
      <c r="AQ114" s="2111"/>
      <c r="AV114" s="38"/>
    </row>
    <row r="115" spans="2:60" ht="36" hidden="1" customHeight="1" x14ac:dyDescent="0.2">
      <c r="B115" s="101"/>
      <c r="C115" s="2134"/>
      <c r="D115" s="2134"/>
      <c r="E115" s="2134"/>
      <c r="F115" s="2134"/>
      <c r="G115" s="2134"/>
      <c r="H115" s="2135"/>
      <c r="I115" s="2135"/>
      <c r="J115" s="2135"/>
      <c r="K115" s="2135"/>
      <c r="L115" s="2135"/>
      <c r="M115" s="2135"/>
      <c r="N115" s="2135"/>
      <c r="O115" s="2135"/>
      <c r="P115" s="2135"/>
      <c r="Q115" s="2135"/>
      <c r="R115" s="2135"/>
      <c r="S115" s="2135"/>
      <c r="T115" s="2135"/>
      <c r="U115" s="2135"/>
      <c r="V115" s="2135"/>
      <c r="W115" s="2135"/>
      <c r="X115" s="2135"/>
      <c r="Y115" s="2135"/>
      <c r="Z115" s="2135"/>
      <c r="AA115" s="2135"/>
      <c r="AB115" s="2135"/>
      <c r="AC115" s="2135"/>
      <c r="AD115" s="2135"/>
      <c r="AE115" s="2135"/>
      <c r="AF115" s="2136"/>
      <c r="AG115" s="2136"/>
      <c r="AH115" s="2137"/>
      <c r="AI115" s="1686"/>
      <c r="AJ115" s="1687"/>
      <c r="AK115" s="1687"/>
      <c r="AL115" s="1687"/>
      <c r="AM115" s="1688"/>
      <c r="AN115" s="2116"/>
      <c r="AO115" s="2117"/>
      <c r="AP115" s="2117"/>
      <c r="AQ115" s="2118"/>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652" t="s">
        <v>459</v>
      </c>
      <c r="AJ117" s="1653"/>
      <c r="AK117" s="1653"/>
      <c r="AL117" s="1653"/>
      <c r="AM117" s="1654"/>
      <c r="AN117" s="2103" t="str">
        <f>IF(SUM(AN78:AQ114)=0,"",SUM(AN78:AQ114))</f>
        <v/>
      </c>
      <c r="AO117" s="2104"/>
      <c r="AP117" s="2104"/>
      <c r="AQ117" s="2105"/>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658"/>
      <c r="AJ118" s="1659"/>
      <c r="AK118" s="1659"/>
      <c r="AL118" s="1659"/>
      <c r="AM118" s="1660"/>
      <c r="AN118" s="2109"/>
      <c r="AO118" s="2110"/>
      <c r="AP118" s="2110"/>
      <c r="AQ118" s="2111"/>
      <c r="AV118" s="38"/>
    </row>
    <row r="119" spans="2:60" s="4" customFormat="1" ht="9.75" customHeight="1" x14ac:dyDescent="0.2">
      <c r="B119" s="4" t="s">
        <v>603</v>
      </c>
      <c r="AV119" s="13"/>
    </row>
    <row r="120" spans="2:60" s="4" customFormat="1" ht="15" customHeight="1" x14ac:dyDescent="0.2">
      <c r="B120" s="4" t="s">
        <v>628</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629</v>
      </c>
      <c r="AQ125" s="44"/>
      <c r="AW125" s="142" t="s">
        <v>406</v>
      </c>
      <c r="AX125" s="143"/>
    </row>
    <row r="126" spans="2:60" ht="15" customHeight="1" thickBot="1" x14ac:dyDescent="0.25">
      <c r="B126" s="1652" t="s">
        <v>542</v>
      </c>
      <c r="C126" s="1653"/>
      <c r="D126" s="1653"/>
      <c r="E126" s="1654"/>
      <c r="F126" s="2040" t="s">
        <v>630</v>
      </c>
      <c r="G126" s="2041"/>
      <c r="H126" s="2041"/>
      <c r="I126" s="2041"/>
      <c r="J126" s="2041"/>
      <c r="K126" s="2041"/>
      <c r="L126" s="2041"/>
      <c r="M126" s="2041"/>
      <c r="N126" s="2041"/>
      <c r="O126" s="2041"/>
      <c r="P126" s="2041"/>
      <c r="Q126" s="2041"/>
      <c r="R126" s="2041"/>
      <c r="S126" s="2041"/>
      <c r="T126" s="2041"/>
      <c r="U126" s="2041"/>
      <c r="V126" s="2041"/>
      <c r="W126" s="2041"/>
      <c r="X126" s="2119"/>
      <c r="Y126" s="1652" t="s">
        <v>631</v>
      </c>
      <c r="Z126" s="1653"/>
      <c r="AA126" s="1653"/>
      <c r="AB126" s="1653"/>
      <c r="AC126" s="1653"/>
      <c r="AD126" s="1653"/>
      <c r="AE126" s="1653"/>
      <c r="AF126" s="1653"/>
      <c r="AG126" s="1653"/>
      <c r="AH126" s="1653"/>
      <c r="AI126" s="1653"/>
      <c r="AJ126" s="1653"/>
      <c r="AK126" s="1653"/>
      <c r="AL126" s="1653"/>
      <c r="AM126" s="1654"/>
      <c r="AN126" s="1984" t="s">
        <v>608</v>
      </c>
      <c r="AO126" s="1985"/>
      <c r="AP126" s="1985"/>
      <c r="AQ126" s="1986"/>
      <c r="AV126" s="38"/>
      <c r="AW126" s="112" t="s">
        <v>632</v>
      </c>
      <c r="AX126" s="112"/>
      <c r="AY126" s="112"/>
      <c r="AZ126" s="113"/>
      <c r="BA126" s="112"/>
      <c r="BB126" s="113"/>
      <c r="BC126" s="112"/>
      <c r="BD126" s="113"/>
      <c r="BE126" s="112"/>
      <c r="BF126" s="113"/>
      <c r="BG126" s="113"/>
      <c r="BH126" s="113"/>
    </row>
    <row r="127" spans="2:60" ht="15" customHeight="1" x14ac:dyDescent="0.2">
      <c r="B127" s="1674"/>
      <c r="C127" s="1675"/>
      <c r="D127" s="1675"/>
      <c r="E127" s="1676"/>
      <c r="F127" s="2042"/>
      <c r="G127" s="1778"/>
      <c r="H127" s="1778"/>
      <c r="I127" s="1778"/>
      <c r="J127" s="1778"/>
      <c r="K127" s="1778"/>
      <c r="L127" s="1778"/>
      <c r="M127" s="1778"/>
      <c r="N127" s="1778"/>
      <c r="O127" s="1778"/>
      <c r="P127" s="1778"/>
      <c r="Q127" s="1778"/>
      <c r="R127" s="1778"/>
      <c r="S127" s="1778"/>
      <c r="T127" s="1778"/>
      <c r="U127" s="1778"/>
      <c r="V127" s="1778"/>
      <c r="W127" s="1778"/>
      <c r="X127" s="1779"/>
      <c r="Y127" s="1674"/>
      <c r="Z127" s="1675"/>
      <c r="AA127" s="1675"/>
      <c r="AB127" s="1675"/>
      <c r="AC127" s="1675"/>
      <c r="AD127" s="1675"/>
      <c r="AE127" s="1675"/>
      <c r="AF127" s="1675"/>
      <c r="AG127" s="1675"/>
      <c r="AH127" s="1675"/>
      <c r="AI127" s="1675"/>
      <c r="AJ127" s="1675"/>
      <c r="AK127" s="1675"/>
      <c r="AL127" s="1675"/>
      <c r="AM127" s="1676"/>
      <c r="AN127" s="2120"/>
      <c r="AO127" s="2121"/>
      <c r="AP127" s="2121"/>
      <c r="AQ127" s="2122"/>
      <c r="AV127" s="38"/>
      <c r="AW127" s="1870" t="s">
        <v>130</v>
      </c>
      <c r="AX127" s="1871"/>
      <c r="AY127" s="1876" t="s">
        <v>633</v>
      </c>
      <c r="AZ127" s="1877"/>
      <c r="BA127" s="1877"/>
      <c r="BB127" s="1878"/>
      <c r="BC127" s="1877" t="s">
        <v>634</v>
      </c>
      <c r="BD127" s="1877"/>
      <c r="BE127" s="1877"/>
      <c r="BF127" s="1879"/>
      <c r="BG127" s="1880" t="s">
        <v>323</v>
      </c>
      <c r="BH127" s="1883" t="s">
        <v>52</v>
      </c>
    </row>
    <row r="128" spans="2:60" ht="7.5" customHeight="1" x14ac:dyDescent="0.2">
      <c r="B128" s="1658"/>
      <c r="C128" s="1659"/>
      <c r="D128" s="1659"/>
      <c r="E128" s="1660"/>
      <c r="F128" s="1655"/>
      <c r="G128" s="1656"/>
      <c r="H128" s="1656"/>
      <c r="I128" s="1656"/>
      <c r="J128" s="1656"/>
      <c r="K128" s="1656"/>
      <c r="L128" s="1656"/>
      <c r="M128" s="1656"/>
      <c r="N128" s="1656"/>
      <c r="O128" s="1656"/>
      <c r="P128" s="1656"/>
      <c r="Q128" s="1656"/>
      <c r="R128" s="1656"/>
      <c r="S128" s="1656"/>
      <c r="T128" s="1656"/>
      <c r="U128" s="1656"/>
      <c r="V128" s="1656"/>
      <c r="W128" s="1656"/>
      <c r="X128" s="1657"/>
      <c r="Y128" s="1658"/>
      <c r="Z128" s="1659"/>
      <c r="AA128" s="1659"/>
      <c r="AB128" s="1659"/>
      <c r="AC128" s="1659"/>
      <c r="AD128" s="1659"/>
      <c r="AE128" s="1659"/>
      <c r="AF128" s="1659"/>
      <c r="AG128" s="1659"/>
      <c r="AH128" s="1659"/>
      <c r="AI128" s="1659"/>
      <c r="AJ128" s="1659"/>
      <c r="AK128" s="1659"/>
      <c r="AL128" s="1659"/>
      <c r="AM128" s="1660"/>
      <c r="AN128" s="2123"/>
      <c r="AO128" s="2124"/>
      <c r="AP128" s="2124"/>
      <c r="AQ128" s="2125"/>
      <c r="AV128" s="38"/>
      <c r="AW128" s="1872"/>
      <c r="AX128" s="1873"/>
      <c r="AY128" s="1886" t="s">
        <v>635</v>
      </c>
      <c r="AZ128" s="1887"/>
      <c r="BA128" s="1887"/>
      <c r="BB128" s="1887"/>
      <c r="BC128" s="1888" t="s">
        <v>636</v>
      </c>
      <c r="BD128" s="1887"/>
      <c r="BE128" s="1887"/>
      <c r="BF128" s="1889"/>
      <c r="BG128" s="1881"/>
      <c r="BH128" s="1884"/>
    </row>
    <row r="129" spans="2:60" ht="12.75" customHeight="1" x14ac:dyDescent="0.2">
      <c r="B129" s="1977" t="s">
        <v>274</v>
      </c>
      <c r="C129" s="1984" t="s">
        <v>637</v>
      </c>
      <c r="D129" s="1985"/>
      <c r="E129" s="1985"/>
      <c r="F129" s="2138" t="s">
        <v>638</v>
      </c>
      <c r="G129" s="2138"/>
      <c r="H129" s="2138"/>
      <c r="I129" s="2138"/>
      <c r="J129" s="2138"/>
      <c r="K129" s="2138"/>
      <c r="L129" s="2138"/>
      <c r="M129" s="2138"/>
      <c r="N129" s="2138"/>
      <c r="O129" s="2138"/>
      <c r="P129" s="2138"/>
      <c r="Q129" s="2138"/>
      <c r="R129" s="2138"/>
      <c r="S129" s="2138"/>
      <c r="T129" s="2138"/>
      <c r="U129" s="2113" t="str">
        <f>IF($AX$125="","",VLOOKUP($AX$125,$AX$131:BF177,2,FALSE))</f>
        <v/>
      </c>
      <c r="V129" s="2113"/>
      <c r="W129" s="2089" t="s">
        <v>639</v>
      </c>
      <c r="X129" s="2140"/>
      <c r="Y129" s="2144" t="s">
        <v>640</v>
      </c>
      <c r="Z129" s="2145"/>
      <c r="AA129" s="2145"/>
      <c r="AB129" s="2145"/>
      <c r="AC129" s="2145"/>
      <c r="AD129" s="2145"/>
      <c r="AE129" s="2145"/>
      <c r="AF129" s="2145"/>
      <c r="AG129" s="2145"/>
      <c r="AH129" s="2145"/>
      <c r="AI129" s="2145"/>
      <c r="AJ129" s="2145"/>
      <c r="AK129" s="2145"/>
      <c r="AL129" s="2145"/>
      <c r="AM129" s="2146"/>
      <c r="AN129" s="2153" t="str">
        <f>IF($AX$125="","",VLOOKUP($AX$125,$AX$131:BY177,5,FALSE))</f>
        <v/>
      </c>
      <c r="AO129" s="2154"/>
      <c r="AP129" s="2154" t="str">
        <f>IF($AX$125="","",VLOOKUP($AX$125,$AX$131:CA177,2,FALSE))</f>
        <v/>
      </c>
      <c r="AQ129" s="2155"/>
      <c r="AV129" s="38"/>
      <c r="AW129" s="1872"/>
      <c r="AX129" s="1873"/>
      <c r="AY129" s="1890" t="s">
        <v>641</v>
      </c>
      <c r="AZ129" s="1891"/>
      <c r="BA129" s="1892" t="s">
        <v>642</v>
      </c>
      <c r="BB129" s="1893"/>
      <c r="BC129" s="1892" t="s">
        <v>641</v>
      </c>
      <c r="BD129" s="1891"/>
      <c r="BE129" s="1892" t="s">
        <v>642</v>
      </c>
      <c r="BF129" s="1894"/>
      <c r="BG129" s="1881"/>
      <c r="BH129" s="1884"/>
    </row>
    <row r="130" spans="2:60" ht="12.75" customHeight="1" thickBot="1" x14ac:dyDescent="0.25">
      <c r="B130" s="1978"/>
      <c r="C130" s="2120"/>
      <c r="D130" s="2121"/>
      <c r="E130" s="2121"/>
      <c r="F130" s="2138"/>
      <c r="G130" s="2138"/>
      <c r="H130" s="2138"/>
      <c r="I130" s="2138"/>
      <c r="J130" s="2138"/>
      <c r="K130" s="2138"/>
      <c r="L130" s="2138"/>
      <c r="M130" s="2138"/>
      <c r="N130" s="2138"/>
      <c r="O130" s="2138"/>
      <c r="P130" s="2138"/>
      <c r="Q130" s="2138"/>
      <c r="R130" s="2138"/>
      <c r="S130" s="2138"/>
      <c r="T130" s="2138"/>
      <c r="U130" s="2139"/>
      <c r="V130" s="2139"/>
      <c r="W130" s="2141"/>
      <c r="X130" s="2142"/>
      <c r="Y130" s="2147"/>
      <c r="Z130" s="2148"/>
      <c r="AA130" s="2148"/>
      <c r="AB130" s="2148"/>
      <c r="AC130" s="2148"/>
      <c r="AD130" s="2148"/>
      <c r="AE130" s="2148"/>
      <c r="AF130" s="2148"/>
      <c r="AG130" s="2148"/>
      <c r="AH130" s="2148"/>
      <c r="AI130" s="2148"/>
      <c r="AJ130" s="2148"/>
      <c r="AK130" s="2148"/>
      <c r="AL130" s="2148"/>
      <c r="AM130" s="2149"/>
      <c r="AN130" s="2156"/>
      <c r="AO130" s="2157"/>
      <c r="AP130" s="2157"/>
      <c r="AQ130" s="2158"/>
      <c r="AV130" s="38"/>
      <c r="AW130" s="1874"/>
      <c r="AX130" s="1875"/>
      <c r="AY130" s="114" t="s">
        <v>643</v>
      </c>
      <c r="AZ130" s="115" t="s">
        <v>644</v>
      </c>
      <c r="BA130" s="116" t="s">
        <v>643</v>
      </c>
      <c r="BB130" s="115" t="s">
        <v>644</v>
      </c>
      <c r="BC130" s="116" t="s">
        <v>643</v>
      </c>
      <c r="BD130" s="115" t="s">
        <v>644</v>
      </c>
      <c r="BE130" s="116" t="s">
        <v>643</v>
      </c>
      <c r="BF130" s="117" t="s">
        <v>644</v>
      </c>
      <c r="BG130" s="1882"/>
      <c r="BH130" s="1885"/>
    </row>
    <row r="131" spans="2:60" ht="12.75" customHeight="1" x14ac:dyDescent="0.2">
      <c r="B131" s="1978"/>
      <c r="C131" s="2120"/>
      <c r="D131" s="2121"/>
      <c r="E131" s="2121"/>
      <c r="F131" s="2138"/>
      <c r="G131" s="2138"/>
      <c r="H131" s="2138"/>
      <c r="I131" s="2138"/>
      <c r="J131" s="2138"/>
      <c r="K131" s="2138"/>
      <c r="L131" s="2138"/>
      <c r="M131" s="2138"/>
      <c r="N131" s="2138"/>
      <c r="O131" s="2138"/>
      <c r="P131" s="2138"/>
      <c r="Q131" s="2138"/>
      <c r="R131" s="2138"/>
      <c r="S131" s="2138"/>
      <c r="T131" s="2138"/>
      <c r="U131" s="2139"/>
      <c r="V131" s="2139"/>
      <c r="W131" s="2141"/>
      <c r="X131" s="2142"/>
      <c r="Y131" s="2147"/>
      <c r="Z131" s="2148"/>
      <c r="AA131" s="2148"/>
      <c r="AB131" s="2148"/>
      <c r="AC131" s="2148"/>
      <c r="AD131" s="2148"/>
      <c r="AE131" s="2148"/>
      <c r="AF131" s="2148"/>
      <c r="AG131" s="2148"/>
      <c r="AH131" s="2148"/>
      <c r="AI131" s="2148"/>
      <c r="AJ131" s="2148"/>
      <c r="AK131" s="2148"/>
      <c r="AL131" s="2148"/>
      <c r="AM131" s="2149"/>
      <c r="AN131" s="2156"/>
      <c r="AO131" s="2157"/>
      <c r="AP131" s="2157"/>
      <c r="AQ131" s="2158"/>
      <c r="AV131" s="38"/>
      <c r="AW131" s="118">
        <v>1</v>
      </c>
      <c r="AX131" s="119" t="s">
        <v>645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978"/>
      <c r="C132" s="2120"/>
      <c r="D132" s="2121"/>
      <c r="E132" s="2121"/>
      <c r="F132" s="2138"/>
      <c r="G132" s="2138"/>
      <c r="H132" s="2138"/>
      <c r="I132" s="2138"/>
      <c r="J132" s="2138"/>
      <c r="K132" s="2138"/>
      <c r="L132" s="2138"/>
      <c r="M132" s="2138"/>
      <c r="N132" s="2138"/>
      <c r="O132" s="2138"/>
      <c r="P132" s="2138"/>
      <c r="Q132" s="2138"/>
      <c r="R132" s="2138"/>
      <c r="S132" s="2138"/>
      <c r="T132" s="2138"/>
      <c r="U132" s="2115"/>
      <c r="V132" s="2115"/>
      <c r="W132" s="2091"/>
      <c r="X132" s="2143"/>
      <c r="Y132" s="2147"/>
      <c r="Z132" s="2148"/>
      <c r="AA132" s="2148"/>
      <c r="AB132" s="2148"/>
      <c r="AC132" s="2148"/>
      <c r="AD132" s="2148"/>
      <c r="AE132" s="2148"/>
      <c r="AF132" s="2148"/>
      <c r="AG132" s="2148"/>
      <c r="AH132" s="2148"/>
      <c r="AI132" s="2148"/>
      <c r="AJ132" s="2148"/>
      <c r="AK132" s="2148"/>
      <c r="AL132" s="2148"/>
      <c r="AM132" s="2149"/>
      <c r="AN132" s="2159"/>
      <c r="AO132" s="2160"/>
      <c r="AP132" s="2160"/>
      <c r="AQ132" s="2161"/>
      <c r="AV132" s="38"/>
      <c r="AW132" s="126">
        <v>2</v>
      </c>
      <c r="AX132" s="127" t="s">
        <v>646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978"/>
      <c r="C133" s="2120"/>
      <c r="D133" s="2121"/>
      <c r="E133" s="2121"/>
      <c r="F133" s="2138" t="s">
        <v>647</v>
      </c>
      <c r="G133" s="2138"/>
      <c r="H133" s="2138"/>
      <c r="I133" s="2138"/>
      <c r="J133" s="2138"/>
      <c r="K133" s="2138"/>
      <c r="L133" s="2138"/>
      <c r="M133" s="2138"/>
      <c r="N133" s="2138"/>
      <c r="O133" s="2138"/>
      <c r="P133" s="2138"/>
      <c r="Q133" s="2138"/>
      <c r="R133" s="2138"/>
      <c r="S133" s="2138"/>
      <c r="T133" s="2138"/>
      <c r="U133" s="2113" t="str">
        <f>IF($AX$125="","",VLOOKUP($AX$125,$AX$131:BF181,4,FALSE))</f>
        <v/>
      </c>
      <c r="V133" s="2113"/>
      <c r="W133" s="2089" t="s">
        <v>639</v>
      </c>
      <c r="X133" s="2140"/>
      <c r="Y133" s="2147"/>
      <c r="Z133" s="2148"/>
      <c r="AA133" s="2148"/>
      <c r="AB133" s="2148"/>
      <c r="AC133" s="2148"/>
      <c r="AD133" s="2148"/>
      <c r="AE133" s="2148"/>
      <c r="AF133" s="2148"/>
      <c r="AG133" s="2148"/>
      <c r="AH133" s="2148"/>
      <c r="AI133" s="2148"/>
      <c r="AJ133" s="2148"/>
      <c r="AK133" s="2148"/>
      <c r="AL133" s="2148"/>
      <c r="AM133" s="2149"/>
      <c r="AN133" s="2153" t="str">
        <f>IF($AX$125="","",VLOOKUP($AX$125,$AX$131:BY181,3,FALSE))</f>
        <v/>
      </c>
      <c r="AO133" s="2154"/>
      <c r="AP133" s="2154" t="str">
        <f>IF($AX$125="","",VLOOKUP($AX$125,$AX$131:CA181,2,FALSE))</f>
        <v/>
      </c>
      <c r="AQ133" s="2155"/>
      <c r="AV133" s="38"/>
      <c r="AW133" s="126">
        <v>3</v>
      </c>
      <c r="AX133" s="127" t="s">
        <v>648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978"/>
      <c r="C134" s="2120"/>
      <c r="D134" s="2121"/>
      <c r="E134" s="2121"/>
      <c r="F134" s="2138"/>
      <c r="G134" s="2138"/>
      <c r="H134" s="2138"/>
      <c r="I134" s="2138"/>
      <c r="J134" s="2138"/>
      <c r="K134" s="2138"/>
      <c r="L134" s="2138"/>
      <c r="M134" s="2138"/>
      <c r="N134" s="2138"/>
      <c r="O134" s="2138"/>
      <c r="P134" s="2138"/>
      <c r="Q134" s="2138"/>
      <c r="R134" s="2138"/>
      <c r="S134" s="2138"/>
      <c r="T134" s="2138"/>
      <c r="U134" s="2139"/>
      <c r="V134" s="2139"/>
      <c r="W134" s="2141"/>
      <c r="X134" s="2142"/>
      <c r="Y134" s="2147"/>
      <c r="Z134" s="2148"/>
      <c r="AA134" s="2148"/>
      <c r="AB134" s="2148"/>
      <c r="AC134" s="2148"/>
      <c r="AD134" s="2148"/>
      <c r="AE134" s="2148"/>
      <c r="AF134" s="2148"/>
      <c r="AG134" s="2148"/>
      <c r="AH134" s="2148"/>
      <c r="AI134" s="2148"/>
      <c r="AJ134" s="2148"/>
      <c r="AK134" s="2148"/>
      <c r="AL134" s="2148"/>
      <c r="AM134" s="2149"/>
      <c r="AN134" s="2156"/>
      <c r="AO134" s="2157"/>
      <c r="AP134" s="2157"/>
      <c r="AQ134" s="2158"/>
      <c r="AV134" s="38"/>
      <c r="AW134" s="126">
        <v>4</v>
      </c>
      <c r="AX134" s="127" t="s">
        <v>649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978"/>
      <c r="C135" s="2120"/>
      <c r="D135" s="2121"/>
      <c r="E135" s="2121"/>
      <c r="F135" s="2138"/>
      <c r="G135" s="2138"/>
      <c r="H135" s="2138"/>
      <c r="I135" s="2138"/>
      <c r="J135" s="2138"/>
      <c r="K135" s="2138"/>
      <c r="L135" s="2138"/>
      <c r="M135" s="2138"/>
      <c r="N135" s="2138"/>
      <c r="O135" s="2138"/>
      <c r="P135" s="2138"/>
      <c r="Q135" s="2138"/>
      <c r="R135" s="2138"/>
      <c r="S135" s="2138"/>
      <c r="T135" s="2138"/>
      <c r="U135" s="2139"/>
      <c r="V135" s="2139"/>
      <c r="W135" s="2141"/>
      <c r="X135" s="2142"/>
      <c r="Y135" s="2147"/>
      <c r="Z135" s="2148"/>
      <c r="AA135" s="2148"/>
      <c r="AB135" s="2148"/>
      <c r="AC135" s="2148"/>
      <c r="AD135" s="2148"/>
      <c r="AE135" s="2148"/>
      <c r="AF135" s="2148"/>
      <c r="AG135" s="2148"/>
      <c r="AH135" s="2148"/>
      <c r="AI135" s="2148"/>
      <c r="AJ135" s="2148"/>
      <c r="AK135" s="2148"/>
      <c r="AL135" s="2148"/>
      <c r="AM135" s="2149"/>
      <c r="AN135" s="2156"/>
      <c r="AO135" s="2157"/>
      <c r="AP135" s="2157"/>
      <c r="AQ135" s="2158"/>
      <c r="AV135" s="38"/>
      <c r="AW135" s="126">
        <v>5</v>
      </c>
      <c r="AX135" s="127" t="s">
        <v>650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979"/>
      <c r="C136" s="2123"/>
      <c r="D136" s="2124"/>
      <c r="E136" s="2124"/>
      <c r="F136" s="2138"/>
      <c r="G136" s="2138"/>
      <c r="H136" s="2138"/>
      <c r="I136" s="2138"/>
      <c r="J136" s="2138"/>
      <c r="K136" s="2138"/>
      <c r="L136" s="2138"/>
      <c r="M136" s="2138"/>
      <c r="N136" s="2138"/>
      <c r="O136" s="2138"/>
      <c r="P136" s="2138"/>
      <c r="Q136" s="2138"/>
      <c r="R136" s="2138"/>
      <c r="S136" s="2138"/>
      <c r="T136" s="2138"/>
      <c r="U136" s="2115"/>
      <c r="V136" s="2115"/>
      <c r="W136" s="2091"/>
      <c r="X136" s="2143"/>
      <c r="Y136" s="2147"/>
      <c r="Z136" s="2148"/>
      <c r="AA136" s="2148"/>
      <c r="AB136" s="2148"/>
      <c r="AC136" s="2148"/>
      <c r="AD136" s="2148"/>
      <c r="AE136" s="2148"/>
      <c r="AF136" s="2148"/>
      <c r="AG136" s="2148"/>
      <c r="AH136" s="2148"/>
      <c r="AI136" s="2148"/>
      <c r="AJ136" s="2148"/>
      <c r="AK136" s="2148"/>
      <c r="AL136" s="2148"/>
      <c r="AM136" s="2149"/>
      <c r="AN136" s="2159"/>
      <c r="AO136" s="2160"/>
      <c r="AP136" s="2160"/>
      <c r="AQ136" s="2161"/>
      <c r="AV136" s="38"/>
      <c r="AW136" s="126">
        <v>6</v>
      </c>
      <c r="AX136" s="127" t="s">
        <v>651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977" t="s">
        <v>78</v>
      </c>
      <c r="C137" s="1984" t="s">
        <v>652</v>
      </c>
      <c r="D137" s="1985"/>
      <c r="E137" s="1985"/>
      <c r="F137" s="2138" t="s">
        <v>653</v>
      </c>
      <c r="G137" s="2138"/>
      <c r="H137" s="2138"/>
      <c r="I137" s="2138"/>
      <c r="J137" s="2138"/>
      <c r="K137" s="2138"/>
      <c r="L137" s="2138"/>
      <c r="M137" s="2138"/>
      <c r="N137" s="2138"/>
      <c r="O137" s="2138"/>
      <c r="P137" s="2138"/>
      <c r="Q137" s="2138"/>
      <c r="R137" s="2138"/>
      <c r="S137" s="2138"/>
      <c r="T137" s="2138"/>
      <c r="U137" s="2113" t="str">
        <f>IF($AX$125="","",VLOOKUP($AX$125,$AX$131:BF185,6,FALSE))</f>
        <v/>
      </c>
      <c r="V137" s="2113"/>
      <c r="W137" s="2089" t="s">
        <v>639</v>
      </c>
      <c r="X137" s="2140"/>
      <c r="Y137" s="2144" t="s">
        <v>654</v>
      </c>
      <c r="Z137" s="2145"/>
      <c r="AA137" s="2145"/>
      <c r="AB137" s="2145"/>
      <c r="AC137" s="2145"/>
      <c r="AD137" s="2145"/>
      <c r="AE137" s="2145"/>
      <c r="AF137" s="2145"/>
      <c r="AG137" s="2145"/>
      <c r="AH137" s="2145"/>
      <c r="AI137" s="2145"/>
      <c r="AJ137" s="2145"/>
      <c r="AK137" s="2145"/>
      <c r="AL137" s="2145"/>
      <c r="AM137" s="2146"/>
      <c r="AN137" s="2153" t="str">
        <f>IF($AX$125="","",VLOOKUP($AX$125,$AX$131:BY185,7,FALSE))</f>
        <v/>
      </c>
      <c r="AO137" s="2154"/>
      <c r="AP137" s="2154" t="str">
        <f>IF($AX$125="","",VLOOKUP($AX$125,$AX$131:CA185,2,FALSE))</f>
        <v/>
      </c>
      <c r="AQ137" s="2155"/>
      <c r="AV137" s="38"/>
      <c r="AW137" s="126">
        <v>7</v>
      </c>
      <c r="AX137" s="127" t="s">
        <v>655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978"/>
      <c r="C138" s="2120"/>
      <c r="D138" s="2121"/>
      <c r="E138" s="2121"/>
      <c r="F138" s="2138"/>
      <c r="G138" s="2138"/>
      <c r="H138" s="2138"/>
      <c r="I138" s="2138"/>
      <c r="J138" s="2138"/>
      <c r="K138" s="2138"/>
      <c r="L138" s="2138"/>
      <c r="M138" s="2138"/>
      <c r="N138" s="2138"/>
      <c r="O138" s="2138"/>
      <c r="P138" s="2138"/>
      <c r="Q138" s="2138"/>
      <c r="R138" s="2138"/>
      <c r="S138" s="2138"/>
      <c r="T138" s="2138"/>
      <c r="U138" s="2139"/>
      <c r="V138" s="2139"/>
      <c r="W138" s="2141"/>
      <c r="X138" s="2142"/>
      <c r="Y138" s="2147"/>
      <c r="Z138" s="2148"/>
      <c r="AA138" s="2148"/>
      <c r="AB138" s="2148"/>
      <c r="AC138" s="2148"/>
      <c r="AD138" s="2148"/>
      <c r="AE138" s="2148"/>
      <c r="AF138" s="2148"/>
      <c r="AG138" s="2148"/>
      <c r="AH138" s="2148"/>
      <c r="AI138" s="2148"/>
      <c r="AJ138" s="2148"/>
      <c r="AK138" s="2148"/>
      <c r="AL138" s="2148"/>
      <c r="AM138" s="2149"/>
      <c r="AN138" s="2156"/>
      <c r="AO138" s="2157"/>
      <c r="AP138" s="2157"/>
      <c r="AQ138" s="2158"/>
      <c r="AV138" s="38"/>
      <c r="AW138" s="126">
        <v>8</v>
      </c>
      <c r="AX138" s="127" t="s">
        <v>656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978"/>
      <c r="C139" s="2120"/>
      <c r="D139" s="2121"/>
      <c r="E139" s="2121"/>
      <c r="F139" s="2138"/>
      <c r="G139" s="2138"/>
      <c r="H139" s="2138"/>
      <c r="I139" s="2138"/>
      <c r="J139" s="2138"/>
      <c r="K139" s="2138"/>
      <c r="L139" s="2138"/>
      <c r="M139" s="2138"/>
      <c r="N139" s="2138"/>
      <c r="O139" s="2138"/>
      <c r="P139" s="2138"/>
      <c r="Q139" s="2138"/>
      <c r="R139" s="2138"/>
      <c r="S139" s="2138"/>
      <c r="T139" s="2138"/>
      <c r="U139" s="2139"/>
      <c r="V139" s="2139"/>
      <c r="W139" s="2141"/>
      <c r="X139" s="2142"/>
      <c r="Y139" s="2147"/>
      <c r="Z139" s="2148"/>
      <c r="AA139" s="2148"/>
      <c r="AB139" s="2148"/>
      <c r="AC139" s="2148"/>
      <c r="AD139" s="2148"/>
      <c r="AE139" s="2148"/>
      <c r="AF139" s="2148"/>
      <c r="AG139" s="2148"/>
      <c r="AH139" s="2148"/>
      <c r="AI139" s="2148"/>
      <c r="AJ139" s="2148"/>
      <c r="AK139" s="2148"/>
      <c r="AL139" s="2148"/>
      <c r="AM139" s="2149"/>
      <c r="AN139" s="2156"/>
      <c r="AO139" s="2157"/>
      <c r="AP139" s="2157"/>
      <c r="AQ139" s="2158"/>
      <c r="AV139" s="38"/>
      <c r="AW139" s="126">
        <v>9</v>
      </c>
      <c r="AX139" s="127" t="s">
        <v>657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978"/>
      <c r="C140" s="2120"/>
      <c r="D140" s="2121"/>
      <c r="E140" s="2121"/>
      <c r="F140" s="2138"/>
      <c r="G140" s="2138"/>
      <c r="H140" s="2138"/>
      <c r="I140" s="2138"/>
      <c r="J140" s="2138"/>
      <c r="K140" s="2138"/>
      <c r="L140" s="2138"/>
      <c r="M140" s="2138"/>
      <c r="N140" s="2138"/>
      <c r="O140" s="2138"/>
      <c r="P140" s="2138"/>
      <c r="Q140" s="2138"/>
      <c r="R140" s="2138"/>
      <c r="S140" s="2138"/>
      <c r="T140" s="2138"/>
      <c r="U140" s="2115"/>
      <c r="V140" s="2115"/>
      <c r="W140" s="2091"/>
      <c r="X140" s="2143"/>
      <c r="Y140" s="2147"/>
      <c r="Z140" s="2148"/>
      <c r="AA140" s="2148"/>
      <c r="AB140" s="2148"/>
      <c r="AC140" s="2148"/>
      <c r="AD140" s="2148"/>
      <c r="AE140" s="2148"/>
      <c r="AF140" s="2148"/>
      <c r="AG140" s="2148"/>
      <c r="AH140" s="2148"/>
      <c r="AI140" s="2148"/>
      <c r="AJ140" s="2148"/>
      <c r="AK140" s="2148"/>
      <c r="AL140" s="2148"/>
      <c r="AM140" s="2149"/>
      <c r="AN140" s="2159"/>
      <c r="AO140" s="2160"/>
      <c r="AP140" s="2160"/>
      <c r="AQ140" s="2161"/>
      <c r="AV140" s="38"/>
      <c r="AW140" s="126">
        <v>10</v>
      </c>
      <c r="AX140" s="127" t="s">
        <v>658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978"/>
      <c r="C141" s="2120"/>
      <c r="D141" s="2121"/>
      <c r="E141" s="2121"/>
      <c r="F141" s="2138" t="s">
        <v>659</v>
      </c>
      <c r="G141" s="2138"/>
      <c r="H141" s="2138"/>
      <c r="I141" s="2138"/>
      <c r="J141" s="2138"/>
      <c r="K141" s="2138"/>
      <c r="L141" s="2138"/>
      <c r="M141" s="2138"/>
      <c r="N141" s="2138"/>
      <c r="O141" s="2138"/>
      <c r="P141" s="2138"/>
      <c r="Q141" s="2138"/>
      <c r="R141" s="2138"/>
      <c r="S141" s="2138"/>
      <c r="T141" s="2138"/>
      <c r="U141" s="2113" t="str">
        <f>IF($AX$125="","",VLOOKUP($AX$125,$AX$131:BF189,8,FALSE))</f>
        <v/>
      </c>
      <c r="V141" s="2113"/>
      <c r="W141" s="2089" t="s">
        <v>639</v>
      </c>
      <c r="X141" s="2140"/>
      <c r="Y141" s="2147"/>
      <c r="Z141" s="2148"/>
      <c r="AA141" s="2148"/>
      <c r="AB141" s="2148"/>
      <c r="AC141" s="2148"/>
      <c r="AD141" s="2148"/>
      <c r="AE141" s="2148"/>
      <c r="AF141" s="2148"/>
      <c r="AG141" s="2148"/>
      <c r="AH141" s="2148"/>
      <c r="AI141" s="2148"/>
      <c r="AJ141" s="2148"/>
      <c r="AK141" s="2148"/>
      <c r="AL141" s="2148"/>
      <c r="AM141" s="2149"/>
      <c r="AN141" s="2153" t="str">
        <f>IF($AX$125="","",VLOOKUP($AX$125,$AX$131:BY189,9,FALSE))</f>
        <v/>
      </c>
      <c r="AO141" s="2154"/>
      <c r="AP141" s="2154" t="str">
        <f>IF($AX$125="","",VLOOKUP($AX$125,$AX$131:CA189,2,FALSE))</f>
        <v/>
      </c>
      <c r="AQ141" s="2155"/>
      <c r="AV141" s="38"/>
      <c r="AW141" s="126">
        <v>11</v>
      </c>
      <c r="AX141" s="127" t="s">
        <v>660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978"/>
      <c r="C142" s="2120"/>
      <c r="D142" s="2121"/>
      <c r="E142" s="2121"/>
      <c r="F142" s="2138"/>
      <c r="G142" s="2138"/>
      <c r="H142" s="2138"/>
      <c r="I142" s="2138"/>
      <c r="J142" s="2138"/>
      <c r="K142" s="2138"/>
      <c r="L142" s="2138"/>
      <c r="M142" s="2138"/>
      <c r="N142" s="2138"/>
      <c r="O142" s="2138"/>
      <c r="P142" s="2138"/>
      <c r="Q142" s="2138"/>
      <c r="R142" s="2138"/>
      <c r="S142" s="2138"/>
      <c r="T142" s="2138"/>
      <c r="U142" s="2139"/>
      <c r="V142" s="2139"/>
      <c r="W142" s="2141"/>
      <c r="X142" s="2142"/>
      <c r="Y142" s="2147"/>
      <c r="Z142" s="2148"/>
      <c r="AA142" s="2148"/>
      <c r="AB142" s="2148"/>
      <c r="AC142" s="2148"/>
      <c r="AD142" s="2148"/>
      <c r="AE142" s="2148"/>
      <c r="AF142" s="2148"/>
      <c r="AG142" s="2148"/>
      <c r="AH142" s="2148"/>
      <c r="AI142" s="2148"/>
      <c r="AJ142" s="2148"/>
      <c r="AK142" s="2148"/>
      <c r="AL142" s="2148"/>
      <c r="AM142" s="2149"/>
      <c r="AN142" s="2156"/>
      <c r="AO142" s="2157"/>
      <c r="AP142" s="2157"/>
      <c r="AQ142" s="2158"/>
      <c r="AV142" s="38"/>
      <c r="AW142" s="126">
        <v>12</v>
      </c>
      <c r="AX142" s="127" t="s">
        <v>661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978"/>
      <c r="C143" s="2120"/>
      <c r="D143" s="2121"/>
      <c r="E143" s="2121"/>
      <c r="F143" s="2138"/>
      <c r="G143" s="2138"/>
      <c r="H143" s="2138"/>
      <c r="I143" s="2138"/>
      <c r="J143" s="2138"/>
      <c r="K143" s="2138"/>
      <c r="L143" s="2138"/>
      <c r="M143" s="2138"/>
      <c r="N143" s="2138"/>
      <c r="O143" s="2138"/>
      <c r="P143" s="2138"/>
      <c r="Q143" s="2138"/>
      <c r="R143" s="2138"/>
      <c r="S143" s="2138"/>
      <c r="T143" s="2138"/>
      <c r="U143" s="2139"/>
      <c r="V143" s="2139"/>
      <c r="W143" s="2141"/>
      <c r="X143" s="2142"/>
      <c r="Y143" s="2147"/>
      <c r="Z143" s="2148"/>
      <c r="AA143" s="2148"/>
      <c r="AB143" s="2148"/>
      <c r="AC143" s="2148"/>
      <c r="AD143" s="2148"/>
      <c r="AE143" s="2148"/>
      <c r="AF143" s="2148"/>
      <c r="AG143" s="2148"/>
      <c r="AH143" s="2148"/>
      <c r="AI143" s="2148"/>
      <c r="AJ143" s="2148"/>
      <c r="AK143" s="2148"/>
      <c r="AL143" s="2148"/>
      <c r="AM143" s="2149"/>
      <c r="AN143" s="2156"/>
      <c r="AO143" s="2157"/>
      <c r="AP143" s="2157"/>
      <c r="AQ143" s="2158"/>
      <c r="AV143" s="38"/>
      <c r="AW143" s="126">
        <v>13</v>
      </c>
      <c r="AX143" s="127" t="s">
        <v>662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979"/>
      <c r="C144" s="2123"/>
      <c r="D144" s="2124"/>
      <c r="E144" s="2124"/>
      <c r="F144" s="2138"/>
      <c r="G144" s="2138"/>
      <c r="H144" s="2138"/>
      <c r="I144" s="2138"/>
      <c r="J144" s="2138"/>
      <c r="K144" s="2138"/>
      <c r="L144" s="2138"/>
      <c r="M144" s="2138"/>
      <c r="N144" s="2138"/>
      <c r="O144" s="2138"/>
      <c r="P144" s="2138"/>
      <c r="Q144" s="2138"/>
      <c r="R144" s="2138"/>
      <c r="S144" s="2138"/>
      <c r="T144" s="2138"/>
      <c r="U144" s="2115"/>
      <c r="V144" s="2115"/>
      <c r="W144" s="2091"/>
      <c r="X144" s="2143"/>
      <c r="Y144" s="2150"/>
      <c r="Z144" s="2151"/>
      <c r="AA144" s="2151"/>
      <c r="AB144" s="2151"/>
      <c r="AC144" s="2151"/>
      <c r="AD144" s="2151"/>
      <c r="AE144" s="2151"/>
      <c r="AF144" s="2151"/>
      <c r="AG144" s="2151"/>
      <c r="AH144" s="2151"/>
      <c r="AI144" s="2151"/>
      <c r="AJ144" s="2151"/>
      <c r="AK144" s="2151"/>
      <c r="AL144" s="2151"/>
      <c r="AM144" s="2152"/>
      <c r="AN144" s="2159"/>
      <c r="AO144" s="2160"/>
      <c r="AP144" s="2160"/>
      <c r="AQ144" s="2161"/>
      <c r="AV144" s="38"/>
      <c r="AW144" s="126">
        <v>14</v>
      </c>
      <c r="AX144" s="127" t="s">
        <v>663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652" t="s">
        <v>459</v>
      </c>
      <c r="AJ146" s="1653"/>
      <c r="AK146" s="1653"/>
      <c r="AL146" s="1653"/>
      <c r="AM146" s="1654"/>
      <c r="AN146" s="2168" t="str">
        <f>IF(SUM(AN129,AN133,AN137,AN141)=0,"",SUM(AN129,AN133,AN137,AN141))</f>
        <v/>
      </c>
      <c r="AO146" s="2169"/>
      <c r="AP146" s="2169"/>
      <c r="AQ146" s="2170"/>
      <c r="AV146" s="38"/>
      <c r="AW146" s="126">
        <v>16</v>
      </c>
      <c r="AX146" s="127" t="s">
        <v>665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658"/>
      <c r="AJ147" s="1659"/>
      <c r="AK147" s="1659"/>
      <c r="AL147" s="1659"/>
      <c r="AM147" s="1660"/>
      <c r="AN147" s="2171"/>
      <c r="AO147" s="2172"/>
      <c r="AP147" s="2172"/>
      <c r="AQ147" s="2173"/>
      <c r="AV147" s="38"/>
      <c r="AW147" s="126">
        <v>17</v>
      </c>
      <c r="AX147" s="127" t="s">
        <v>666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667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603</v>
      </c>
      <c r="AV149" s="42"/>
      <c r="AW149" s="126">
        <v>19</v>
      </c>
      <c r="AX149" s="127" t="s">
        <v>668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669</v>
      </c>
      <c r="AV150" s="42"/>
      <c r="AW150" s="126">
        <v>20</v>
      </c>
      <c r="AX150" s="127" t="s">
        <v>670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040" t="s">
        <v>674</v>
      </c>
      <c r="H154" s="2041"/>
      <c r="I154" s="2041"/>
      <c r="J154" s="2041"/>
      <c r="K154" s="2041"/>
      <c r="L154" s="2041"/>
      <c r="M154" s="2041"/>
      <c r="N154" s="2041"/>
      <c r="O154" s="2041"/>
      <c r="P154" s="2041"/>
      <c r="Q154" s="2041"/>
      <c r="R154" s="2041"/>
      <c r="S154" s="2041"/>
      <c r="T154" s="2041"/>
      <c r="U154" s="2041"/>
      <c r="V154" s="2041"/>
      <c r="W154" s="2041"/>
      <c r="X154" s="2041"/>
      <c r="Y154" s="2041"/>
      <c r="Z154" s="2041"/>
      <c r="AA154" s="2041"/>
      <c r="AB154" s="2041"/>
      <c r="AC154" s="2041"/>
      <c r="AD154" s="2119"/>
      <c r="AE154" s="2162" t="str">
        <f>AO67</f>
        <v xml:space="preserve"> </v>
      </c>
      <c r="AF154" s="2163"/>
      <c r="AG154" s="2163"/>
      <c r="AH154" s="2163"/>
      <c r="AI154" s="2163"/>
      <c r="AJ154" s="2163"/>
      <c r="AK154" s="2164"/>
      <c r="AV154" s="38"/>
      <c r="AW154" s="126">
        <v>24</v>
      </c>
      <c r="AX154" s="127" t="s">
        <v>675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655"/>
      <c r="H155" s="1656"/>
      <c r="I155" s="1656"/>
      <c r="J155" s="1656"/>
      <c r="K155" s="1656"/>
      <c r="L155" s="1656"/>
      <c r="M155" s="1656"/>
      <c r="N155" s="1656"/>
      <c r="O155" s="1656"/>
      <c r="P155" s="1656"/>
      <c r="Q155" s="1656"/>
      <c r="R155" s="1656"/>
      <c r="S155" s="1656"/>
      <c r="T155" s="1656"/>
      <c r="U155" s="1656"/>
      <c r="V155" s="1656"/>
      <c r="W155" s="1656"/>
      <c r="X155" s="1656"/>
      <c r="Y155" s="1656"/>
      <c r="Z155" s="1656"/>
      <c r="AA155" s="1656"/>
      <c r="AB155" s="1656"/>
      <c r="AC155" s="1656"/>
      <c r="AD155" s="1657"/>
      <c r="AE155" s="2165"/>
      <c r="AF155" s="2166"/>
      <c r="AG155" s="2166"/>
      <c r="AH155" s="2166"/>
      <c r="AI155" s="2166"/>
      <c r="AJ155" s="2166"/>
      <c r="AK155" s="2167"/>
      <c r="AV155" s="38"/>
      <c r="AW155" s="126">
        <v>25</v>
      </c>
      <c r="AX155" s="127" t="s">
        <v>676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677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040" t="s">
        <v>678</v>
      </c>
      <c r="H157" s="2041"/>
      <c r="I157" s="2041"/>
      <c r="J157" s="2041"/>
      <c r="K157" s="2041"/>
      <c r="L157" s="2041"/>
      <c r="M157" s="2041"/>
      <c r="N157" s="2041"/>
      <c r="O157" s="2041"/>
      <c r="P157" s="2041"/>
      <c r="Q157" s="2041"/>
      <c r="R157" s="2041"/>
      <c r="S157" s="2041"/>
      <c r="T157" s="2041"/>
      <c r="U157" s="2041"/>
      <c r="V157" s="2041"/>
      <c r="W157" s="2041"/>
      <c r="X157" s="2041"/>
      <c r="Y157" s="2041"/>
      <c r="Z157" s="2041"/>
      <c r="AA157" s="2041"/>
      <c r="AB157" s="2041"/>
      <c r="AC157" s="2041"/>
      <c r="AD157" s="2119"/>
      <c r="AE157" s="2162" t="str">
        <f>AN117</f>
        <v/>
      </c>
      <c r="AF157" s="2163"/>
      <c r="AG157" s="2163"/>
      <c r="AH157" s="2163"/>
      <c r="AI157" s="2163"/>
      <c r="AJ157" s="2163"/>
      <c r="AK157" s="2164"/>
      <c r="AV157" s="38"/>
      <c r="AW157" s="126">
        <v>27</v>
      </c>
      <c r="AX157" s="127" t="s">
        <v>679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655"/>
      <c r="H158" s="1656"/>
      <c r="I158" s="1656"/>
      <c r="J158" s="1656"/>
      <c r="K158" s="1656"/>
      <c r="L158" s="1656"/>
      <c r="M158" s="1656"/>
      <c r="N158" s="1656"/>
      <c r="O158" s="1656"/>
      <c r="P158" s="1656"/>
      <c r="Q158" s="1656"/>
      <c r="R158" s="1656"/>
      <c r="S158" s="1656"/>
      <c r="T158" s="1656"/>
      <c r="U158" s="1656"/>
      <c r="V158" s="1656"/>
      <c r="W158" s="1656"/>
      <c r="X158" s="1656"/>
      <c r="Y158" s="1656"/>
      <c r="Z158" s="1656"/>
      <c r="AA158" s="1656"/>
      <c r="AB158" s="1656"/>
      <c r="AC158" s="1656"/>
      <c r="AD158" s="1657"/>
      <c r="AE158" s="2165"/>
      <c r="AF158" s="2166"/>
      <c r="AG158" s="2166"/>
      <c r="AH158" s="2166"/>
      <c r="AI158" s="2166"/>
      <c r="AJ158" s="2166"/>
      <c r="AK158" s="2167"/>
      <c r="AV158" s="38"/>
      <c r="AW158" s="126">
        <v>28</v>
      </c>
      <c r="AX158" s="127" t="s">
        <v>680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040" t="s">
        <v>682</v>
      </c>
      <c r="H160" s="2041"/>
      <c r="I160" s="2041"/>
      <c r="J160" s="2041"/>
      <c r="K160" s="2041"/>
      <c r="L160" s="2041"/>
      <c r="M160" s="2041"/>
      <c r="N160" s="2041"/>
      <c r="O160" s="2041"/>
      <c r="P160" s="2041"/>
      <c r="Q160" s="2041"/>
      <c r="R160" s="2041"/>
      <c r="S160" s="2041"/>
      <c r="T160" s="2041"/>
      <c r="U160" s="2041"/>
      <c r="V160" s="2041"/>
      <c r="W160" s="2041"/>
      <c r="X160" s="2041"/>
      <c r="Y160" s="2041"/>
      <c r="Z160" s="2041"/>
      <c r="AA160" s="2041"/>
      <c r="AB160" s="2041"/>
      <c r="AC160" s="2041"/>
      <c r="AD160" s="2119"/>
      <c r="AE160" s="2162" t="str">
        <f>+AN146</f>
        <v/>
      </c>
      <c r="AF160" s="2163"/>
      <c r="AG160" s="2163"/>
      <c r="AH160" s="2163"/>
      <c r="AI160" s="2163"/>
      <c r="AJ160" s="2163"/>
      <c r="AK160" s="2164"/>
      <c r="AV160" s="38"/>
      <c r="AW160" s="126">
        <v>30</v>
      </c>
      <c r="AX160" s="127" t="s">
        <v>683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655"/>
      <c r="H161" s="1656"/>
      <c r="I161" s="1656"/>
      <c r="J161" s="1656"/>
      <c r="K161" s="1656"/>
      <c r="L161" s="1656"/>
      <c r="M161" s="1656"/>
      <c r="N161" s="1656"/>
      <c r="O161" s="1656"/>
      <c r="P161" s="1656"/>
      <c r="Q161" s="1656"/>
      <c r="R161" s="1656"/>
      <c r="S161" s="1656"/>
      <c r="T161" s="1656"/>
      <c r="U161" s="1656"/>
      <c r="V161" s="1656"/>
      <c r="W161" s="1656"/>
      <c r="X161" s="1656"/>
      <c r="Y161" s="1656"/>
      <c r="Z161" s="1656"/>
      <c r="AA161" s="1656"/>
      <c r="AB161" s="1656"/>
      <c r="AC161" s="1656"/>
      <c r="AD161" s="1657"/>
      <c r="AE161" s="2165"/>
      <c r="AF161" s="2166"/>
      <c r="AG161" s="2166"/>
      <c r="AH161" s="2166"/>
      <c r="AI161" s="2166"/>
      <c r="AJ161" s="2166"/>
      <c r="AK161" s="2167"/>
      <c r="AV161" s="38"/>
      <c r="AW161" s="126">
        <v>31</v>
      </c>
      <c r="AX161" s="127" t="s">
        <v>684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685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040" t="s">
        <v>686</v>
      </c>
      <c r="H163" s="2041"/>
      <c r="I163" s="2041"/>
      <c r="J163" s="2041"/>
      <c r="K163" s="2041"/>
      <c r="L163" s="2041"/>
      <c r="M163" s="2041"/>
      <c r="N163" s="2041"/>
      <c r="O163" s="2041"/>
      <c r="P163" s="2041"/>
      <c r="Q163" s="2041"/>
      <c r="R163" s="2041"/>
      <c r="S163" s="2041"/>
      <c r="T163" s="2041"/>
      <c r="U163" s="2041"/>
      <c r="V163" s="2041"/>
      <c r="W163" s="2041"/>
      <c r="X163" s="2041"/>
      <c r="Y163" s="2041"/>
      <c r="Z163" s="2041"/>
      <c r="AA163" s="2041"/>
      <c r="AB163" s="2041"/>
      <c r="AC163" s="2041"/>
      <c r="AD163" s="2119"/>
      <c r="AE163" s="2162" t="str">
        <f>IF(SUM(AE154,AE157,AE160)=0,"",SUM(AE154,AE157,AE160))</f>
        <v/>
      </c>
      <c r="AF163" s="2163"/>
      <c r="AG163" s="2163"/>
      <c r="AH163" s="2163"/>
      <c r="AI163" s="2163"/>
      <c r="AJ163" s="2163"/>
      <c r="AK163" s="2164"/>
      <c r="AV163" s="38"/>
      <c r="AW163" s="126">
        <v>33</v>
      </c>
      <c r="AX163" s="127" t="s">
        <v>687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655"/>
      <c r="H164" s="1656"/>
      <c r="I164" s="1656"/>
      <c r="J164" s="1656"/>
      <c r="K164" s="1656"/>
      <c r="L164" s="1656"/>
      <c r="M164" s="1656"/>
      <c r="N164" s="1656"/>
      <c r="O164" s="1656"/>
      <c r="P164" s="1656"/>
      <c r="Q164" s="1656"/>
      <c r="R164" s="1656"/>
      <c r="S164" s="1656"/>
      <c r="T164" s="1656"/>
      <c r="U164" s="1656"/>
      <c r="V164" s="1656"/>
      <c r="W164" s="1656"/>
      <c r="X164" s="1656"/>
      <c r="Y164" s="1656"/>
      <c r="Z164" s="1656"/>
      <c r="AA164" s="1656"/>
      <c r="AB164" s="1656"/>
      <c r="AC164" s="1656"/>
      <c r="AD164" s="1657"/>
      <c r="AE164" s="2165"/>
      <c r="AF164" s="2166"/>
      <c r="AG164" s="2166"/>
      <c r="AH164" s="2166"/>
      <c r="AI164" s="2166"/>
      <c r="AJ164" s="2166"/>
      <c r="AK164" s="2167"/>
      <c r="AW164" s="126">
        <v>34</v>
      </c>
      <c r="AX164" s="127" t="s">
        <v>688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689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695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696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697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698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699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702</v>
      </c>
    </row>
    <row r="2" spans="2:17" ht="20.149999999999999" customHeight="1" x14ac:dyDescent="0.2">
      <c r="B2" s="2174" t="s">
        <v>703</v>
      </c>
      <c r="C2" s="2174"/>
      <c r="D2" s="2174"/>
      <c r="E2" s="2174"/>
      <c r="F2" s="2174"/>
      <c r="G2" s="2174"/>
      <c r="H2" s="2174"/>
      <c r="I2" s="2174"/>
      <c r="J2" s="2174"/>
      <c r="K2" s="2174"/>
      <c r="L2" s="2174"/>
      <c r="M2" s="2174"/>
      <c r="N2" s="2174"/>
      <c r="O2" s="2174"/>
      <c r="P2" s="2174"/>
      <c r="Q2" s="2174"/>
    </row>
    <row r="3" spans="2:17" ht="20.149999999999999" customHeight="1" x14ac:dyDescent="0.2">
      <c r="B3" s="2174" t="s">
        <v>704</v>
      </c>
      <c r="C3" s="2174"/>
      <c r="D3" s="2174"/>
      <c r="E3" s="2174"/>
      <c r="F3" s="2174"/>
      <c r="G3" s="2174"/>
      <c r="H3" s="2174"/>
      <c r="I3" s="2174"/>
      <c r="J3" s="2174"/>
      <c r="K3" s="2174"/>
      <c r="L3" s="2174"/>
      <c r="M3" s="2174"/>
      <c r="N3" s="2174"/>
      <c r="O3" s="2174"/>
      <c r="P3" s="2174"/>
      <c r="Q3" s="2174"/>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312</v>
      </c>
      <c r="L5" s="162" t="s">
        <v>705</v>
      </c>
    </row>
    <row r="6" spans="2:17" ht="20.149999999999999" customHeight="1" x14ac:dyDescent="0.2">
      <c r="B6" s="172" t="s">
        <v>313</v>
      </c>
    </row>
    <row r="7" spans="2:17" ht="20.149999999999999" customHeight="1" x14ac:dyDescent="0.2">
      <c r="B7" s="169" t="s">
        <v>314</v>
      </c>
    </row>
    <row r="8" spans="2:17" ht="20.149999999999999" customHeight="1" x14ac:dyDescent="0.2">
      <c r="B8" s="2175" t="s">
        <v>706</v>
      </c>
      <c r="C8" s="2176"/>
      <c r="D8" s="2175" t="s">
        <v>707</v>
      </c>
      <c r="E8" s="2176"/>
      <c r="F8" s="2175" t="s">
        <v>708</v>
      </c>
      <c r="G8" s="2177"/>
      <c r="H8" s="2176"/>
      <c r="I8" s="2178" t="s">
        <v>709</v>
      </c>
      <c r="J8" s="2178"/>
      <c r="K8" s="2179" t="s">
        <v>710</v>
      </c>
      <c r="L8" s="2179"/>
      <c r="M8" s="2179" t="s">
        <v>711</v>
      </c>
      <c r="N8" s="2179"/>
      <c r="O8" s="2178" t="s">
        <v>712</v>
      </c>
      <c r="P8" s="2180"/>
      <c r="Q8" s="2180"/>
    </row>
    <row r="9" spans="2:17" ht="50.15" customHeight="1" x14ac:dyDescent="0.2">
      <c r="B9" s="2181"/>
      <c r="C9" s="2182"/>
      <c r="D9" s="2181"/>
      <c r="E9" s="2182"/>
      <c r="F9" s="2181"/>
      <c r="G9" s="2183"/>
      <c r="H9" s="2182"/>
      <c r="I9" s="170" t="s">
        <v>713</v>
      </c>
      <c r="J9" s="170" t="s">
        <v>714</v>
      </c>
      <c r="K9" s="2179"/>
      <c r="L9" s="2179"/>
      <c r="M9" s="2179"/>
      <c r="N9" s="2179"/>
      <c r="O9" s="170" t="s">
        <v>715</v>
      </c>
      <c r="P9" s="2179" t="s">
        <v>716</v>
      </c>
      <c r="Q9" s="2179"/>
    </row>
    <row r="10" spans="2:17" ht="20.149999999999999" customHeight="1" x14ac:dyDescent="0.2">
      <c r="B10" s="2180"/>
      <c r="C10" s="2180"/>
      <c r="D10" s="2180"/>
      <c r="E10" s="2180"/>
      <c r="F10" s="2180"/>
      <c r="G10" s="2180"/>
      <c r="H10" s="2180"/>
      <c r="I10" s="171"/>
      <c r="J10" s="171"/>
      <c r="K10" s="2180"/>
      <c r="L10" s="2180"/>
      <c r="M10" s="2180"/>
      <c r="N10" s="2180"/>
      <c r="O10" s="171"/>
      <c r="P10" s="2180"/>
      <c r="Q10" s="2180"/>
    </row>
    <row r="11" spans="2:17" ht="20.149999999999999" customHeight="1" x14ac:dyDescent="0.2">
      <c r="B11" s="2180"/>
      <c r="C11" s="2180"/>
      <c r="D11" s="2180"/>
      <c r="E11" s="2180"/>
      <c r="F11" s="2180"/>
      <c r="G11" s="2180"/>
      <c r="H11" s="2180"/>
      <c r="I11" s="171"/>
      <c r="J11" s="171"/>
      <c r="K11" s="2180"/>
      <c r="L11" s="2180"/>
      <c r="M11" s="2180"/>
      <c r="N11" s="2180"/>
      <c r="O11" s="171"/>
      <c r="P11" s="2180"/>
      <c r="Q11" s="2180"/>
    </row>
    <row r="12" spans="2:17" ht="20.149999999999999" customHeight="1" x14ac:dyDescent="0.2">
      <c r="B12" s="2180" t="s">
        <v>323</v>
      </c>
      <c r="C12" s="2180"/>
      <c r="D12" s="2180"/>
      <c r="E12" s="2180"/>
      <c r="F12" s="2180"/>
      <c r="G12" s="2180"/>
      <c r="H12" s="2180"/>
      <c r="I12" s="2180"/>
      <c r="J12" s="2180"/>
      <c r="K12" s="2180"/>
      <c r="L12" s="2180"/>
      <c r="M12" s="2180"/>
      <c r="N12" s="2180"/>
      <c r="O12" s="2180"/>
      <c r="P12" s="2178"/>
      <c r="Q12" s="2180"/>
    </row>
    <row r="13" spans="2:17" ht="20.149999999999999" customHeight="1" x14ac:dyDescent="0.2">
      <c r="B13" s="166" t="s">
        <v>320</v>
      </c>
      <c r="C13" s="167"/>
      <c r="D13" s="167"/>
      <c r="E13" s="167"/>
      <c r="F13" s="167"/>
      <c r="G13" s="167"/>
      <c r="H13" s="167"/>
      <c r="I13" s="167"/>
      <c r="J13" s="167"/>
      <c r="K13" s="167"/>
      <c r="L13" s="167"/>
      <c r="M13" s="167"/>
      <c r="N13" s="167"/>
      <c r="O13" s="167"/>
      <c r="P13" s="167"/>
      <c r="Q13" s="168"/>
    </row>
    <row r="14" spans="2:17" ht="20.149999999999999" customHeight="1" x14ac:dyDescent="0.2">
      <c r="B14" s="2184" t="s">
        <v>76</v>
      </c>
      <c r="C14" s="2184"/>
      <c r="D14" s="2184"/>
      <c r="E14" s="2184"/>
      <c r="F14" s="2184"/>
      <c r="G14" s="2184"/>
      <c r="H14" s="2184"/>
      <c r="I14" s="2184"/>
      <c r="J14" s="2184"/>
      <c r="K14" s="2184"/>
      <c r="L14" s="2184"/>
      <c r="M14" s="2184"/>
      <c r="N14" s="2184"/>
      <c r="O14" s="2184"/>
      <c r="P14" s="2184"/>
      <c r="Q14" s="2184"/>
    </row>
    <row r="15" spans="2:17" ht="20.149999999999999" customHeight="1" x14ac:dyDescent="0.2">
      <c r="B15" s="2184" t="s">
        <v>350</v>
      </c>
      <c r="C15" s="2184"/>
      <c r="D15" s="2184"/>
      <c r="E15" s="2184"/>
      <c r="F15" s="2184"/>
      <c r="G15" s="2184"/>
      <c r="H15" s="2184"/>
      <c r="I15" s="2184"/>
      <c r="J15" s="2184"/>
      <c r="K15" s="2184"/>
      <c r="L15" s="2184"/>
      <c r="M15" s="2184"/>
      <c r="N15" s="2184"/>
      <c r="O15" s="2184"/>
      <c r="P15" s="2184"/>
      <c r="Q15" s="2184"/>
    </row>
    <row r="16" spans="2:17" ht="20.149999999999999" customHeight="1" x14ac:dyDescent="0.2">
      <c r="B16" s="2184" t="s">
        <v>80</v>
      </c>
      <c r="C16" s="2184"/>
      <c r="D16" s="2184"/>
      <c r="E16" s="2184"/>
      <c r="F16" s="2184"/>
      <c r="G16" s="2184"/>
      <c r="H16" s="2184"/>
      <c r="I16" s="2184"/>
      <c r="J16" s="2184"/>
      <c r="K16" s="2184"/>
      <c r="L16" s="2184"/>
      <c r="M16" s="2184"/>
      <c r="N16" s="2184"/>
      <c r="O16" s="2184"/>
      <c r="P16" s="2184"/>
      <c r="Q16" s="2184"/>
    </row>
    <row r="17" spans="2:17" ht="20.149999999999999" customHeight="1" x14ac:dyDescent="0.2">
      <c r="B17" s="2184" t="s">
        <v>337</v>
      </c>
      <c r="C17" s="2184"/>
      <c r="D17" s="2184"/>
      <c r="E17" s="2184"/>
      <c r="F17" s="2184"/>
      <c r="G17" s="2184"/>
      <c r="H17" s="2184"/>
      <c r="I17" s="2184"/>
      <c r="J17" s="2184"/>
      <c r="K17" s="2184"/>
      <c r="L17" s="2184"/>
      <c r="M17" s="2184"/>
      <c r="N17" s="2184"/>
      <c r="O17" s="2184"/>
      <c r="P17" s="2184"/>
      <c r="Q17" s="2184"/>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322</v>
      </c>
    </row>
    <row r="20" spans="2:17" ht="20.149999999999999" customHeight="1" x14ac:dyDescent="0.2">
      <c r="B20" s="2175" t="s">
        <v>706</v>
      </c>
      <c r="C20" s="2176"/>
      <c r="D20" s="2175" t="s">
        <v>707</v>
      </c>
      <c r="E20" s="2176"/>
      <c r="F20" s="2175" t="s">
        <v>708</v>
      </c>
      <c r="G20" s="2177"/>
      <c r="H20" s="2176"/>
      <c r="I20" s="2178" t="s">
        <v>717</v>
      </c>
      <c r="J20" s="2178"/>
      <c r="K20" s="2178"/>
      <c r="L20" s="2178"/>
      <c r="M20" s="2179" t="s">
        <v>711</v>
      </c>
      <c r="N20" s="2179"/>
      <c r="O20" s="2178" t="s">
        <v>712</v>
      </c>
      <c r="P20" s="2180"/>
      <c r="Q20" s="2180"/>
    </row>
    <row r="21" spans="2:17" ht="50.15" customHeight="1" x14ac:dyDescent="0.2">
      <c r="B21" s="2181"/>
      <c r="C21" s="2182"/>
      <c r="D21" s="2181"/>
      <c r="E21" s="2182"/>
      <c r="F21" s="2181"/>
      <c r="G21" s="2183"/>
      <c r="H21" s="2182"/>
      <c r="I21" s="170" t="s">
        <v>713</v>
      </c>
      <c r="J21" s="170" t="s">
        <v>714</v>
      </c>
      <c r="K21" s="2179" t="s">
        <v>718</v>
      </c>
      <c r="L21" s="2179"/>
      <c r="M21" s="2179"/>
      <c r="N21" s="2179"/>
      <c r="O21" s="170" t="s">
        <v>715</v>
      </c>
      <c r="P21" s="2179" t="s">
        <v>719</v>
      </c>
      <c r="Q21" s="2179"/>
    </row>
    <row r="22" spans="2:17" ht="20.149999999999999" customHeight="1" x14ac:dyDescent="0.2">
      <c r="B22" s="2180"/>
      <c r="C22" s="2180"/>
      <c r="D22" s="2180"/>
      <c r="E22" s="2180"/>
      <c r="F22" s="2180"/>
      <c r="G22" s="2180"/>
      <c r="H22" s="2180"/>
      <c r="I22" s="171"/>
      <c r="J22" s="171"/>
      <c r="K22" s="2180"/>
      <c r="L22" s="2180"/>
      <c r="M22" s="2180"/>
      <c r="N22" s="2180"/>
      <c r="O22" s="171"/>
      <c r="P22" s="2180"/>
      <c r="Q22" s="2180"/>
    </row>
    <row r="23" spans="2:17" ht="20.149999999999999" customHeight="1" x14ac:dyDescent="0.2">
      <c r="B23" s="2180"/>
      <c r="C23" s="2180"/>
      <c r="D23" s="2180"/>
      <c r="E23" s="2180"/>
      <c r="F23" s="2180"/>
      <c r="G23" s="2180"/>
      <c r="H23" s="2180"/>
      <c r="I23" s="171"/>
      <c r="J23" s="171"/>
      <c r="K23" s="2180"/>
      <c r="L23" s="2180"/>
      <c r="M23" s="2180"/>
      <c r="N23" s="2180"/>
      <c r="O23" s="171"/>
      <c r="P23" s="2180"/>
      <c r="Q23" s="2180"/>
    </row>
    <row r="24" spans="2:17" ht="20.149999999999999" customHeight="1" x14ac:dyDescent="0.2">
      <c r="B24" s="2180" t="s">
        <v>323</v>
      </c>
      <c r="C24" s="2180"/>
      <c r="D24" s="2180"/>
      <c r="E24" s="2180"/>
      <c r="F24" s="2180"/>
      <c r="G24" s="2180"/>
      <c r="H24" s="2180"/>
      <c r="I24" s="2180"/>
      <c r="J24" s="2180"/>
      <c r="K24" s="2180"/>
      <c r="L24" s="2180"/>
      <c r="M24" s="2180"/>
      <c r="N24" s="2180"/>
      <c r="O24" s="2180"/>
      <c r="P24" s="2178"/>
      <c r="Q24" s="2180"/>
    </row>
    <row r="25" spans="2:17" ht="20.149999999999999" customHeight="1" x14ac:dyDescent="0.2">
      <c r="B25" s="166" t="s">
        <v>320</v>
      </c>
      <c r="C25" s="167"/>
      <c r="D25" s="167"/>
      <c r="E25" s="167"/>
      <c r="F25" s="167"/>
      <c r="G25" s="167"/>
      <c r="H25" s="167"/>
      <c r="I25" s="167"/>
      <c r="J25" s="167"/>
      <c r="K25" s="167"/>
      <c r="L25" s="167"/>
      <c r="M25" s="167"/>
      <c r="N25" s="167"/>
      <c r="O25" s="167"/>
      <c r="P25" s="167"/>
      <c r="Q25" s="168"/>
    </row>
    <row r="26" spans="2:17" ht="20.149999999999999" customHeight="1" x14ac:dyDescent="0.2">
      <c r="B26" s="2184" t="s">
        <v>76</v>
      </c>
      <c r="C26" s="2184"/>
      <c r="D26" s="2184"/>
      <c r="E26" s="2184"/>
      <c r="F26" s="2184"/>
      <c r="G26" s="2184"/>
      <c r="H26" s="2184"/>
      <c r="I26" s="2184"/>
      <c r="J26" s="2184"/>
      <c r="K26" s="2184"/>
      <c r="L26" s="2184"/>
      <c r="M26" s="2184"/>
      <c r="N26" s="2184"/>
      <c r="O26" s="2184"/>
      <c r="P26" s="2184"/>
      <c r="Q26" s="2184"/>
    </row>
    <row r="27" spans="2:17" ht="20.149999999999999" customHeight="1" x14ac:dyDescent="0.2">
      <c r="B27" s="2184" t="s">
        <v>350</v>
      </c>
      <c r="C27" s="2184"/>
      <c r="D27" s="2184"/>
      <c r="E27" s="2184"/>
      <c r="F27" s="2184"/>
      <c r="G27" s="2184"/>
      <c r="H27" s="2184"/>
      <c r="I27" s="2184"/>
      <c r="J27" s="2184"/>
      <c r="K27" s="2184"/>
      <c r="L27" s="2184"/>
      <c r="M27" s="2184"/>
      <c r="N27" s="2184"/>
      <c r="O27" s="2184"/>
      <c r="P27" s="2184"/>
      <c r="Q27" s="2184"/>
    </row>
    <row r="28" spans="2:17" ht="20.149999999999999" customHeight="1" x14ac:dyDescent="0.2">
      <c r="B28" s="2184" t="s">
        <v>80</v>
      </c>
      <c r="C28" s="2184"/>
      <c r="D28" s="2184"/>
      <c r="E28" s="2184"/>
      <c r="F28" s="2184"/>
      <c r="G28" s="2184"/>
      <c r="H28" s="2184"/>
      <c r="I28" s="2184"/>
      <c r="J28" s="2184"/>
      <c r="K28" s="2184"/>
      <c r="L28" s="2184"/>
      <c r="M28" s="2184"/>
      <c r="N28" s="2184"/>
      <c r="O28" s="2184"/>
      <c r="P28" s="2184"/>
      <c r="Q28" s="2184"/>
    </row>
    <row r="29" spans="2:17" ht="20.149999999999999" customHeight="1" x14ac:dyDescent="0.2">
      <c r="B29" s="2184" t="s">
        <v>337</v>
      </c>
      <c r="C29" s="2184"/>
      <c r="D29" s="2184"/>
      <c r="E29" s="2184"/>
      <c r="F29" s="2184"/>
      <c r="G29" s="2184"/>
      <c r="H29" s="2184"/>
      <c r="I29" s="2184"/>
      <c r="J29" s="2184"/>
      <c r="K29" s="2184"/>
      <c r="L29" s="2184"/>
      <c r="M29" s="2184"/>
      <c r="N29" s="2184"/>
      <c r="O29" s="2184"/>
      <c r="P29" s="2184"/>
      <c r="Q29" s="2184"/>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720</v>
      </c>
    </row>
    <row r="32" spans="2:17" ht="50.15" customHeight="1" x14ac:dyDescent="0.2">
      <c r="B32" s="2180" t="s">
        <v>721</v>
      </c>
      <c r="C32" s="2180"/>
      <c r="D32" s="2180"/>
      <c r="E32" s="2180"/>
      <c r="F32" s="2178" t="s">
        <v>722</v>
      </c>
      <c r="G32" s="2180"/>
      <c r="H32" s="2180"/>
      <c r="I32" s="2178" t="s">
        <v>723</v>
      </c>
      <c r="J32" s="2180"/>
      <c r="K32" s="2180"/>
      <c r="L32" s="2178" t="s">
        <v>724</v>
      </c>
      <c r="M32" s="2180"/>
      <c r="N32" s="2180"/>
      <c r="O32" s="2178" t="s">
        <v>725</v>
      </c>
      <c r="P32" s="2180"/>
      <c r="Q32" s="2180"/>
    </row>
    <row r="33" spans="2:17" ht="20.149999999999999" customHeight="1" x14ac:dyDescent="0.2">
      <c r="B33" s="2180"/>
      <c r="C33" s="2180"/>
      <c r="D33" s="2180"/>
      <c r="E33" s="2180"/>
      <c r="F33" s="2180"/>
      <c r="G33" s="2180"/>
      <c r="H33" s="2180"/>
      <c r="I33" s="2180"/>
      <c r="J33" s="2180"/>
      <c r="K33" s="2180"/>
      <c r="L33" s="2180"/>
      <c r="M33" s="2180"/>
      <c r="N33" s="2180"/>
      <c r="O33" s="2180"/>
      <c r="P33" s="2180"/>
      <c r="Q33" s="2180"/>
    </row>
    <row r="34" spans="2:17" ht="20.149999999999999" customHeight="1" x14ac:dyDescent="0.2">
      <c r="B34" s="2180"/>
      <c r="C34" s="2180"/>
      <c r="D34" s="2180"/>
      <c r="E34" s="2180"/>
      <c r="F34" s="2180"/>
      <c r="G34" s="2180"/>
      <c r="H34" s="2180"/>
      <c r="I34" s="2180"/>
      <c r="J34" s="2180"/>
      <c r="K34" s="2180"/>
      <c r="L34" s="2180"/>
      <c r="M34" s="2180"/>
      <c r="N34" s="2180"/>
      <c r="O34" s="2180"/>
      <c r="P34" s="2180"/>
      <c r="Q34" s="2180"/>
    </row>
    <row r="35" spans="2:17" ht="20.149999999999999" customHeight="1" x14ac:dyDescent="0.2">
      <c r="B35" s="2180" t="s">
        <v>323</v>
      </c>
      <c r="C35" s="2180"/>
      <c r="D35" s="2180"/>
      <c r="E35" s="2180"/>
      <c r="F35" s="2180"/>
      <c r="G35" s="2180"/>
      <c r="H35" s="2180"/>
      <c r="I35" s="2180"/>
      <c r="J35" s="2180"/>
      <c r="K35" s="2180"/>
      <c r="L35" s="2180"/>
      <c r="M35" s="2180"/>
      <c r="N35" s="2180"/>
      <c r="O35" s="2180"/>
      <c r="P35" s="2180"/>
      <c r="Q35" s="2180"/>
    </row>
    <row r="36" spans="2:17" ht="20.149999999999999" customHeight="1" x14ac:dyDescent="0.2">
      <c r="B36" s="166" t="s">
        <v>320</v>
      </c>
      <c r="C36" s="167"/>
      <c r="D36" s="167"/>
      <c r="E36" s="167"/>
      <c r="F36" s="167"/>
      <c r="G36" s="167"/>
      <c r="H36" s="167"/>
      <c r="I36" s="167"/>
      <c r="J36" s="167"/>
      <c r="K36" s="167"/>
      <c r="L36" s="167"/>
      <c r="M36" s="167"/>
      <c r="N36" s="167"/>
      <c r="O36" s="167"/>
      <c r="P36" s="167"/>
      <c r="Q36" s="168"/>
    </row>
    <row r="37" spans="2:17" ht="20.149999999999999" customHeight="1" x14ac:dyDescent="0.2">
      <c r="B37" s="2184" t="s">
        <v>76</v>
      </c>
      <c r="C37" s="2184"/>
      <c r="D37" s="2184"/>
      <c r="E37" s="2184"/>
      <c r="F37" s="2184"/>
      <c r="G37" s="2184"/>
      <c r="H37" s="2184"/>
      <c r="I37" s="2184"/>
      <c r="J37" s="2184"/>
      <c r="K37" s="2184"/>
      <c r="L37" s="2184"/>
      <c r="M37" s="2184"/>
      <c r="N37" s="2184"/>
      <c r="O37" s="2184"/>
      <c r="P37" s="2184"/>
      <c r="Q37" s="2184"/>
    </row>
    <row r="38" spans="2:17" ht="20.149999999999999" customHeight="1" x14ac:dyDescent="0.2">
      <c r="B38" s="2184" t="s">
        <v>350</v>
      </c>
      <c r="C38" s="2184"/>
      <c r="D38" s="2184"/>
      <c r="E38" s="2184"/>
      <c r="F38" s="2184"/>
      <c r="G38" s="2184"/>
      <c r="H38" s="2184"/>
      <c r="I38" s="2184"/>
      <c r="J38" s="2184"/>
      <c r="K38" s="2184"/>
      <c r="L38" s="2184"/>
      <c r="M38" s="2184"/>
      <c r="N38" s="2184"/>
      <c r="O38" s="2184"/>
      <c r="P38" s="2184"/>
      <c r="Q38" s="2184"/>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726</v>
      </c>
    </row>
    <row r="42" spans="2:17" ht="50.15" customHeight="1" x14ac:dyDescent="0.2">
      <c r="B42" s="2185" t="s">
        <v>727</v>
      </c>
      <c r="C42" s="2185"/>
      <c r="D42" s="2185"/>
      <c r="E42" s="2185"/>
      <c r="F42" s="2179" t="s">
        <v>728</v>
      </c>
      <c r="G42" s="2185"/>
      <c r="H42" s="2185"/>
      <c r="I42" s="2179" t="s">
        <v>729</v>
      </c>
      <c r="J42" s="2185"/>
      <c r="K42" s="2185"/>
      <c r="L42" s="2179" t="s">
        <v>730</v>
      </c>
      <c r="M42" s="2185"/>
      <c r="N42" s="2185"/>
      <c r="O42" s="2179" t="s">
        <v>725</v>
      </c>
      <c r="P42" s="2185"/>
      <c r="Q42" s="2185"/>
    </row>
    <row r="43" spans="2:17" ht="20.149999999999999" customHeight="1" x14ac:dyDescent="0.2">
      <c r="B43" s="2180"/>
      <c r="C43" s="2180"/>
      <c r="D43" s="2180"/>
      <c r="E43" s="2180"/>
      <c r="F43" s="2180"/>
      <c r="G43" s="2180"/>
      <c r="H43" s="2180"/>
      <c r="I43" s="2180"/>
      <c r="J43" s="2180"/>
      <c r="K43" s="2180"/>
      <c r="L43" s="2180"/>
      <c r="M43" s="2180"/>
      <c r="N43" s="2180"/>
      <c r="O43" s="2180"/>
      <c r="P43" s="2180"/>
      <c r="Q43" s="2180"/>
    </row>
    <row r="44" spans="2:17" ht="20.149999999999999" customHeight="1" x14ac:dyDescent="0.2">
      <c r="B44" s="2180"/>
      <c r="C44" s="2180"/>
      <c r="D44" s="2180"/>
      <c r="E44" s="2180"/>
      <c r="F44" s="2180"/>
      <c r="G44" s="2180"/>
      <c r="H44" s="2180"/>
      <c r="I44" s="2180"/>
      <c r="J44" s="2180"/>
      <c r="K44" s="2180"/>
      <c r="L44" s="2180"/>
      <c r="M44" s="2180"/>
      <c r="N44" s="2180"/>
      <c r="O44" s="2180"/>
      <c r="P44" s="2180"/>
      <c r="Q44" s="2180"/>
    </row>
    <row r="45" spans="2:17" ht="20.149999999999999" customHeight="1" x14ac:dyDescent="0.2">
      <c r="B45" s="2180" t="s">
        <v>323</v>
      </c>
      <c r="C45" s="2180"/>
      <c r="D45" s="2180"/>
      <c r="E45" s="2180"/>
      <c r="F45" s="2180"/>
      <c r="G45" s="2180"/>
      <c r="H45" s="2180"/>
      <c r="I45" s="2180"/>
      <c r="J45" s="2180"/>
      <c r="K45" s="2180"/>
      <c r="L45" s="2180"/>
      <c r="M45" s="2180"/>
      <c r="N45" s="2180"/>
      <c r="O45" s="2180"/>
      <c r="P45" s="2180"/>
      <c r="Q45" s="2180"/>
    </row>
    <row r="46" spans="2:17" ht="20.149999999999999" customHeight="1" x14ac:dyDescent="0.2">
      <c r="B46" s="166" t="s">
        <v>320</v>
      </c>
      <c r="C46" s="167"/>
      <c r="D46" s="167"/>
      <c r="E46" s="167"/>
      <c r="F46" s="167"/>
      <c r="G46" s="167"/>
      <c r="H46" s="167"/>
      <c r="I46" s="167"/>
      <c r="J46" s="167"/>
      <c r="K46" s="167"/>
      <c r="L46" s="167"/>
      <c r="M46" s="167"/>
      <c r="N46" s="167"/>
      <c r="O46" s="167"/>
      <c r="P46" s="167"/>
      <c r="Q46" s="168"/>
    </row>
    <row r="47" spans="2:17" ht="20.149999999999999" customHeight="1" x14ac:dyDescent="0.2">
      <c r="B47" s="2184" t="s">
        <v>76</v>
      </c>
      <c r="C47" s="2184"/>
      <c r="D47" s="2184"/>
      <c r="E47" s="2184"/>
      <c r="F47" s="2184"/>
      <c r="G47" s="2184"/>
      <c r="H47" s="2184"/>
      <c r="I47" s="2184"/>
      <c r="J47" s="2184"/>
      <c r="K47" s="2184"/>
      <c r="L47" s="2184"/>
      <c r="M47" s="2184"/>
      <c r="N47" s="2184"/>
      <c r="O47" s="2184"/>
      <c r="P47" s="2184"/>
      <c r="Q47" s="2184"/>
    </row>
    <row r="48" spans="2:17" ht="20.149999999999999" customHeight="1" x14ac:dyDescent="0.2">
      <c r="B48" s="2184" t="s">
        <v>350</v>
      </c>
      <c r="C48" s="2184"/>
      <c r="D48" s="2184"/>
      <c r="E48" s="2184"/>
      <c r="F48" s="2184"/>
      <c r="G48" s="2184"/>
      <c r="H48" s="2184"/>
      <c r="I48" s="2184"/>
      <c r="J48" s="2184"/>
      <c r="K48" s="2184"/>
      <c r="L48" s="2184"/>
      <c r="M48" s="2184"/>
      <c r="N48" s="2184"/>
      <c r="O48" s="2184"/>
      <c r="P48" s="2184"/>
      <c r="Q48" s="2184"/>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731</v>
      </c>
    </row>
    <row r="51" spans="2:17" ht="20.149999999999999" customHeight="1" x14ac:dyDescent="0.2">
      <c r="B51" s="162" t="s">
        <v>326</v>
      </c>
      <c r="Q51" s="173" t="s">
        <v>327</v>
      </c>
    </row>
    <row r="52" spans="2:17" ht="20.149999999999999" customHeight="1" x14ac:dyDescent="0.2">
      <c r="B52" s="2180" t="s">
        <v>328</v>
      </c>
      <c r="C52" s="2180"/>
      <c r="D52" s="2180"/>
      <c r="E52" s="2180"/>
      <c r="F52" s="2180" t="s">
        <v>329</v>
      </c>
      <c r="G52" s="2180"/>
      <c r="H52" s="2180"/>
      <c r="I52" s="2180"/>
      <c r="J52" s="2180"/>
      <c r="K52" s="2180"/>
      <c r="L52" s="2180"/>
      <c r="M52" s="2180"/>
      <c r="N52" s="2180" t="s">
        <v>330</v>
      </c>
      <c r="O52" s="2180"/>
      <c r="P52" s="2180"/>
      <c r="Q52" s="2180"/>
    </row>
    <row r="53" spans="2:17" ht="20.149999999999999" customHeight="1" x14ac:dyDescent="0.2">
      <c r="B53" s="2186" t="s">
        <v>732</v>
      </c>
      <c r="C53" s="2186"/>
      <c r="D53" s="2186"/>
      <c r="E53" s="2186"/>
      <c r="F53" s="2180"/>
      <c r="G53" s="2180"/>
      <c r="H53" s="2180"/>
      <c r="I53" s="2180"/>
      <c r="J53" s="2180"/>
      <c r="K53" s="2180"/>
      <c r="L53" s="2180"/>
      <c r="M53" s="2180"/>
      <c r="N53" s="2180"/>
      <c r="O53" s="2180"/>
      <c r="P53" s="2180"/>
      <c r="Q53" s="2180"/>
    </row>
    <row r="54" spans="2:17" ht="20.149999999999999" customHeight="1" x14ac:dyDescent="0.2">
      <c r="B54" s="2186"/>
      <c r="C54" s="2186"/>
      <c r="D54" s="2186"/>
      <c r="E54" s="2186"/>
      <c r="F54" s="2180"/>
      <c r="G54" s="2180"/>
      <c r="H54" s="2180"/>
      <c r="I54" s="2180"/>
      <c r="J54" s="2180"/>
      <c r="K54" s="2180"/>
      <c r="L54" s="2180"/>
      <c r="M54" s="2180"/>
      <c r="N54" s="2180"/>
      <c r="O54" s="2180"/>
      <c r="P54" s="2180"/>
      <c r="Q54" s="2180"/>
    </row>
    <row r="55" spans="2:17" ht="20.149999999999999" customHeight="1" x14ac:dyDescent="0.2">
      <c r="B55" s="2186" t="s">
        <v>331</v>
      </c>
      <c r="C55" s="2186"/>
      <c r="D55" s="2186"/>
      <c r="E55" s="2186"/>
      <c r="F55" s="2180"/>
      <c r="G55" s="2180"/>
      <c r="H55" s="2180"/>
      <c r="I55" s="2180"/>
      <c r="J55" s="2180"/>
      <c r="K55" s="2180"/>
      <c r="L55" s="2180"/>
      <c r="M55" s="2180"/>
      <c r="N55" s="2180"/>
      <c r="O55" s="2180"/>
      <c r="P55" s="2180"/>
      <c r="Q55" s="2180"/>
    </row>
    <row r="56" spans="2:17" ht="20.149999999999999" customHeight="1" x14ac:dyDescent="0.2">
      <c r="B56" s="2186"/>
      <c r="C56" s="2186"/>
      <c r="D56" s="2186"/>
      <c r="E56" s="2186"/>
      <c r="F56" s="2180"/>
      <c r="G56" s="2180"/>
      <c r="H56" s="2180"/>
      <c r="I56" s="2180"/>
      <c r="J56" s="2180"/>
      <c r="K56" s="2180"/>
      <c r="L56" s="2180"/>
      <c r="M56" s="2180"/>
      <c r="N56" s="2180"/>
      <c r="O56" s="2180"/>
      <c r="P56" s="2180"/>
      <c r="Q56" s="2180"/>
    </row>
    <row r="57" spans="2:17" ht="20.149999999999999" customHeight="1" x14ac:dyDescent="0.2">
      <c r="B57" s="2186" t="s">
        <v>733</v>
      </c>
      <c r="C57" s="2187"/>
      <c r="D57" s="2187"/>
      <c r="E57" s="2187"/>
      <c r="F57" s="2180"/>
      <c r="G57" s="2180"/>
      <c r="H57" s="2180"/>
      <c r="I57" s="2180"/>
      <c r="J57" s="2180"/>
      <c r="K57" s="2180"/>
      <c r="L57" s="2180"/>
      <c r="M57" s="2180"/>
      <c r="N57" s="2180"/>
      <c r="O57" s="2180"/>
      <c r="P57" s="2180"/>
      <c r="Q57" s="2180"/>
    </row>
    <row r="58" spans="2:17" ht="20.149999999999999" customHeight="1" x14ac:dyDescent="0.2">
      <c r="B58" s="2180" t="s">
        <v>323</v>
      </c>
      <c r="C58" s="2180"/>
      <c r="D58" s="2180"/>
      <c r="E58" s="2180"/>
      <c r="F58" s="2180"/>
      <c r="G58" s="2180"/>
      <c r="H58" s="2180"/>
      <c r="I58" s="2180"/>
      <c r="J58" s="2180"/>
      <c r="K58" s="2180"/>
      <c r="L58" s="2180"/>
      <c r="M58" s="2180"/>
      <c r="N58" s="2180"/>
      <c r="O58" s="2180"/>
      <c r="P58" s="2180"/>
      <c r="Q58" s="2180"/>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332</v>
      </c>
      <c r="Q60" s="173" t="s">
        <v>327</v>
      </c>
    </row>
    <row r="61" spans="2:17" ht="30" customHeight="1" x14ac:dyDescent="0.2">
      <c r="B61" s="2180" t="s">
        <v>333</v>
      </c>
      <c r="C61" s="2180"/>
      <c r="D61" s="2180"/>
      <c r="E61" s="2180"/>
      <c r="F61" s="2180"/>
      <c r="G61" s="2180"/>
      <c r="H61" s="2178" t="s">
        <v>334</v>
      </c>
      <c r="I61" s="2180"/>
      <c r="J61" s="2178" t="s">
        <v>335</v>
      </c>
      <c r="K61" s="2180"/>
      <c r="L61" s="2180"/>
      <c r="M61" s="2180"/>
      <c r="N61" s="2178" t="s">
        <v>336</v>
      </c>
      <c r="O61" s="2180"/>
      <c r="P61" s="2180"/>
      <c r="Q61" s="2180"/>
    </row>
    <row r="62" spans="2:17" ht="20.149999999999999" customHeight="1" x14ac:dyDescent="0.2">
      <c r="B62" s="2180"/>
      <c r="C62" s="2180"/>
      <c r="D62" s="2180"/>
      <c r="E62" s="2180"/>
      <c r="F62" s="2180"/>
      <c r="G62" s="2180"/>
      <c r="H62" s="2180"/>
      <c r="I62" s="2180"/>
      <c r="J62" s="2180"/>
      <c r="K62" s="2180"/>
      <c r="L62" s="2180"/>
      <c r="M62" s="2180"/>
      <c r="N62" s="2180"/>
      <c r="O62" s="2180"/>
      <c r="P62" s="2180"/>
      <c r="Q62" s="2180"/>
    </row>
    <row r="63" spans="2:17" ht="20.149999999999999" customHeight="1" x14ac:dyDescent="0.2">
      <c r="B63" s="2180"/>
      <c r="C63" s="2180"/>
      <c r="D63" s="2180"/>
      <c r="E63" s="2180"/>
      <c r="F63" s="2180"/>
      <c r="G63" s="2180"/>
      <c r="H63" s="2180"/>
      <c r="I63" s="2180"/>
      <c r="J63" s="2180"/>
      <c r="K63" s="2180"/>
      <c r="L63" s="2180"/>
      <c r="M63" s="2180"/>
      <c r="N63" s="2180"/>
      <c r="O63" s="2180"/>
      <c r="P63" s="2180"/>
      <c r="Q63" s="2180"/>
    </row>
    <row r="64" spans="2:17" ht="20.149999999999999" customHeight="1" x14ac:dyDescent="0.2">
      <c r="B64" s="2180" t="s">
        <v>323</v>
      </c>
      <c r="C64" s="2180"/>
      <c r="D64" s="2180"/>
      <c r="E64" s="2180"/>
      <c r="F64" s="2180"/>
      <c r="G64" s="2180"/>
      <c r="H64" s="2180"/>
      <c r="I64" s="2180"/>
      <c r="J64" s="174" t="s">
        <v>80</v>
      </c>
      <c r="K64" s="2188"/>
      <c r="L64" s="2180"/>
      <c r="M64" s="2180"/>
      <c r="N64" s="174" t="s">
        <v>337</v>
      </c>
      <c r="O64" s="2188"/>
      <c r="P64" s="2180"/>
      <c r="Q64" s="2180"/>
    </row>
    <row r="65" spans="2:17" ht="20.149999999999999" customHeight="1" x14ac:dyDescent="0.2">
      <c r="B65" s="2180" t="s">
        <v>734</v>
      </c>
      <c r="C65" s="2180"/>
      <c r="D65" s="2180"/>
      <c r="E65" s="2180"/>
      <c r="F65" s="2180"/>
      <c r="G65" s="2180"/>
      <c r="H65" s="2180"/>
      <c r="I65" s="2180"/>
      <c r="J65" s="2189"/>
      <c r="K65" s="2190"/>
      <c r="L65" s="2190"/>
      <c r="M65" s="2190"/>
      <c r="N65" s="2190"/>
      <c r="O65" s="2190"/>
      <c r="P65" s="2190"/>
      <c r="Q65" s="175" t="s">
        <v>339</v>
      </c>
    </row>
    <row r="66" spans="2:17" ht="20.149999999999999" customHeight="1" x14ac:dyDescent="0.2">
      <c r="B66" s="166" t="s">
        <v>320</v>
      </c>
      <c r="C66" s="167"/>
      <c r="D66" s="167"/>
      <c r="E66" s="167"/>
      <c r="F66" s="167"/>
      <c r="G66" s="167"/>
      <c r="H66" s="167"/>
      <c r="I66" s="167"/>
      <c r="J66" s="167"/>
      <c r="K66" s="167"/>
      <c r="L66" s="167"/>
      <c r="M66" s="167"/>
      <c r="N66" s="167"/>
      <c r="O66" s="167"/>
      <c r="P66" s="167"/>
      <c r="Q66" s="168"/>
    </row>
    <row r="67" spans="2:17" ht="20.149999999999999" customHeight="1" x14ac:dyDescent="0.2">
      <c r="B67" s="2184" t="s">
        <v>76</v>
      </c>
      <c r="C67" s="2184"/>
      <c r="D67" s="2184"/>
      <c r="E67" s="2184"/>
      <c r="F67" s="2184"/>
      <c r="G67" s="2184"/>
      <c r="H67" s="2184"/>
      <c r="I67" s="2184"/>
      <c r="J67" s="2184"/>
      <c r="K67" s="2184"/>
      <c r="L67" s="2184"/>
      <c r="M67" s="2184"/>
      <c r="N67" s="2184"/>
      <c r="O67" s="2184"/>
      <c r="P67" s="2184"/>
      <c r="Q67" s="2184"/>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735</v>
      </c>
    </row>
    <row r="70" spans="2:17" ht="30" customHeight="1" x14ac:dyDescent="0.2">
      <c r="B70" s="2191" t="s">
        <v>736</v>
      </c>
      <c r="C70" s="2191"/>
      <c r="D70" s="2191"/>
      <c r="E70" s="2191"/>
      <c r="F70" s="2191"/>
      <c r="G70" s="2191"/>
      <c r="H70" s="2191"/>
      <c r="I70" s="2191"/>
      <c r="J70" s="2191"/>
      <c r="K70" s="2191"/>
      <c r="L70" s="2191"/>
      <c r="M70" s="2191"/>
      <c r="N70" s="2191"/>
      <c r="O70" s="2191"/>
      <c r="P70" s="2191"/>
      <c r="Q70" s="2191"/>
    </row>
    <row r="71" spans="2:17" ht="20.149999999999999" customHeight="1" x14ac:dyDescent="0.2">
      <c r="Q71" s="173" t="s">
        <v>327</v>
      </c>
    </row>
    <row r="72" spans="2:17" ht="20.149999999999999" customHeight="1" x14ac:dyDescent="0.2">
      <c r="B72" s="2180" t="s">
        <v>737</v>
      </c>
      <c r="C72" s="2180"/>
      <c r="D72" s="2180"/>
      <c r="E72" s="2180"/>
      <c r="F72" s="2180"/>
      <c r="G72" s="2180"/>
      <c r="H72" s="2180"/>
      <c r="I72" s="2180"/>
      <c r="J72" s="2180"/>
      <c r="K72" s="2180"/>
      <c r="L72" s="2180"/>
      <c r="M72" s="2180"/>
      <c r="N72" s="2180" t="s">
        <v>738</v>
      </c>
      <c r="O72" s="2180"/>
      <c r="P72" s="2180"/>
      <c r="Q72" s="2180"/>
    </row>
    <row r="73" spans="2:17" ht="20.149999999999999" customHeight="1" x14ac:dyDescent="0.2">
      <c r="B73" s="2180"/>
      <c r="C73" s="2180"/>
      <c r="D73" s="2180"/>
      <c r="E73" s="2180"/>
      <c r="F73" s="2180"/>
      <c r="G73" s="2180"/>
      <c r="H73" s="2180"/>
      <c r="I73" s="2180"/>
      <c r="J73" s="2180"/>
      <c r="K73" s="2180"/>
      <c r="L73" s="2180"/>
      <c r="M73" s="2180"/>
      <c r="N73" s="2180"/>
      <c r="O73" s="2180"/>
      <c r="P73" s="2180"/>
      <c r="Q73" s="2180"/>
    </row>
    <row r="74" spans="2:17" ht="20.149999999999999" customHeight="1" x14ac:dyDescent="0.2">
      <c r="B74" s="2180"/>
      <c r="C74" s="2180"/>
      <c r="D74" s="2180"/>
      <c r="E74" s="2180"/>
      <c r="F74" s="2180"/>
      <c r="G74" s="2180"/>
      <c r="H74" s="2180"/>
      <c r="I74" s="2180"/>
      <c r="J74" s="2180"/>
      <c r="K74" s="2180"/>
      <c r="L74" s="2180"/>
      <c r="M74" s="2180"/>
      <c r="N74" s="2180"/>
      <c r="O74" s="2180"/>
      <c r="P74" s="2180"/>
      <c r="Q74" s="2180"/>
    </row>
    <row r="75" spans="2:17" ht="20.149999999999999" customHeight="1" x14ac:dyDescent="0.2">
      <c r="B75" s="2180" t="s">
        <v>323</v>
      </c>
      <c r="C75" s="2180"/>
      <c r="D75" s="2180"/>
      <c r="E75" s="2180"/>
      <c r="F75" s="2180"/>
      <c r="G75" s="2180"/>
      <c r="H75" s="2180"/>
      <c r="I75" s="2180"/>
      <c r="J75" s="2180"/>
      <c r="K75" s="2180"/>
      <c r="L75" s="2180"/>
      <c r="M75" s="2180"/>
      <c r="N75" s="2180"/>
      <c r="O75" s="2180"/>
      <c r="P75" s="2180"/>
      <c r="Q75" s="2180"/>
    </row>
    <row r="76" spans="2:17" ht="20.149999999999999" customHeight="1" x14ac:dyDescent="0.2">
      <c r="B76" s="166" t="s">
        <v>320</v>
      </c>
      <c r="C76" s="167"/>
      <c r="D76" s="167"/>
      <c r="E76" s="167"/>
      <c r="F76" s="167"/>
      <c r="G76" s="167"/>
      <c r="H76" s="167"/>
      <c r="I76" s="167"/>
      <c r="J76" s="167"/>
      <c r="K76" s="167"/>
      <c r="L76" s="167"/>
      <c r="M76" s="167"/>
      <c r="N76" s="167"/>
      <c r="O76" s="167"/>
      <c r="P76" s="167"/>
      <c r="Q76" s="168"/>
    </row>
    <row r="77" spans="2:17" ht="20.149999999999999" customHeight="1" x14ac:dyDescent="0.2">
      <c r="B77" s="2184" t="s">
        <v>76</v>
      </c>
      <c r="C77" s="2184"/>
      <c r="D77" s="2184"/>
      <c r="E77" s="2184"/>
      <c r="F77" s="2184"/>
      <c r="G77" s="2184"/>
      <c r="H77" s="2184"/>
      <c r="I77" s="2184"/>
      <c r="J77" s="2184"/>
      <c r="K77" s="2184"/>
      <c r="L77" s="2184"/>
      <c r="M77" s="2184"/>
      <c r="N77" s="2184"/>
      <c r="O77" s="2184"/>
      <c r="P77" s="2184"/>
      <c r="Q77" s="2184"/>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739</v>
      </c>
    </row>
    <row r="80" spans="2:17" ht="20.149999999999999" customHeight="1" x14ac:dyDescent="0.2">
      <c r="B80" s="2180" t="s">
        <v>346</v>
      </c>
      <c r="C80" s="2180"/>
      <c r="D80" s="2180"/>
      <c r="E80" s="2180"/>
      <c r="F80" s="2180" t="s">
        <v>347</v>
      </c>
      <c r="G80" s="2180"/>
      <c r="H80" s="2180"/>
      <c r="I80" s="2192" t="s">
        <v>348</v>
      </c>
      <c r="J80" s="2193"/>
      <c r="K80" s="2193"/>
      <c r="L80" s="2193"/>
      <c r="M80" s="2194"/>
      <c r="N80" s="2180" t="s">
        <v>52</v>
      </c>
      <c r="O80" s="2180"/>
      <c r="P80" s="2180"/>
      <c r="Q80" s="2180"/>
    </row>
    <row r="81" spans="2:17" ht="20.149999999999999" customHeight="1" x14ac:dyDescent="0.2">
      <c r="B81" s="2180" t="s">
        <v>740</v>
      </c>
      <c r="C81" s="2180"/>
      <c r="D81" s="2180"/>
      <c r="E81" s="2180"/>
      <c r="F81" s="2184" t="s">
        <v>76</v>
      </c>
      <c r="G81" s="2184"/>
      <c r="H81" s="2184"/>
      <c r="I81" s="2180"/>
      <c r="J81" s="2180"/>
      <c r="K81" s="2189"/>
      <c r="L81" s="2188" t="s">
        <v>349</v>
      </c>
      <c r="M81" s="2180"/>
      <c r="N81" s="2180"/>
      <c r="O81" s="2180"/>
      <c r="P81" s="2180"/>
      <c r="Q81" s="2180"/>
    </row>
    <row r="82" spans="2:17" ht="20.149999999999999" customHeight="1" x14ac:dyDescent="0.2">
      <c r="B82" s="2180" t="s">
        <v>741</v>
      </c>
      <c r="C82" s="2180"/>
      <c r="D82" s="2180"/>
      <c r="E82" s="2180"/>
      <c r="F82" s="2184" t="s">
        <v>350</v>
      </c>
      <c r="G82" s="2184"/>
      <c r="H82" s="2184"/>
      <c r="I82" s="2195"/>
      <c r="J82" s="2195"/>
      <c r="K82" s="2196"/>
      <c r="L82" s="2197" t="s">
        <v>349</v>
      </c>
      <c r="M82" s="2195"/>
      <c r="N82" s="2180"/>
      <c r="O82" s="2180"/>
      <c r="P82" s="2180"/>
      <c r="Q82" s="2180"/>
    </row>
    <row r="83" spans="2:17" ht="20.149999999999999" customHeight="1" x14ac:dyDescent="0.2">
      <c r="B83" s="2180" t="s">
        <v>742</v>
      </c>
      <c r="C83" s="2180"/>
      <c r="D83" s="2180"/>
      <c r="E83" s="2180"/>
      <c r="F83" s="2184" t="s">
        <v>351</v>
      </c>
      <c r="G83" s="2184"/>
      <c r="H83" s="2184"/>
      <c r="I83" s="2180"/>
      <c r="J83" s="2180"/>
      <c r="K83" s="2189"/>
      <c r="L83" s="2188" t="s">
        <v>339</v>
      </c>
      <c r="M83" s="2180"/>
      <c r="N83" s="2180"/>
      <c r="O83" s="2180"/>
      <c r="P83" s="2180"/>
      <c r="Q83" s="2180"/>
    </row>
    <row r="84" spans="2:17" ht="20.149999999999999" customHeight="1" x14ac:dyDescent="0.2">
      <c r="B84" s="2180" t="s">
        <v>743</v>
      </c>
      <c r="C84" s="2180"/>
      <c r="D84" s="2180"/>
      <c r="E84" s="2180"/>
      <c r="F84" s="2184" t="s">
        <v>80</v>
      </c>
      <c r="G84" s="2184"/>
      <c r="H84" s="2184"/>
      <c r="I84" s="2180"/>
      <c r="J84" s="2180"/>
      <c r="K84" s="2189"/>
      <c r="L84" s="2188"/>
      <c r="M84" s="2180"/>
      <c r="N84" s="2180"/>
      <c r="O84" s="2180"/>
      <c r="P84" s="2180"/>
      <c r="Q84" s="2180"/>
    </row>
    <row r="85" spans="2:17" ht="20.149999999999999" customHeight="1" x14ac:dyDescent="0.2">
      <c r="B85" s="2180" t="s">
        <v>744</v>
      </c>
      <c r="C85" s="2180"/>
      <c r="D85" s="2180"/>
      <c r="E85" s="2180"/>
      <c r="F85" s="2184" t="s">
        <v>745</v>
      </c>
      <c r="G85" s="2184"/>
      <c r="H85" s="2184"/>
      <c r="I85" s="2195"/>
      <c r="J85" s="2195"/>
      <c r="K85" s="2196"/>
      <c r="L85" s="2197" t="s">
        <v>349</v>
      </c>
      <c r="M85" s="2195"/>
      <c r="N85" s="2180"/>
      <c r="O85" s="2180"/>
      <c r="P85" s="2180"/>
      <c r="Q85" s="2180"/>
    </row>
    <row r="86" spans="2:17" ht="20.149999999999999" customHeight="1" x14ac:dyDescent="0.2">
      <c r="B86" s="2180" t="s">
        <v>746</v>
      </c>
      <c r="C86" s="2180"/>
      <c r="D86" s="2180"/>
      <c r="E86" s="2180"/>
      <c r="F86" s="2184" t="s">
        <v>747</v>
      </c>
      <c r="G86" s="2184"/>
      <c r="H86" s="2184"/>
      <c r="I86" s="2180"/>
      <c r="J86" s="2180"/>
      <c r="K86" s="2189"/>
      <c r="L86" s="2188" t="s">
        <v>349</v>
      </c>
      <c r="M86" s="2180"/>
      <c r="N86" s="2180"/>
      <c r="O86" s="2180"/>
      <c r="P86" s="2180"/>
      <c r="Q86" s="2180"/>
    </row>
    <row r="87" spans="2:17" ht="20.149999999999999" customHeight="1" x14ac:dyDescent="0.2">
      <c r="B87" s="2180" t="s">
        <v>353</v>
      </c>
      <c r="C87" s="2180"/>
      <c r="D87" s="2180"/>
      <c r="E87" s="2180"/>
      <c r="F87" s="2184" t="s">
        <v>748</v>
      </c>
      <c r="G87" s="2184"/>
      <c r="H87" s="2184"/>
      <c r="I87" s="2198"/>
      <c r="J87" s="2198"/>
      <c r="K87" s="2199"/>
      <c r="L87" s="2200"/>
      <c r="M87" s="2198"/>
      <c r="N87" s="2180"/>
      <c r="O87" s="2180"/>
      <c r="P87" s="2180"/>
      <c r="Q87" s="2180"/>
    </row>
    <row r="88" spans="2:17" ht="20.149999999999999" customHeight="1" x14ac:dyDescent="0.2">
      <c r="B88" s="173" t="s">
        <v>342</v>
      </c>
      <c r="C88" s="162" t="s">
        <v>749</v>
      </c>
    </row>
    <row r="89" spans="2:17" ht="20.149999999999999" customHeight="1" x14ac:dyDescent="0.2">
      <c r="B89" s="162">
        <v>2</v>
      </c>
      <c r="C89" s="162" t="s">
        <v>750</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5"/>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Normal="100" zoomScaleSheetLayoutView="100" workbookViewId="0">
      <selection activeCell="AG22" sqref="AG22"/>
    </sheetView>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36328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6328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36328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6328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36328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6328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36328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6328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36328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6328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36328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6328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36328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6328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36328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6328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36328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6328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36328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6328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36328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6328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36328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6328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36328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6328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36328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6328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36328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6328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36328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6328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36328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6328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36328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6328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36328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6328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36328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6328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36328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6328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36328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6328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36328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6328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36328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6328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36328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6328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36328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6328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36328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6328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36328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6328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36328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6328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36328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6328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36328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6328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36328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6328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36328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6328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36328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6328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36328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6328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36328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6328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36328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6328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36328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6328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36328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6328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36328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6328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36328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6328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36328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6328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36328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6328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36328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6328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36328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6328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36328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6328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36328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6328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36328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6328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36328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6328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36328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6328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36328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6328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36328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6328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36328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6328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36328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6328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36328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6328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36328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6328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36328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6328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36328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6328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36328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6328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36328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6328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36328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6328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36328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6328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36328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6328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36328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6328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05"/>
      <c r="T1" s="805"/>
      <c r="U1" s="805"/>
      <c r="V1" s="805"/>
      <c r="W1" s="805"/>
    </row>
    <row r="2" spans="1:24" ht="21.75" customHeight="1" x14ac:dyDescent="0.2">
      <c r="A2" s="205" t="s">
        <v>68</v>
      </c>
      <c r="B2" s="320"/>
      <c r="C2" s="206"/>
      <c r="D2" s="205"/>
      <c r="E2" s="205"/>
      <c r="F2" s="205"/>
      <c r="G2" s="207"/>
      <c r="H2" s="205"/>
      <c r="I2" s="205"/>
      <c r="J2" s="205"/>
      <c r="K2" s="205"/>
      <c r="L2" s="205"/>
      <c r="M2" s="205"/>
      <c r="N2" s="205"/>
      <c r="O2" s="205"/>
      <c r="P2" s="205"/>
      <c r="Q2" s="205"/>
      <c r="R2" s="205"/>
      <c r="S2" s="805"/>
      <c r="T2" s="805"/>
      <c r="U2" s="805"/>
      <c r="V2" s="805"/>
      <c r="W2" s="805"/>
    </row>
    <row r="3" spans="1:24" ht="18" customHeight="1" x14ac:dyDescent="0.2">
      <c r="A3" s="205"/>
      <c r="B3" s="205" t="s">
        <v>69</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06" t="s">
        <v>70</v>
      </c>
      <c r="B5" s="807"/>
      <c r="C5" s="807"/>
      <c r="D5" s="807"/>
      <c r="E5" s="802" t="s">
        <v>71</v>
      </c>
      <c r="F5" s="809"/>
      <c r="G5" s="809"/>
      <c r="H5" s="809" t="s">
        <v>72</v>
      </c>
      <c r="I5" s="802" t="s">
        <v>73</v>
      </c>
      <c r="J5" s="812"/>
      <c r="K5" s="812"/>
      <c r="L5" s="812"/>
      <c r="M5" s="813" t="s">
        <v>74</v>
      </c>
      <c r="N5" s="814"/>
      <c r="O5" s="814"/>
      <c r="P5" s="814"/>
      <c r="Q5" s="814"/>
      <c r="R5" s="814"/>
      <c r="S5" s="814"/>
      <c r="T5" s="814"/>
      <c r="U5" s="814"/>
      <c r="V5" s="814"/>
      <c r="W5" s="815"/>
      <c r="X5" s="803" t="s">
        <v>75</v>
      </c>
    </row>
    <row r="6" spans="1:24" ht="32.25" customHeight="1" x14ac:dyDescent="0.2">
      <c r="A6" s="807"/>
      <c r="B6" s="808"/>
      <c r="C6" s="808"/>
      <c r="D6" s="808"/>
      <c r="E6" s="810"/>
      <c r="F6" s="810"/>
      <c r="G6" s="810"/>
      <c r="H6" s="811"/>
      <c r="I6" s="810"/>
      <c r="J6" s="810"/>
      <c r="K6" s="810"/>
      <c r="L6" s="810"/>
      <c r="M6" s="816"/>
      <c r="N6" s="817"/>
      <c r="O6" s="817"/>
      <c r="P6" s="817"/>
      <c r="Q6" s="817"/>
      <c r="R6" s="817"/>
      <c r="S6" s="817"/>
      <c r="T6" s="817"/>
      <c r="U6" s="817"/>
      <c r="V6" s="817"/>
      <c r="W6" s="818"/>
      <c r="X6" s="804"/>
    </row>
    <row r="7" spans="1:24" ht="50.15" customHeight="1" x14ac:dyDescent="0.2">
      <c r="A7" s="317" t="s">
        <v>76</v>
      </c>
      <c r="B7" s="801"/>
      <c r="C7" s="801"/>
      <c r="D7" s="801"/>
      <c r="E7" s="802"/>
      <c r="F7" s="802"/>
      <c r="G7" s="802"/>
      <c r="H7" s="321"/>
      <c r="I7" s="802"/>
      <c r="J7" s="802"/>
      <c r="K7" s="802"/>
      <c r="L7" s="802"/>
      <c r="M7" s="802"/>
      <c r="N7" s="802"/>
      <c r="O7" s="802"/>
      <c r="P7" s="802"/>
      <c r="Q7" s="802"/>
      <c r="R7" s="802"/>
      <c r="S7" s="802"/>
      <c r="T7" s="802"/>
      <c r="U7" s="802"/>
      <c r="V7" s="802"/>
      <c r="W7" s="802"/>
      <c r="X7" s="318" t="s">
        <v>77</v>
      </c>
    </row>
    <row r="8" spans="1:24" ht="50.15" customHeight="1" x14ac:dyDescent="0.2">
      <c r="A8" s="319" t="s">
        <v>78</v>
      </c>
      <c r="B8" s="801"/>
      <c r="C8" s="801"/>
      <c r="D8" s="801"/>
      <c r="E8" s="802"/>
      <c r="F8" s="802"/>
      <c r="G8" s="802"/>
      <c r="H8" s="321"/>
      <c r="I8" s="802"/>
      <c r="J8" s="802"/>
      <c r="K8" s="802"/>
      <c r="L8" s="802"/>
      <c r="M8" s="802"/>
      <c r="N8" s="802"/>
      <c r="O8" s="802"/>
      <c r="P8" s="802"/>
      <c r="Q8" s="802"/>
      <c r="R8" s="802"/>
      <c r="S8" s="802"/>
      <c r="T8" s="802"/>
      <c r="U8" s="802"/>
      <c r="V8" s="802"/>
      <c r="W8" s="802"/>
      <c r="X8" s="318" t="s">
        <v>77</v>
      </c>
    </row>
    <row r="9" spans="1:24" ht="50.15" customHeight="1" x14ac:dyDescent="0.2">
      <c r="A9" s="317" t="s">
        <v>79</v>
      </c>
      <c r="B9" s="801"/>
      <c r="C9" s="801"/>
      <c r="D9" s="801"/>
      <c r="E9" s="802"/>
      <c r="F9" s="802"/>
      <c r="G9" s="802"/>
      <c r="H9" s="321"/>
      <c r="I9" s="802"/>
      <c r="J9" s="802"/>
      <c r="K9" s="802"/>
      <c r="L9" s="802"/>
      <c r="M9" s="802"/>
      <c r="N9" s="802"/>
      <c r="O9" s="802"/>
      <c r="P9" s="802"/>
      <c r="Q9" s="802"/>
      <c r="R9" s="802"/>
      <c r="S9" s="802"/>
      <c r="T9" s="802"/>
      <c r="U9" s="802"/>
      <c r="V9" s="802"/>
      <c r="W9" s="802"/>
      <c r="X9" s="318" t="s">
        <v>77</v>
      </c>
    </row>
    <row r="10" spans="1:24" ht="50.15" customHeight="1" x14ac:dyDescent="0.2">
      <c r="A10" s="317" t="s">
        <v>80</v>
      </c>
      <c r="B10" s="801"/>
      <c r="C10" s="801"/>
      <c r="D10" s="801"/>
      <c r="E10" s="802"/>
      <c r="F10" s="802"/>
      <c r="G10" s="802"/>
      <c r="H10" s="321"/>
      <c r="I10" s="802"/>
      <c r="J10" s="802"/>
      <c r="K10" s="802"/>
      <c r="L10" s="802"/>
      <c r="M10" s="802"/>
      <c r="N10" s="802"/>
      <c r="O10" s="802"/>
      <c r="P10" s="802"/>
      <c r="Q10" s="802"/>
      <c r="R10" s="802"/>
      <c r="S10" s="802"/>
      <c r="T10" s="802"/>
      <c r="U10" s="802"/>
      <c r="V10" s="802"/>
      <c r="W10" s="802"/>
      <c r="X10" s="318" t="s">
        <v>77</v>
      </c>
    </row>
    <row r="11" spans="1:24" ht="50.15" customHeight="1" x14ac:dyDescent="0.2">
      <c r="A11" s="319" t="s">
        <v>81</v>
      </c>
      <c r="B11" s="801"/>
      <c r="C11" s="801"/>
      <c r="D11" s="801"/>
      <c r="E11" s="802"/>
      <c r="F11" s="802"/>
      <c r="G11" s="802"/>
      <c r="H11" s="321"/>
      <c r="I11" s="802"/>
      <c r="J11" s="802"/>
      <c r="K11" s="802"/>
      <c r="L11" s="802"/>
      <c r="M11" s="802"/>
      <c r="N11" s="802"/>
      <c r="O11" s="802"/>
      <c r="P11" s="802"/>
      <c r="Q11" s="802"/>
      <c r="R11" s="802"/>
      <c r="S11" s="802"/>
      <c r="T11" s="802"/>
      <c r="U11" s="802"/>
      <c r="V11" s="802"/>
      <c r="W11" s="802"/>
      <c r="X11" s="318" t="s">
        <v>77</v>
      </c>
    </row>
    <row r="12" spans="1:24" ht="50.15" customHeight="1" x14ac:dyDescent="0.2">
      <c r="A12" s="319" t="s">
        <v>82</v>
      </c>
      <c r="B12" s="801"/>
      <c r="C12" s="801"/>
      <c r="D12" s="801"/>
      <c r="E12" s="802"/>
      <c r="F12" s="802"/>
      <c r="G12" s="802"/>
      <c r="H12" s="321"/>
      <c r="I12" s="802"/>
      <c r="J12" s="802"/>
      <c r="K12" s="802"/>
      <c r="L12" s="802"/>
      <c r="M12" s="802"/>
      <c r="N12" s="802"/>
      <c r="O12" s="802"/>
      <c r="P12" s="802"/>
      <c r="Q12" s="802"/>
      <c r="R12" s="802"/>
      <c r="S12" s="802"/>
      <c r="T12" s="802"/>
      <c r="U12" s="802"/>
      <c r="V12" s="802"/>
      <c r="W12" s="802"/>
      <c r="X12" s="318" t="s">
        <v>77</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83</v>
      </c>
      <c r="C14" s="205" t="s">
        <v>84</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85</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86</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M9:W9"/>
    <mergeCell ref="B7:D7"/>
    <mergeCell ref="E7:G7"/>
    <mergeCell ref="I7:L7"/>
    <mergeCell ref="M7:W7"/>
    <mergeCell ref="B8:D8"/>
    <mergeCell ref="E8:G8"/>
    <mergeCell ref="I8:L8"/>
    <mergeCell ref="M8:W8"/>
    <mergeCell ref="S1:W1"/>
    <mergeCell ref="S2:W2"/>
    <mergeCell ref="A5:D6"/>
    <mergeCell ref="E5:G6"/>
    <mergeCell ref="H5:H6"/>
    <mergeCell ref="I5:L6"/>
    <mergeCell ref="M5:W6"/>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5" zoomScale="70" zoomScaleNormal="80" zoomScaleSheetLayoutView="70" workbookViewId="0">
      <selection activeCell="AG22" sqref="AG22"/>
    </sheetView>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87</v>
      </c>
    </row>
    <row r="2" spans="1:22" s="236" customFormat="1" ht="27" customHeight="1" x14ac:dyDescent="0.2">
      <c r="B2" s="289" t="s">
        <v>88</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827" t="s">
        <v>800</v>
      </c>
      <c r="C3" s="828"/>
      <c r="D3" s="828"/>
      <c r="E3" s="828"/>
      <c r="F3" s="828"/>
      <c r="G3" s="828"/>
      <c r="H3" s="828"/>
      <c r="I3" s="828"/>
      <c r="J3" s="828"/>
      <c r="K3" s="828"/>
      <c r="L3" s="828"/>
      <c r="M3" s="828"/>
      <c r="N3" s="828"/>
      <c r="O3" s="828"/>
      <c r="P3" s="828"/>
      <c r="Q3" s="828"/>
      <c r="R3" s="828"/>
      <c r="S3" s="828"/>
      <c r="T3" s="828"/>
      <c r="U3" s="828"/>
      <c r="V3" s="829"/>
    </row>
    <row r="4" spans="1:22" s="238" customFormat="1" ht="21" customHeight="1" x14ac:dyDescent="0.2">
      <c r="B4" s="822"/>
      <c r="C4" s="822"/>
      <c r="D4" s="822"/>
      <c r="E4" s="822"/>
      <c r="F4" s="822"/>
      <c r="G4" s="822"/>
      <c r="H4" s="822"/>
      <c r="I4" s="822"/>
      <c r="J4" s="822"/>
      <c r="K4" s="822"/>
      <c r="L4" s="822"/>
      <c r="M4" s="822"/>
      <c r="N4" s="822"/>
      <c r="O4" s="822"/>
      <c r="P4" s="822"/>
      <c r="Q4" s="822"/>
      <c r="R4" s="822"/>
      <c r="S4" s="822"/>
      <c r="T4" s="822"/>
      <c r="U4" s="822"/>
      <c r="V4" s="822"/>
    </row>
    <row r="5" spans="1:22" s="238" customFormat="1" ht="387.75" customHeight="1" x14ac:dyDescent="0.2">
      <c r="B5" s="830" t="s">
        <v>89</v>
      </c>
      <c r="C5" s="831"/>
      <c r="D5" s="831"/>
      <c r="E5" s="831"/>
      <c r="F5" s="831"/>
      <c r="G5" s="831"/>
      <c r="H5" s="831"/>
      <c r="I5" s="831"/>
      <c r="J5" s="831"/>
      <c r="K5" s="831"/>
      <c r="L5" s="831"/>
      <c r="M5" s="831"/>
      <c r="N5" s="831"/>
      <c r="O5" s="831"/>
      <c r="P5" s="831"/>
      <c r="Q5" s="831"/>
      <c r="R5" s="831"/>
      <c r="S5" s="831"/>
      <c r="T5" s="831"/>
      <c r="U5" s="831"/>
      <c r="V5" s="832"/>
    </row>
    <row r="6" spans="1:22" ht="21" customHeight="1" x14ac:dyDescent="0.2">
      <c r="B6" s="821"/>
      <c r="C6" s="821"/>
      <c r="D6" s="821"/>
      <c r="E6" s="821"/>
      <c r="F6" s="821"/>
      <c r="G6" s="821"/>
      <c r="H6" s="821"/>
      <c r="I6" s="821"/>
      <c r="J6" s="821"/>
      <c r="K6" s="821"/>
      <c r="L6" s="821"/>
      <c r="M6" s="821"/>
      <c r="N6" s="821"/>
      <c r="O6" s="821"/>
      <c r="P6" s="821"/>
      <c r="Q6" s="821"/>
      <c r="R6" s="821"/>
      <c r="S6" s="821"/>
      <c r="T6" s="821"/>
      <c r="U6" s="821"/>
      <c r="V6" s="821"/>
    </row>
    <row r="7" spans="1:22" ht="27" customHeight="1" x14ac:dyDescent="0.2">
      <c r="A7" s="240"/>
      <c r="B7" s="289" t="s">
        <v>90</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823" t="s">
        <v>91</v>
      </c>
      <c r="C8" s="824"/>
      <c r="D8" s="824"/>
      <c r="E8" s="824"/>
      <c r="F8" s="824"/>
      <c r="G8" s="824"/>
      <c r="H8" s="824"/>
      <c r="I8" s="824"/>
      <c r="J8" s="824"/>
      <c r="K8" s="824"/>
      <c r="L8" s="824"/>
      <c r="M8" s="824"/>
      <c r="N8" s="824"/>
      <c r="O8" s="824"/>
      <c r="P8" s="824"/>
      <c r="Q8" s="824"/>
      <c r="R8" s="824"/>
      <c r="S8" s="824"/>
      <c r="T8" s="824"/>
      <c r="U8" s="824"/>
      <c r="V8" s="825"/>
    </row>
    <row r="9" spans="1:22" ht="21" customHeight="1" x14ac:dyDescent="0.2">
      <c r="B9" s="821"/>
      <c r="C9" s="821"/>
      <c r="D9" s="821"/>
      <c r="E9" s="821"/>
      <c r="F9" s="821"/>
      <c r="G9" s="821"/>
      <c r="H9" s="821"/>
      <c r="I9" s="821"/>
      <c r="J9" s="821"/>
      <c r="K9" s="821"/>
      <c r="L9" s="821"/>
      <c r="M9" s="821"/>
      <c r="N9" s="821"/>
      <c r="O9" s="821"/>
      <c r="P9" s="821"/>
      <c r="Q9" s="821"/>
      <c r="R9" s="821"/>
      <c r="S9" s="821"/>
      <c r="T9" s="821"/>
      <c r="U9" s="821"/>
      <c r="V9" s="821"/>
    </row>
    <row r="10" spans="1:22" ht="264" customHeight="1" x14ac:dyDescent="0.2">
      <c r="A10" s="240"/>
      <c r="B10" s="823" t="s">
        <v>841</v>
      </c>
      <c r="C10" s="824"/>
      <c r="D10" s="824"/>
      <c r="E10" s="824"/>
      <c r="F10" s="824"/>
      <c r="G10" s="824"/>
      <c r="H10" s="824"/>
      <c r="I10" s="824"/>
      <c r="J10" s="824"/>
      <c r="K10" s="824"/>
      <c r="L10" s="824"/>
      <c r="M10" s="824"/>
      <c r="N10" s="824"/>
      <c r="O10" s="824"/>
      <c r="P10" s="824"/>
      <c r="Q10" s="824"/>
      <c r="R10" s="824"/>
      <c r="S10" s="824"/>
      <c r="T10" s="824"/>
      <c r="U10" s="824"/>
      <c r="V10" s="825"/>
    </row>
    <row r="11" spans="1:22" ht="21" customHeight="1" x14ac:dyDescent="0.2">
      <c r="B11" s="821"/>
      <c r="C11" s="821"/>
      <c r="D11" s="821"/>
      <c r="E11" s="821"/>
      <c r="F11" s="821"/>
      <c r="G11" s="821"/>
      <c r="H11" s="821"/>
      <c r="I11" s="821"/>
      <c r="J11" s="821"/>
      <c r="K11" s="821"/>
      <c r="L11" s="821"/>
      <c r="M11" s="821"/>
      <c r="N11" s="821"/>
      <c r="O11" s="821"/>
      <c r="P11" s="821"/>
      <c r="Q11" s="821"/>
      <c r="R11" s="821"/>
      <c r="S11" s="821"/>
      <c r="T11" s="821"/>
      <c r="U11" s="821"/>
      <c r="V11" s="821"/>
    </row>
    <row r="12" spans="1:22" ht="272.25" customHeight="1" x14ac:dyDescent="0.2">
      <c r="A12" s="240"/>
      <c r="B12" s="823" t="s">
        <v>92</v>
      </c>
      <c r="C12" s="824"/>
      <c r="D12" s="824"/>
      <c r="E12" s="824"/>
      <c r="F12" s="824"/>
      <c r="G12" s="824"/>
      <c r="H12" s="824"/>
      <c r="I12" s="824"/>
      <c r="J12" s="824"/>
      <c r="K12" s="824"/>
      <c r="L12" s="824"/>
      <c r="M12" s="824"/>
      <c r="N12" s="824"/>
      <c r="O12" s="824"/>
      <c r="P12" s="824"/>
      <c r="Q12" s="824"/>
      <c r="R12" s="824"/>
      <c r="S12" s="824"/>
      <c r="T12" s="824"/>
      <c r="U12" s="824"/>
      <c r="V12" s="825"/>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93</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826" t="s">
        <v>94</v>
      </c>
      <c r="C15" s="826"/>
      <c r="D15" s="826"/>
      <c r="E15" s="826"/>
      <c r="F15" s="826"/>
      <c r="G15" s="826"/>
      <c r="H15" s="826"/>
      <c r="I15" s="826"/>
      <c r="J15" s="826"/>
      <c r="K15" s="826"/>
      <c r="L15" s="826"/>
      <c r="M15" s="826"/>
      <c r="N15" s="826"/>
      <c r="O15" s="826"/>
      <c r="P15" s="826"/>
      <c r="Q15" s="826"/>
      <c r="R15" s="826"/>
      <c r="S15" s="826"/>
      <c r="T15" s="826"/>
      <c r="U15" s="826"/>
      <c r="V15" s="826"/>
    </row>
    <row r="16" spans="1:22" ht="138.75" customHeight="1" x14ac:dyDescent="0.2">
      <c r="B16" s="819" t="s">
        <v>780</v>
      </c>
      <c r="C16" s="820"/>
      <c r="D16" s="820"/>
      <c r="E16" s="820"/>
      <c r="F16" s="820"/>
      <c r="G16" s="820"/>
      <c r="H16" s="820"/>
      <c r="I16" s="820"/>
      <c r="J16" s="820"/>
      <c r="K16" s="820"/>
      <c r="L16" s="820"/>
      <c r="M16" s="820"/>
      <c r="N16" s="820"/>
      <c r="O16" s="820"/>
      <c r="P16" s="820"/>
      <c r="Q16" s="820"/>
      <c r="R16" s="820"/>
      <c r="S16" s="820"/>
      <c r="T16" s="820"/>
      <c r="U16" s="820"/>
      <c r="V16" s="820"/>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819" t="s">
        <v>779</v>
      </c>
      <c r="C18" s="820"/>
      <c r="D18" s="820"/>
      <c r="E18" s="820"/>
      <c r="F18" s="820"/>
      <c r="G18" s="820"/>
      <c r="H18" s="820"/>
      <c r="I18" s="820"/>
      <c r="J18" s="820"/>
      <c r="K18" s="820"/>
      <c r="L18" s="820"/>
      <c r="M18" s="820"/>
      <c r="N18" s="820"/>
      <c r="O18" s="820"/>
      <c r="P18" s="820"/>
      <c r="Q18" s="820"/>
      <c r="R18" s="820"/>
      <c r="S18" s="820"/>
      <c r="T18" s="820"/>
      <c r="U18" s="820"/>
      <c r="V18" s="820"/>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819" t="s">
        <v>781</v>
      </c>
      <c r="C20" s="820"/>
      <c r="D20" s="820"/>
      <c r="E20" s="820"/>
      <c r="F20" s="820"/>
      <c r="G20" s="820"/>
      <c r="H20" s="820"/>
      <c r="I20" s="820"/>
      <c r="J20" s="820"/>
      <c r="K20" s="820"/>
      <c r="L20" s="820"/>
      <c r="M20" s="820"/>
      <c r="N20" s="820"/>
      <c r="O20" s="820"/>
      <c r="P20" s="820"/>
      <c r="Q20" s="820"/>
      <c r="R20" s="820"/>
      <c r="S20" s="820"/>
      <c r="T20" s="820"/>
      <c r="U20" s="820"/>
      <c r="V20" s="820"/>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view="pageBreakPreview" topLeftCell="A6" zoomScaleNormal="100" zoomScaleSheetLayoutView="100" workbookViewId="0">
      <selection activeCell="K25" sqref="K25"/>
    </sheetView>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36328125" style="245" customWidth="1"/>
    <col min="7" max="16384" width="9" style="245"/>
  </cols>
  <sheetData>
    <row r="1" spans="1:11" s="325" customFormat="1" ht="22.5" customHeight="1" x14ac:dyDescent="0.2">
      <c r="A1" s="322" t="s">
        <v>95</v>
      </c>
      <c r="B1" s="323"/>
      <c r="C1" s="323"/>
      <c r="D1" s="324"/>
      <c r="E1" s="324"/>
    </row>
    <row r="2" spans="1:11" s="325" customFormat="1" ht="15" customHeight="1" x14ac:dyDescent="0.2">
      <c r="A2" s="323"/>
      <c r="B2" s="323"/>
      <c r="C2" s="323"/>
      <c r="D2" s="324"/>
      <c r="E2" s="324"/>
    </row>
    <row r="3" spans="1:11" s="325" customFormat="1" ht="22.5" customHeight="1" x14ac:dyDescent="0.2">
      <c r="A3" s="323"/>
      <c r="B3" s="833" t="s">
        <v>96</v>
      </c>
      <c r="C3" s="833"/>
      <c r="D3" s="833"/>
      <c r="E3" s="833"/>
      <c r="F3" s="833"/>
      <c r="G3" s="833"/>
      <c r="H3" s="833"/>
      <c r="I3" s="833"/>
      <c r="J3" s="833"/>
      <c r="K3" s="833"/>
    </row>
    <row r="4" spans="1:11" s="325" customFormat="1" ht="22.5" customHeight="1" x14ac:dyDescent="0.2">
      <c r="A4" s="323"/>
      <c r="B4" s="833"/>
      <c r="C4" s="833"/>
      <c r="D4" s="833"/>
      <c r="E4" s="833"/>
      <c r="F4" s="833"/>
      <c r="G4" s="833"/>
      <c r="H4" s="833"/>
      <c r="I4" s="833"/>
      <c r="J4" s="833"/>
      <c r="K4" s="833"/>
    </row>
    <row r="5" spans="1:11" s="246" customFormat="1" ht="21" customHeight="1" thickBot="1" x14ac:dyDescent="0.25">
      <c r="C5" s="534" t="s">
        <v>784</v>
      </c>
      <c r="D5" s="326"/>
      <c r="E5" s="326"/>
      <c r="F5" s="327" t="s">
        <v>97</v>
      </c>
    </row>
    <row r="6" spans="1:11" s="246" customFormat="1" ht="33.75" customHeight="1" x14ac:dyDescent="0.2">
      <c r="C6" s="834" t="s">
        <v>98</v>
      </c>
      <c r="D6" s="835"/>
      <c r="E6" s="835"/>
      <c r="F6" s="836"/>
    </row>
    <row r="7" spans="1:11" s="246" customFormat="1" ht="26.25" customHeight="1" thickBot="1" x14ac:dyDescent="0.25">
      <c r="C7" s="328" t="s">
        <v>99</v>
      </c>
      <c r="D7" s="329" t="s">
        <v>100</v>
      </c>
      <c r="E7" s="330" t="s">
        <v>101</v>
      </c>
      <c r="F7" s="331" t="s">
        <v>102</v>
      </c>
    </row>
    <row r="8" spans="1:11" s="246" customFormat="1" ht="26.25" customHeight="1" x14ac:dyDescent="0.2">
      <c r="C8" s="837" t="s">
        <v>782</v>
      </c>
      <c r="D8" s="553" t="s">
        <v>786</v>
      </c>
      <c r="E8" s="554">
        <v>50000</v>
      </c>
      <c r="F8" s="555">
        <v>55</v>
      </c>
    </row>
    <row r="9" spans="1:11" s="246" customFormat="1" ht="26.25" customHeight="1" x14ac:dyDescent="0.2">
      <c r="C9" s="838"/>
      <c r="D9" s="556" t="s">
        <v>785</v>
      </c>
      <c r="E9" s="557">
        <v>20000</v>
      </c>
      <c r="F9" s="558">
        <v>25</v>
      </c>
    </row>
    <row r="10" spans="1:11" s="246" customFormat="1" ht="26.25" customHeight="1" x14ac:dyDescent="0.2">
      <c r="C10" s="838"/>
      <c r="D10" s="559" t="s">
        <v>787</v>
      </c>
      <c r="E10" s="560">
        <v>10000</v>
      </c>
      <c r="F10" s="561">
        <v>15</v>
      </c>
    </row>
    <row r="11" spans="1:11" s="246" customFormat="1" ht="26.25" customHeight="1" x14ac:dyDescent="0.2">
      <c r="C11" s="838"/>
      <c r="D11" s="562"/>
      <c r="E11" s="562"/>
      <c r="F11" s="558"/>
    </row>
    <row r="12" spans="1:11" s="246" customFormat="1" ht="26.25" customHeight="1" thickBot="1" x14ac:dyDescent="0.25">
      <c r="C12" s="838"/>
      <c r="D12" s="563"/>
      <c r="E12" s="563"/>
      <c r="F12" s="564"/>
    </row>
    <row r="13" spans="1:11" s="246" customFormat="1" ht="26.25" customHeight="1" thickTop="1" thickBot="1" x14ac:dyDescent="0.25">
      <c r="C13" s="839"/>
      <c r="D13" s="339" t="s">
        <v>104</v>
      </c>
      <c r="E13" s="565">
        <f>SUM(E8:E12)</f>
        <v>80000</v>
      </c>
      <c r="F13" s="566">
        <f>SUM(F8:F12)</f>
        <v>95</v>
      </c>
    </row>
    <row r="14" spans="1:11" s="246" customFormat="1" ht="26.25" customHeight="1" x14ac:dyDescent="0.2">
      <c r="C14" s="837" t="s">
        <v>783</v>
      </c>
      <c r="D14" s="553" t="s">
        <v>786</v>
      </c>
      <c r="E14" s="554">
        <v>10000</v>
      </c>
      <c r="F14" s="555">
        <v>15</v>
      </c>
    </row>
    <row r="15" spans="1:11" s="246" customFormat="1" ht="26.25" customHeight="1" x14ac:dyDescent="0.2">
      <c r="C15" s="838"/>
      <c r="D15" s="336" t="s">
        <v>103</v>
      </c>
      <c r="E15" s="336"/>
      <c r="F15" s="332"/>
    </row>
    <row r="16" spans="1:11" s="246" customFormat="1" ht="26.25" customHeight="1" x14ac:dyDescent="0.2">
      <c r="C16" s="838"/>
      <c r="D16" s="333" t="s">
        <v>103</v>
      </c>
      <c r="E16" s="334"/>
      <c r="F16" s="335"/>
    </row>
    <row r="17" spans="3:11" s="246" customFormat="1" ht="26.25" customHeight="1" x14ac:dyDescent="0.2">
      <c r="C17" s="838"/>
      <c r="D17" s="336" t="s">
        <v>103</v>
      </c>
      <c r="E17" s="336"/>
      <c r="F17" s="332"/>
    </row>
    <row r="18" spans="3:11" s="246" customFormat="1" ht="26.25" customHeight="1" thickBot="1" x14ac:dyDescent="0.25">
      <c r="C18" s="838"/>
      <c r="D18" s="337" t="s">
        <v>103</v>
      </c>
      <c r="E18" s="337"/>
      <c r="F18" s="338"/>
    </row>
    <row r="19" spans="3:11" s="246" customFormat="1" ht="26.25" customHeight="1" thickTop="1" thickBot="1" x14ac:dyDescent="0.25">
      <c r="C19" s="839"/>
      <c r="D19" s="339" t="s">
        <v>104</v>
      </c>
      <c r="E19" s="565">
        <f>SUM(E14:E18)</f>
        <v>10000</v>
      </c>
      <c r="F19" s="566">
        <f>SUM(F14:F18)</f>
        <v>15</v>
      </c>
    </row>
    <row r="20" spans="3:11" s="246" customFormat="1" ht="19.5" customHeight="1" thickBot="1" x14ac:dyDescent="0.25">
      <c r="C20" s="247"/>
      <c r="D20" s="340" t="s">
        <v>105</v>
      </c>
      <c r="E20" s="565">
        <f>SUM(E13,E19)</f>
        <v>90000</v>
      </c>
      <c r="F20" s="567">
        <f>SUM(F13,F19)</f>
        <v>110</v>
      </c>
    </row>
    <row r="21" spans="3:11" s="246" customFormat="1" ht="16.5" customHeight="1" x14ac:dyDescent="0.2">
      <c r="C21" s="248" t="s">
        <v>106</v>
      </c>
    </row>
    <row r="24" spans="3:11" ht="25" customHeight="1" x14ac:dyDescent="0.2">
      <c r="H24" s="635"/>
      <c r="I24" s="635"/>
      <c r="J24" s="635"/>
      <c r="K24" s="636"/>
    </row>
    <row r="25" spans="3:11" ht="25" customHeight="1" x14ac:dyDescent="0.2">
      <c r="H25" s="635"/>
      <c r="I25" s="635"/>
      <c r="J25" s="635"/>
      <c r="K25" s="636"/>
    </row>
    <row r="26" spans="3:11" ht="25" customHeight="1" x14ac:dyDescent="0.2">
      <c r="H26" s="635"/>
      <c r="I26" s="635"/>
      <c r="J26" s="635"/>
      <c r="K26" s="636"/>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5852-66DE-4EAA-B045-0BE7CD9D4201}">
  <sheetPr>
    <pageSetUpPr fitToPage="1"/>
  </sheetPr>
  <dimension ref="A1:AM94"/>
  <sheetViews>
    <sheetView showGridLines="0" view="pageBreakPreview" topLeftCell="A7" zoomScaleNormal="70" zoomScaleSheetLayoutView="100" workbookViewId="0">
      <selection activeCell="AA17" sqref="AA17:AB17"/>
    </sheetView>
  </sheetViews>
  <sheetFormatPr defaultColWidth="4.7265625" defaultRowHeight="26.25" customHeight="1" x14ac:dyDescent="0.2"/>
  <cols>
    <col min="1" max="1" width="1.26953125" style="343" customWidth="1"/>
    <col min="2" max="3" width="4.7265625" style="343"/>
    <col min="4" max="4" width="1.36328125" style="350" customWidth="1"/>
    <col min="5" max="9" width="4.7265625" style="343"/>
    <col min="10" max="15" width="4.36328125" style="343" customWidth="1"/>
    <col min="16" max="17" width="8.36328125" style="343" customWidth="1"/>
    <col min="18" max="18" width="14.90625" style="343" customWidth="1"/>
    <col min="19" max="22" width="6.08984375" style="343" customWidth="1"/>
    <col min="23" max="28" width="5" style="343" customWidth="1"/>
    <col min="29" max="30" width="6.08984375" style="343" customWidth="1"/>
    <col min="31" max="31" width="4.7265625" style="343"/>
    <col min="32" max="32" width="14.26953125" style="343" customWidth="1"/>
    <col min="33" max="33" width="9.6328125" style="343" customWidth="1"/>
    <col min="34" max="34" width="4.7265625" style="343"/>
    <col min="35" max="36" width="4.36328125" style="343" customWidth="1"/>
    <col min="37" max="37" width="1.453125" style="343" customWidth="1"/>
    <col min="38" max="38" width="4.7265625" style="343"/>
    <col min="39" max="39" width="12.6328125" style="343" customWidth="1"/>
    <col min="40" max="16384" width="4.7265625" style="343"/>
  </cols>
  <sheetData>
    <row r="1" spans="1:37" s="178" customFormat="1" ht="30" customHeight="1" x14ac:dyDescent="0.2">
      <c r="A1" s="224"/>
      <c r="B1" s="405" t="s">
        <v>107</v>
      </c>
      <c r="C1" s="406"/>
      <c r="D1" s="406"/>
      <c r="E1" s="406"/>
      <c r="F1" s="406"/>
      <c r="G1" s="406"/>
      <c r="H1" s="406"/>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24"/>
    </row>
    <row r="2" spans="1:37" s="178" customFormat="1" ht="21.75" customHeight="1" thickBot="1" x14ac:dyDescent="0.25">
      <c r="A2" s="378"/>
      <c r="B2" s="378" t="s">
        <v>108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841" t="s">
        <v>109</v>
      </c>
      <c r="AJ2" s="841"/>
      <c r="AK2" s="224"/>
    </row>
    <row r="3" spans="1:37" ht="25.5" customHeight="1" thickBot="1" x14ac:dyDescent="0.25">
      <c r="A3" s="341"/>
      <c r="B3" s="842" t="s">
        <v>110</v>
      </c>
      <c r="C3" s="845" t="s">
        <v>111</v>
      </c>
      <c r="D3" s="847" t="s">
        <v>112</v>
      </c>
      <c r="E3" s="848"/>
      <c r="F3" s="848"/>
      <c r="G3" s="848"/>
      <c r="H3" s="848"/>
      <c r="I3" s="848"/>
      <c r="J3" s="848"/>
      <c r="K3" s="848"/>
      <c r="L3" s="848"/>
      <c r="M3" s="848"/>
      <c r="N3" s="849"/>
      <c r="O3" s="850" t="s">
        <v>113</v>
      </c>
      <c r="P3" s="852" t="s">
        <v>114</v>
      </c>
      <c r="Q3" s="853"/>
      <c r="R3" s="855" t="s">
        <v>115</v>
      </c>
      <c r="S3" s="858" t="s">
        <v>116</v>
      </c>
      <c r="T3" s="859"/>
      <c r="U3" s="859"/>
      <c r="V3" s="859"/>
      <c r="W3" s="859"/>
      <c r="X3" s="859"/>
      <c r="Y3" s="859"/>
      <c r="Z3" s="859"/>
      <c r="AA3" s="859"/>
      <c r="AB3" s="859"/>
      <c r="AC3" s="860"/>
      <c r="AD3" s="860"/>
      <c r="AE3" s="861" t="s">
        <v>117</v>
      </c>
      <c r="AF3" s="861"/>
      <c r="AG3" s="861"/>
      <c r="AH3" s="861"/>
      <c r="AI3" s="870" t="s">
        <v>118</v>
      </c>
      <c r="AJ3" s="871"/>
      <c r="AK3" s="344"/>
    </row>
    <row r="4" spans="1:37" ht="22.5" customHeight="1" x14ac:dyDescent="0.2">
      <c r="A4" s="341"/>
      <c r="B4" s="843"/>
      <c r="C4" s="846"/>
      <c r="D4" s="873"/>
      <c r="E4" s="875" t="s">
        <v>119</v>
      </c>
      <c r="F4" s="876"/>
      <c r="G4" s="877"/>
      <c r="H4" s="881" t="s">
        <v>120</v>
      </c>
      <c r="I4" s="882"/>
      <c r="J4" s="881" t="s">
        <v>121</v>
      </c>
      <c r="K4" s="882"/>
      <c r="L4" s="885" t="s">
        <v>122</v>
      </c>
      <c r="M4" s="876"/>
      <c r="N4" s="877"/>
      <c r="O4" s="851"/>
      <c r="P4" s="854"/>
      <c r="Q4" s="854"/>
      <c r="R4" s="856"/>
      <c r="S4" s="887" t="s">
        <v>123</v>
      </c>
      <c r="T4" s="887"/>
      <c r="U4" s="887"/>
      <c r="V4" s="887"/>
      <c r="W4" s="867" t="s">
        <v>124</v>
      </c>
      <c r="X4" s="868"/>
      <c r="Y4" s="868"/>
      <c r="Z4" s="868"/>
      <c r="AA4" s="868"/>
      <c r="AB4" s="869"/>
      <c r="AC4" s="888" t="s">
        <v>125</v>
      </c>
      <c r="AD4" s="889"/>
      <c r="AE4" s="892" t="s">
        <v>126</v>
      </c>
      <c r="AF4" s="862"/>
      <c r="AG4" s="862" t="s">
        <v>127</v>
      </c>
      <c r="AH4" s="862" t="s">
        <v>128</v>
      </c>
      <c r="AI4" s="862"/>
      <c r="AJ4" s="872"/>
      <c r="AK4" s="344"/>
    </row>
    <row r="5" spans="1:37" ht="22.5" customHeight="1" x14ac:dyDescent="0.2">
      <c r="A5" s="341"/>
      <c r="B5" s="843"/>
      <c r="C5" s="846"/>
      <c r="D5" s="874"/>
      <c r="E5" s="878"/>
      <c r="F5" s="879"/>
      <c r="G5" s="880"/>
      <c r="H5" s="883"/>
      <c r="I5" s="884"/>
      <c r="J5" s="883"/>
      <c r="K5" s="884"/>
      <c r="L5" s="886"/>
      <c r="M5" s="879"/>
      <c r="N5" s="880"/>
      <c r="O5" s="851"/>
      <c r="P5" s="854"/>
      <c r="Q5" s="854"/>
      <c r="R5" s="857"/>
      <c r="S5" s="407"/>
      <c r="T5" s="408"/>
      <c r="U5" s="865" t="s">
        <v>129</v>
      </c>
      <c r="V5" s="866"/>
      <c r="W5" s="867" t="s">
        <v>130</v>
      </c>
      <c r="X5" s="868"/>
      <c r="Y5" s="867" t="s">
        <v>131</v>
      </c>
      <c r="Z5" s="868"/>
      <c r="AA5" s="867" t="s">
        <v>132</v>
      </c>
      <c r="AB5" s="869"/>
      <c r="AC5" s="890"/>
      <c r="AD5" s="891"/>
      <c r="AE5" s="892"/>
      <c r="AF5" s="862"/>
      <c r="AG5" s="863"/>
      <c r="AH5" s="864"/>
      <c r="AI5" s="862"/>
      <c r="AJ5" s="872"/>
      <c r="AK5" s="344"/>
    </row>
    <row r="6" spans="1:37" ht="27" customHeight="1" x14ac:dyDescent="0.2">
      <c r="A6" s="341"/>
      <c r="B6" s="843"/>
      <c r="C6" s="409"/>
      <c r="D6" s="911"/>
      <c r="E6" s="912"/>
      <c r="F6" s="912"/>
      <c r="G6" s="912"/>
      <c r="H6" s="912"/>
      <c r="I6" s="912"/>
      <c r="J6" s="912"/>
      <c r="K6" s="912"/>
      <c r="L6" s="912"/>
      <c r="M6" s="912"/>
      <c r="N6" s="913"/>
      <c r="O6" s="410"/>
      <c r="P6" s="914"/>
      <c r="Q6" s="914"/>
      <c r="R6" s="411"/>
      <c r="S6" s="914"/>
      <c r="T6" s="915"/>
      <c r="U6" s="916"/>
      <c r="V6" s="914"/>
      <c r="W6" s="893"/>
      <c r="X6" s="917"/>
      <c r="Y6" s="893"/>
      <c r="Z6" s="917"/>
      <c r="AA6" s="893"/>
      <c r="AB6" s="894"/>
      <c r="AC6" s="895"/>
      <c r="AD6" s="896"/>
      <c r="AE6" s="897"/>
      <c r="AF6" s="898"/>
      <c r="AG6" s="412"/>
      <c r="AH6" s="413"/>
      <c r="AI6" s="899"/>
      <c r="AJ6" s="900"/>
      <c r="AK6" s="344"/>
    </row>
    <row r="7" spans="1:37" ht="27" customHeight="1" x14ac:dyDescent="0.2">
      <c r="A7" s="341"/>
      <c r="B7" s="843"/>
      <c r="C7" s="414">
        <v>1</v>
      </c>
      <c r="D7" s="415"/>
      <c r="E7" s="901" t="s">
        <v>133</v>
      </c>
      <c r="F7" s="902"/>
      <c r="G7" s="903"/>
      <c r="H7" s="904" t="s">
        <v>134</v>
      </c>
      <c r="I7" s="904"/>
      <c r="J7" s="904" t="s">
        <v>135</v>
      </c>
      <c r="K7" s="905"/>
      <c r="L7" s="906" t="s">
        <v>136</v>
      </c>
      <c r="M7" s="907"/>
      <c r="N7" s="907"/>
      <c r="O7" s="416">
        <v>1</v>
      </c>
      <c r="P7" s="908">
        <v>33000000</v>
      </c>
      <c r="Q7" s="908"/>
      <c r="R7" s="417">
        <v>30001000</v>
      </c>
      <c r="S7" s="909">
        <f>R7-AC7</f>
        <v>15000500</v>
      </c>
      <c r="T7" s="910"/>
      <c r="U7" s="918">
        <v>1501000</v>
      </c>
      <c r="V7" s="919"/>
      <c r="W7" s="920">
        <v>0</v>
      </c>
      <c r="X7" s="921"/>
      <c r="Y7" s="920">
        <v>0</v>
      </c>
      <c r="Z7" s="921"/>
      <c r="AA7" s="920">
        <v>0</v>
      </c>
      <c r="AB7" s="922"/>
      <c r="AC7" s="923">
        <v>15000500</v>
      </c>
      <c r="AD7" s="924"/>
      <c r="AE7" s="925" t="s">
        <v>840</v>
      </c>
      <c r="AF7" s="926"/>
      <c r="AG7" s="927"/>
      <c r="AH7" s="927"/>
      <c r="AI7" s="927"/>
      <c r="AJ7" s="928"/>
      <c r="AK7" s="344"/>
    </row>
    <row r="8" spans="1:37" ht="27" customHeight="1" x14ac:dyDescent="0.2">
      <c r="A8" s="341"/>
      <c r="B8" s="843"/>
      <c r="C8" s="418">
        <v>2</v>
      </c>
      <c r="D8" s="419"/>
      <c r="E8" s="956" t="s">
        <v>137</v>
      </c>
      <c r="F8" s="957"/>
      <c r="G8" s="958"/>
      <c r="H8" s="959" t="s">
        <v>138</v>
      </c>
      <c r="I8" s="959"/>
      <c r="J8" s="960" t="s">
        <v>139</v>
      </c>
      <c r="K8" s="961"/>
      <c r="L8" s="962"/>
      <c r="M8" s="962"/>
      <c r="N8" s="962"/>
      <c r="O8" s="420">
        <v>1</v>
      </c>
      <c r="P8" s="951">
        <v>3300000</v>
      </c>
      <c r="Q8" s="951"/>
      <c r="R8" s="421">
        <v>3000550</v>
      </c>
      <c r="S8" s="963">
        <f>R8-AC8</f>
        <v>1500300</v>
      </c>
      <c r="T8" s="964"/>
      <c r="U8" s="935">
        <v>151000</v>
      </c>
      <c r="V8" s="936"/>
      <c r="W8" s="937">
        <v>0</v>
      </c>
      <c r="X8" s="938"/>
      <c r="Y8" s="937">
        <v>0</v>
      </c>
      <c r="Z8" s="938"/>
      <c r="AA8" s="937">
        <v>0</v>
      </c>
      <c r="AB8" s="939"/>
      <c r="AC8" s="940">
        <v>1500250</v>
      </c>
      <c r="AD8" s="941"/>
      <c r="AE8" s="929"/>
      <c r="AF8" s="930"/>
      <c r="AG8" s="930"/>
      <c r="AH8" s="930"/>
      <c r="AI8" s="930"/>
      <c r="AJ8" s="931"/>
      <c r="AK8" s="344"/>
    </row>
    <row r="9" spans="1:37" ht="27" customHeight="1" x14ac:dyDescent="0.2">
      <c r="A9" s="341"/>
      <c r="B9" s="843"/>
      <c r="C9" s="418">
        <v>3</v>
      </c>
      <c r="D9" s="422"/>
      <c r="E9" s="942" t="s">
        <v>140</v>
      </c>
      <c r="F9" s="943"/>
      <c r="G9" s="944"/>
      <c r="H9" s="945" t="s">
        <v>138</v>
      </c>
      <c r="I9" s="946"/>
      <c r="J9" s="947" t="s">
        <v>141</v>
      </c>
      <c r="K9" s="948"/>
      <c r="L9" s="949"/>
      <c r="M9" s="950"/>
      <c r="N9" s="950"/>
      <c r="O9" s="420">
        <v>1</v>
      </c>
      <c r="P9" s="951">
        <v>5500000</v>
      </c>
      <c r="Q9" s="951"/>
      <c r="R9" s="421">
        <v>5000500</v>
      </c>
      <c r="S9" s="952">
        <f>R9-AC9</f>
        <v>2500250</v>
      </c>
      <c r="T9" s="953"/>
      <c r="U9" s="954">
        <v>251000</v>
      </c>
      <c r="V9" s="955"/>
      <c r="W9" s="937">
        <v>0</v>
      </c>
      <c r="X9" s="938"/>
      <c r="Y9" s="937">
        <v>0</v>
      </c>
      <c r="Z9" s="938"/>
      <c r="AA9" s="937">
        <v>0</v>
      </c>
      <c r="AB9" s="939"/>
      <c r="AC9" s="965">
        <v>2500250</v>
      </c>
      <c r="AD9" s="966"/>
      <c r="AE9" s="929"/>
      <c r="AF9" s="930"/>
      <c r="AG9" s="930"/>
      <c r="AH9" s="930"/>
      <c r="AI9" s="930"/>
      <c r="AJ9" s="931"/>
      <c r="AK9" s="344"/>
    </row>
    <row r="10" spans="1:37" ht="27" customHeight="1" x14ac:dyDescent="0.2">
      <c r="A10" s="341"/>
      <c r="B10" s="843"/>
      <c r="C10" s="409"/>
      <c r="D10" s="885"/>
      <c r="E10" s="876"/>
      <c r="F10" s="876"/>
      <c r="G10" s="876"/>
      <c r="H10" s="876"/>
      <c r="I10" s="876"/>
      <c r="J10" s="876"/>
      <c r="K10" s="876"/>
      <c r="L10" s="876"/>
      <c r="M10" s="876"/>
      <c r="N10" s="877"/>
      <c r="O10" s="410"/>
      <c r="P10" s="967"/>
      <c r="Q10" s="967"/>
      <c r="R10" s="423"/>
      <c r="S10" s="967"/>
      <c r="T10" s="968"/>
      <c r="U10" s="969"/>
      <c r="V10" s="967"/>
      <c r="W10" s="970"/>
      <c r="X10" s="971"/>
      <c r="Y10" s="970"/>
      <c r="Z10" s="971"/>
      <c r="AA10" s="970"/>
      <c r="AB10" s="972"/>
      <c r="AC10" s="973"/>
      <c r="AD10" s="974"/>
      <c r="AE10" s="929"/>
      <c r="AF10" s="930"/>
      <c r="AG10" s="930"/>
      <c r="AH10" s="930"/>
      <c r="AI10" s="930"/>
      <c r="AJ10" s="931"/>
      <c r="AK10" s="344"/>
    </row>
    <row r="11" spans="1:37" ht="27" customHeight="1" x14ac:dyDescent="0.2">
      <c r="A11" s="341"/>
      <c r="B11" s="843"/>
      <c r="C11" s="418"/>
      <c r="D11" s="419"/>
      <c r="E11" s="980"/>
      <c r="F11" s="981"/>
      <c r="G11" s="982"/>
      <c r="H11" s="983"/>
      <c r="I11" s="983"/>
      <c r="J11" s="904"/>
      <c r="K11" s="905"/>
      <c r="L11" s="984"/>
      <c r="M11" s="984"/>
      <c r="N11" s="984"/>
      <c r="O11" s="420"/>
      <c r="P11" s="936"/>
      <c r="Q11" s="936"/>
      <c r="R11" s="421"/>
      <c r="S11" s="936"/>
      <c r="T11" s="989"/>
      <c r="U11" s="935"/>
      <c r="V11" s="936"/>
      <c r="W11" s="937"/>
      <c r="X11" s="938"/>
      <c r="Y11" s="937"/>
      <c r="Z11" s="938"/>
      <c r="AA11" s="937"/>
      <c r="AB11" s="939"/>
      <c r="AC11" s="940"/>
      <c r="AD11" s="941"/>
      <c r="AE11" s="929"/>
      <c r="AF11" s="930"/>
      <c r="AG11" s="930"/>
      <c r="AH11" s="930"/>
      <c r="AI11" s="930"/>
      <c r="AJ11" s="931"/>
      <c r="AK11" s="344"/>
    </row>
    <row r="12" spans="1:37" ht="27" customHeight="1" x14ac:dyDescent="0.2">
      <c r="A12" s="341"/>
      <c r="B12" s="843"/>
      <c r="C12" s="424"/>
      <c r="D12" s="407"/>
      <c r="E12" s="975"/>
      <c r="F12" s="976"/>
      <c r="G12" s="977"/>
      <c r="H12" s="978"/>
      <c r="I12" s="978"/>
      <c r="J12" s="978"/>
      <c r="K12" s="978"/>
      <c r="L12" s="978"/>
      <c r="M12" s="978"/>
      <c r="N12" s="978"/>
      <c r="O12" s="425"/>
      <c r="P12" s="979"/>
      <c r="Q12" s="979"/>
      <c r="R12" s="426"/>
      <c r="S12" s="979"/>
      <c r="T12" s="985"/>
      <c r="U12" s="955"/>
      <c r="V12" s="979"/>
      <c r="W12" s="986"/>
      <c r="X12" s="987"/>
      <c r="Y12" s="986"/>
      <c r="Z12" s="987"/>
      <c r="AA12" s="986"/>
      <c r="AB12" s="988"/>
      <c r="AC12" s="965"/>
      <c r="AD12" s="966"/>
      <c r="AE12" s="932"/>
      <c r="AF12" s="933"/>
      <c r="AG12" s="933"/>
      <c r="AH12" s="933"/>
      <c r="AI12" s="933"/>
      <c r="AJ12" s="934"/>
      <c r="AK12" s="344"/>
    </row>
    <row r="13" spans="1:37" ht="27" customHeight="1" thickBot="1" x14ac:dyDescent="0.25">
      <c r="A13" s="341"/>
      <c r="B13" s="844"/>
      <c r="C13" s="995" t="s">
        <v>142</v>
      </c>
      <c r="D13" s="996"/>
      <c r="E13" s="996"/>
      <c r="F13" s="996"/>
      <c r="G13" s="996"/>
      <c r="H13" s="996"/>
      <c r="I13" s="996"/>
      <c r="J13" s="996"/>
      <c r="K13" s="996"/>
      <c r="L13" s="996"/>
      <c r="M13" s="996"/>
      <c r="N13" s="996"/>
      <c r="O13" s="996"/>
      <c r="P13" s="908">
        <f>SUM(P7:Q12)</f>
        <v>41800000</v>
      </c>
      <c r="Q13" s="908"/>
      <c r="R13" s="417">
        <f>SUM(R7:R12)</f>
        <v>38002050</v>
      </c>
      <c r="S13" s="908">
        <f>SUM(S7:T9)</f>
        <v>19001050</v>
      </c>
      <c r="T13" s="997"/>
      <c r="U13" s="908">
        <f>SUM(U7:V12)</f>
        <v>1903000</v>
      </c>
      <c r="V13" s="997"/>
      <c r="W13" s="920">
        <v>0</v>
      </c>
      <c r="X13" s="921"/>
      <c r="Y13" s="920">
        <v>0</v>
      </c>
      <c r="Z13" s="921"/>
      <c r="AA13" s="920">
        <v>0</v>
      </c>
      <c r="AB13" s="922"/>
      <c r="AC13" s="990">
        <f>SUM(AC7:AD12)</f>
        <v>19001000</v>
      </c>
      <c r="AD13" s="991"/>
      <c r="AE13" s="992"/>
      <c r="AF13" s="993"/>
      <c r="AG13" s="993"/>
      <c r="AH13" s="993"/>
      <c r="AI13" s="993"/>
      <c r="AJ13" s="994"/>
      <c r="AK13" s="344"/>
    </row>
    <row r="14" spans="1:37" ht="20.25" customHeight="1" thickBot="1" x14ac:dyDescent="0.25">
      <c r="A14" s="341"/>
      <c r="B14" s="842" t="s">
        <v>143</v>
      </c>
      <c r="C14" s="845" t="s">
        <v>111</v>
      </c>
      <c r="D14" s="1019" t="s">
        <v>144</v>
      </c>
      <c r="E14" s="1020"/>
      <c r="F14" s="1020"/>
      <c r="G14" s="1020"/>
      <c r="H14" s="1020"/>
      <c r="I14" s="1020"/>
      <c r="J14" s="1020"/>
      <c r="K14" s="1020"/>
      <c r="L14" s="1020"/>
      <c r="M14" s="1020"/>
      <c r="N14" s="1020"/>
      <c r="O14" s="1021"/>
      <c r="P14" s="1022" t="s">
        <v>114</v>
      </c>
      <c r="Q14" s="1023"/>
      <c r="R14" s="1025" t="s">
        <v>115</v>
      </c>
      <c r="S14" s="1028" t="s">
        <v>116</v>
      </c>
      <c r="T14" s="1029"/>
      <c r="U14" s="1029"/>
      <c r="V14" s="1029"/>
      <c r="W14" s="1029"/>
      <c r="X14" s="1029"/>
      <c r="Y14" s="1029"/>
      <c r="Z14" s="1029"/>
      <c r="AA14" s="1029"/>
      <c r="AB14" s="1029"/>
      <c r="AC14" s="1030"/>
      <c r="AD14" s="1030"/>
      <c r="AE14" s="861" t="s">
        <v>117</v>
      </c>
      <c r="AF14" s="861"/>
      <c r="AG14" s="861"/>
      <c r="AH14" s="861"/>
      <c r="AI14" s="870" t="s">
        <v>118</v>
      </c>
      <c r="AJ14" s="871"/>
      <c r="AK14" s="344"/>
    </row>
    <row r="15" spans="1:37" ht="22.5" customHeight="1" x14ac:dyDescent="0.2">
      <c r="A15" s="341"/>
      <c r="B15" s="843"/>
      <c r="C15" s="846"/>
      <c r="D15" s="856"/>
      <c r="E15" s="885" t="s">
        <v>145</v>
      </c>
      <c r="F15" s="876"/>
      <c r="G15" s="876"/>
      <c r="H15" s="876"/>
      <c r="I15" s="877"/>
      <c r="J15" s="1005" t="s">
        <v>146</v>
      </c>
      <c r="K15" s="1007"/>
      <c r="L15" s="1008" t="s">
        <v>147</v>
      </c>
      <c r="M15" s="1009"/>
      <c r="N15" s="1009"/>
      <c r="O15" s="1010"/>
      <c r="P15" s="1024"/>
      <c r="Q15" s="1024"/>
      <c r="R15" s="1026"/>
      <c r="S15" s="1011" t="s">
        <v>123</v>
      </c>
      <c r="T15" s="1011"/>
      <c r="U15" s="1011"/>
      <c r="V15" s="1011"/>
      <c r="W15" s="1012" t="s">
        <v>124</v>
      </c>
      <c r="X15" s="1013"/>
      <c r="Y15" s="1013"/>
      <c r="Z15" s="1013"/>
      <c r="AA15" s="1013"/>
      <c r="AB15" s="1014"/>
      <c r="AC15" s="1015" t="s">
        <v>125</v>
      </c>
      <c r="AD15" s="1016"/>
      <c r="AE15" s="892" t="s">
        <v>126</v>
      </c>
      <c r="AF15" s="862"/>
      <c r="AG15" s="862" t="s">
        <v>127</v>
      </c>
      <c r="AH15" s="862" t="s">
        <v>128</v>
      </c>
      <c r="AI15" s="862"/>
      <c r="AJ15" s="872"/>
      <c r="AK15" s="344"/>
    </row>
    <row r="16" spans="1:37" ht="23.25" customHeight="1" x14ac:dyDescent="0.2">
      <c r="A16" s="341"/>
      <c r="B16" s="843"/>
      <c r="C16" s="846"/>
      <c r="D16" s="857"/>
      <c r="E16" s="886"/>
      <c r="F16" s="879"/>
      <c r="G16" s="879"/>
      <c r="H16" s="879"/>
      <c r="I16" s="880"/>
      <c r="J16" s="883"/>
      <c r="K16" s="884"/>
      <c r="L16" s="886"/>
      <c r="M16" s="879"/>
      <c r="N16" s="879"/>
      <c r="O16" s="880"/>
      <c r="P16" s="1024"/>
      <c r="Q16" s="1024"/>
      <c r="R16" s="1027"/>
      <c r="S16" s="427"/>
      <c r="T16" s="428"/>
      <c r="U16" s="1040" t="s">
        <v>129</v>
      </c>
      <c r="V16" s="1041"/>
      <c r="W16" s="1012" t="s">
        <v>130</v>
      </c>
      <c r="X16" s="1013"/>
      <c r="Y16" s="1012" t="s">
        <v>131</v>
      </c>
      <c r="Z16" s="1013"/>
      <c r="AA16" s="1012" t="s">
        <v>132</v>
      </c>
      <c r="AB16" s="1014"/>
      <c r="AC16" s="1017"/>
      <c r="AD16" s="1018"/>
      <c r="AE16" s="892"/>
      <c r="AF16" s="862"/>
      <c r="AG16" s="863"/>
      <c r="AH16" s="864"/>
      <c r="AI16" s="862"/>
      <c r="AJ16" s="872"/>
      <c r="AK16" s="344"/>
    </row>
    <row r="17" spans="1:37" ht="27" customHeight="1" x14ac:dyDescent="0.2">
      <c r="A17" s="341"/>
      <c r="B17" s="843"/>
      <c r="C17" s="409"/>
      <c r="D17" s="1005"/>
      <c r="E17" s="1006"/>
      <c r="F17" s="1006"/>
      <c r="G17" s="1006"/>
      <c r="H17" s="1006"/>
      <c r="I17" s="1006"/>
      <c r="J17" s="1006"/>
      <c r="K17" s="1006"/>
      <c r="L17" s="1006"/>
      <c r="M17" s="1006"/>
      <c r="N17" s="1006"/>
      <c r="O17" s="1007"/>
      <c r="P17" s="967"/>
      <c r="Q17" s="967"/>
      <c r="R17" s="423"/>
      <c r="S17" s="967"/>
      <c r="T17" s="968"/>
      <c r="U17" s="969"/>
      <c r="V17" s="967"/>
      <c r="W17" s="970"/>
      <c r="X17" s="971"/>
      <c r="Y17" s="970"/>
      <c r="Z17" s="971"/>
      <c r="AA17" s="970"/>
      <c r="AB17" s="972"/>
      <c r="AC17" s="973"/>
      <c r="AD17" s="974"/>
      <c r="AE17" s="1048"/>
      <c r="AF17" s="1049"/>
      <c r="AG17" s="429"/>
      <c r="AH17" s="430"/>
      <c r="AI17" s="1050"/>
      <c r="AJ17" s="1051"/>
      <c r="AK17" s="344"/>
    </row>
    <row r="18" spans="1:37" ht="27" customHeight="1" x14ac:dyDescent="0.2">
      <c r="A18" s="341"/>
      <c r="B18" s="843"/>
      <c r="C18" s="431">
        <v>4</v>
      </c>
      <c r="D18" s="432"/>
      <c r="E18" s="998" t="s">
        <v>148</v>
      </c>
      <c r="F18" s="999"/>
      <c r="G18" s="999"/>
      <c r="H18" s="999"/>
      <c r="I18" s="1000"/>
      <c r="J18" s="1001" t="s">
        <v>149</v>
      </c>
      <c r="K18" s="1001"/>
      <c r="L18" s="1002" t="s">
        <v>773</v>
      </c>
      <c r="M18" s="1003"/>
      <c r="N18" s="1003"/>
      <c r="O18" s="1004"/>
      <c r="P18" s="908">
        <v>150000000</v>
      </c>
      <c r="Q18" s="908"/>
      <c r="R18" s="417">
        <v>60002000</v>
      </c>
      <c r="S18" s="908">
        <f>R18-AC18</f>
        <v>30001000</v>
      </c>
      <c r="T18" s="997"/>
      <c r="U18" s="919">
        <v>3001000</v>
      </c>
      <c r="V18" s="908"/>
      <c r="W18" s="920">
        <v>0</v>
      </c>
      <c r="X18" s="921"/>
      <c r="Y18" s="920">
        <v>0</v>
      </c>
      <c r="Z18" s="921"/>
      <c r="AA18" s="920">
        <v>0</v>
      </c>
      <c r="AB18" s="922"/>
      <c r="AC18" s="1042">
        <f>R18/2</f>
        <v>30001000</v>
      </c>
      <c r="AD18" s="1043"/>
      <c r="AE18" s="1044" t="s">
        <v>150</v>
      </c>
      <c r="AF18" s="1045"/>
      <c r="AG18" s="433" t="s">
        <v>151</v>
      </c>
      <c r="AH18" s="434" t="s">
        <v>152</v>
      </c>
      <c r="AI18" s="1046" t="s">
        <v>153</v>
      </c>
      <c r="AJ18" s="1047"/>
      <c r="AK18" s="344"/>
    </row>
    <row r="19" spans="1:37" ht="27" customHeight="1" x14ac:dyDescent="0.2">
      <c r="A19" s="341"/>
      <c r="B19" s="843"/>
      <c r="C19" s="435">
        <v>5</v>
      </c>
      <c r="D19" s="436"/>
      <c r="E19" s="911" t="s">
        <v>148</v>
      </c>
      <c r="F19" s="912"/>
      <c r="G19" s="912"/>
      <c r="H19" s="912"/>
      <c r="I19" s="913"/>
      <c r="J19" s="1031" t="s">
        <v>149</v>
      </c>
      <c r="K19" s="1031"/>
      <c r="L19" s="1032" t="s">
        <v>774</v>
      </c>
      <c r="M19" s="1033"/>
      <c r="N19" s="1033"/>
      <c r="O19" s="1034"/>
      <c r="P19" s="1035">
        <v>100000000</v>
      </c>
      <c r="Q19" s="1035"/>
      <c r="R19" s="437">
        <v>60000550</v>
      </c>
      <c r="S19" s="1036">
        <f>R19-AC19</f>
        <v>30000550</v>
      </c>
      <c r="T19" s="1037"/>
      <c r="U19" s="1038">
        <v>3001000</v>
      </c>
      <c r="V19" s="1039"/>
      <c r="W19" s="1057">
        <v>0</v>
      </c>
      <c r="X19" s="1058"/>
      <c r="Y19" s="1057">
        <v>0</v>
      </c>
      <c r="Z19" s="1058"/>
      <c r="AA19" s="1057">
        <v>0</v>
      </c>
      <c r="AB19" s="1059"/>
      <c r="AC19" s="1055">
        <v>30000000</v>
      </c>
      <c r="AD19" s="1056"/>
      <c r="AE19" s="1044" t="s">
        <v>150</v>
      </c>
      <c r="AF19" s="1045"/>
      <c r="AG19" s="433" t="s">
        <v>151</v>
      </c>
      <c r="AH19" s="434" t="s">
        <v>152</v>
      </c>
      <c r="AI19" s="1046" t="s">
        <v>153</v>
      </c>
      <c r="AJ19" s="1047"/>
      <c r="AK19" s="344"/>
    </row>
    <row r="20" spans="1:37" ht="27" customHeight="1" x14ac:dyDescent="0.2">
      <c r="A20" s="341"/>
      <c r="B20" s="843"/>
      <c r="C20" s="438">
        <v>6</v>
      </c>
      <c r="D20" s="432"/>
      <c r="E20" s="1060" t="s">
        <v>148</v>
      </c>
      <c r="F20" s="1061"/>
      <c r="G20" s="1061"/>
      <c r="H20" s="1061"/>
      <c r="I20" s="1062"/>
      <c r="J20" s="1063" t="s">
        <v>149</v>
      </c>
      <c r="K20" s="1063"/>
      <c r="L20" s="1064" t="s">
        <v>838</v>
      </c>
      <c r="M20" s="1065"/>
      <c r="N20" s="1065"/>
      <c r="O20" s="1066"/>
      <c r="P20" s="1067">
        <v>100000000</v>
      </c>
      <c r="Q20" s="1067"/>
      <c r="R20" s="439">
        <v>60000500</v>
      </c>
      <c r="S20" s="1068">
        <f>R20-AC20</f>
        <v>30000500</v>
      </c>
      <c r="T20" s="1069"/>
      <c r="U20" s="1070">
        <v>3001000</v>
      </c>
      <c r="V20" s="1071"/>
      <c r="W20" s="1052">
        <v>0</v>
      </c>
      <c r="X20" s="1053"/>
      <c r="Y20" s="1052">
        <v>0</v>
      </c>
      <c r="Z20" s="1053"/>
      <c r="AA20" s="1052">
        <v>0</v>
      </c>
      <c r="AB20" s="1054"/>
      <c r="AC20" s="1055">
        <v>30000000</v>
      </c>
      <c r="AD20" s="1056"/>
      <c r="AE20" s="1044" t="s">
        <v>150</v>
      </c>
      <c r="AF20" s="1045"/>
      <c r="AG20" s="433" t="s">
        <v>151</v>
      </c>
      <c r="AH20" s="434" t="s">
        <v>152</v>
      </c>
      <c r="AI20" s="1046" t="s">
        <v>153</v>
      </c>
      <c r="AJ20" s="1047"/>
      <c r="AK20" s="344"/>
    </row>
    <row r="21" spans="1:37" ht="27" customHeight="1" x14ac:dyDescent="0.2">
      <c r="A21" s="341"/>
      <c r="B21" s="843"/>
      <c r="C21" s="418"/>
      <c r="D21" s="432"/>
      <c r="E21" s="1078"/>
      <c r="F21" s="1079"/>
      <c r="G21" s="1079"/>
      <c r="H21" s="1079"/>
      <c r="I21" s="1080"/>
      <c r="J21" s="1081"/>
      <c r="K21" s="1081"/>
      <c r="L21" s="1082"/>
      <c r="M21" s="1083"/>
      <c r="N21" s="1083"/>
      <c r="O21" s="1084"/>
      <c r="P21" s="1085"/>
      <c r="Q21" s="1085"/>
      <c r="R21" s="440"/>
      <c r="S21" s="1085"/>
      <c r="T21" s="1086"/>
      <c r="U21" s="1087"/>
      <c r="V21" s="1085"/>
      <c r="W21" s="1072"/>
      <c r="X21" s="1073"/>
      <c r="Y21" s="1072"/>
      <c r="Z21" s="1073"/>
      <c r="AA21" s="1072"/>
      <c r="AB21" s="1074"/>
      <c r="AC21" s="1055"/>
      <c r="AD21" s="1056"/>
      <c r="AE21" s="1075"/>
      <c r="AF21" s="961"/>
      <c r="AG21" s="441"/>
      <c r="AH21" s="442"/>
      <c r="AI21" s="1076"/>
      <c r="AJ21" s="1077"/>
      <c r="AK21" s="344"/>
    </row>
    <row r="22" spans="1:37" ht="27" customHeight="1" x14ac:dyDescent="0.2">
      <c r="A22" s="341"/>
      <c r="B22" s="843"/>
      <c r="C22" s="418"/>
      <c r="D22" s="432"/>
      <c r="E22" s="1088"/>
      <c r="F22" s="1089"/>
      <c r="G22" s="1089"/>
      <c r="H22" s="1089"/>
      <c r="I22" s="1075"/>
      <c r="J22" s="1090"/>
      <c r="K22" s="1090"/>
      <c r="L22" s="1091"/>
      <c r="M22" s="1092"/>
      <c r="N22" s="1092"/>
      <c r="O22" s="1093"/>
      <c r="P22" s="936"/>
      <c r="Q22" s="936"/>
      <c r="R22" s="421"/>
      <c r="S22" s="936"/>
      <c r="T22" s="989"/>
      <c r="U22" s="935"/>
      <c r="V22" s="936"/>
      <c r="W22" s="937"/>
      <c r="X22" s="938"/>
      <c r="Y22" s="937"/>
      <c r="Z22" s="938"/>
      <c r="AA22" s="937"/>
      <c r="AB22" s="939"/>
      <c r="AC22" s="940"/>
      <c r="AD22" s="941"/>
      <c r="AE22" s="1075"/>
      <c r="AF22" s="961"/>
      <c r="AG22" s="441"/>
      <c r="AH22" s="442"/>
      <c r="AI22" s="1076"/>
      <c r="AJ22" s="1077"/>
      <c r="AK22" s="344"/>
    </row>
    <row r="23" spans="1:37" ht="27" customHeight="1" x14ac:dyDescent="0.2">
      <c r="A23" s="341"/>
      <c r="B23" s="843"/>
      <c r="C23" s="424"/>
      <c r="D23" s="443"/>
      <c r="E23" s="975"/>
      <c r="F23" s="976"/>
      <c r="G23" s="976"/>
      <c r="H23" s="976"/>
      <c r="I23" s="977"/>
      <c r="J23" s="978"/>
      <c r="K23" s="978"/>
      <c r="L23" s="1096"/>
      <c r="M23" s="1097"/>
      <c r="N23" s="1097"/>
      <c r="O23" s="1098"/>
      <c r="P23" s="979"/>
      <c r="Q23" s="979"/>
      <c r="R23" s="426"/>
      <c r="S23" s="979"/>
      <c r="T23" s="985"/>
      <c r="U23" s="955"/>
      <c r="V23" s="979"/>
      <c r="W23" s="986"/>
      <c r="X23" s="987"/>
      <c r="Y23" s="986"/>
      <c r="Z23" s="987"/>
      <c r="AA23" s="986"/>
      <c r="AB23" s="988"/>
      <c r="AC23" s="965"/>
      <c r="AD23" s="966"/>
      <c r="AE23" s="977"/>
      <c r="AF23" s="978"/>
      <c r="AG23" s="444"/>
      <c r="AH23" s="445"/>
      <c r="AI23" s="1094"/>
      <c r="AJ23" s="1095"/>
      <c r="AK23" s="344"/>
    </row>
    <row r="24" spans="1:37" ht="27" customHeight="1" thickBot="1" x14ac:dyDescent="0.25">
      <c r="A24" s="341"/>
      <c r="B24" s="844"/>
      <c r="C24" s="995" t="s">
        <v>142</v>
      </c>
      <c r="D24" s="996"/>
      <c r="E24" s="996"/>
      <c r="F24" s="996"/>
      <c r="G24" s="996"/>
      <c r="H24" s="996"/>
      <c r="I24" s="996"/>
      <c r="J24" s="996"/>
      <c r="K24" s="996"/>
      <c r="L24" s="996"/>
      <c r="M24" s="996"/>
      <c r="N24" s="996"/>
      <c r="O24" s="996"/>
      <c r="P24" s="1119">
        <f>SUM(P18:Q23)</f>
        <v>350000000</v>
      </c>
      <c r="Q24" s="1120"/>
      <c r="R24" s="446">
        <f>SUM(R18:R23)</f>
        <v>180003050</v>
      </c>
      <c r="S24" s="1119">
        <f>SUM(S18:T23)</f>
        <v>90002050</v>
      </c>
      <c r="T24" s="1121"/>
      <c r="U24" s="1122">
        <f>SUM(U18:V23)</f>
        <v>9003000</v>
      </c>
      <c r="V24" s="1120"/>
      <c r="W24" s="1105">
        <v>0</v>
      </c>
      <c r="X24" s="1123"/>
      <c r="Y24" s="1105">
        <v>0</v>
      </c>
      <c r="Z24" s="1123"/>
      <c r="AA24" s="1105">
        <v>0</v>
      </c>
      <c r="AB24" s="1106"/>
      <c r="AC24" s="1107">
        <f>SUM(AC18:AD23)</f>
        <v>90001000</v>
      </c>
      <c r="AD24" s="1108"/>
      <c r="AE24" s="992"/>
      <c r="AF24" s="993"/>
      <c r="AG24" s="993"/>
      <c r="AH24" s="993"/>
      <c r="AI24" s="993"/>
      <c r="AJ24" s="994"/>
      <c r="AK24" s="344"/>
    </row>
    <row r="25" spans="1:37" ht="27" customHeight="1" thickBot="1" x14ac:dyDescent="0.25">
      <c r="A25" s="341"/>
      <c r="B25" s="1109" t="s">
        <v>154</v>
      </c>
      <c r="C25" s="1110"/>
      <c r="D25" s="1110"/>
      <c r="E25" s="1110"/>
      <c r="F25" s="1110"/>
      <c r="G25" s="1110"/>
      <c r="H25" s="1110"/>
      <c r="I25" s="1110"/>
      <c r="J25" s="1110"/>
      <c r="K25" s="1110"/>
      <c r="L25" s="1110"/>
      <c r="M25" s="1110"/>
      <c r="N25" s="1110"/>
      <c r="O25" s="1110"/>
      <c r="P25" s="1111">
        <f>+P13+P24</f>
        <v>391800000</v>
      </c>
      <c r="Q25" s="1112"/>
      <c r="R25" s="447">
        <f>+R13+R24</f>
        <v>218005100</v>
      </c>
      <c r="S25" s="1113">
        <f>S13+S24</f>
        <v>109003100</v>
      </c>
      <c r="T25" s="1114"/>
      <c r="U25" s="1115">
        <f>+U13+U24</f>
        <v>10906000</v>
      </c>
      <c r="V25" s="1111"/>
      <c r="W25" s="1116">
        <v>0</v>
      </c>
      <c r="X25" s="1117"/>
      <c r="Y25" s="1116">
        <v>0</v>
      </c>
      <c r="Z25" s="1117"/>
      <c r="AA25" s="1116">
        <v>0</v>
      </c>
      <c r="AB25" s="1118"/>
      <c r="AC25" s="1099">
        <f>+AC13+AC24</f>
        <v>109002000</v>
      </c>
      <c r="AD25" s="1100"/>
      <c r="AE25" s="1101"/>
      <c r="AF25" s="1102"/>
      <c r="AG25" s="1102"/>
      <c r="AH25" s="1102"/>
      <c r="AI25" s="1102"/>
      <c r="AJ25" s="1103"/>
      <c r="AK25" s="344"/>
    </row>
    <row r="26" spans="1:37" s="178" customFormat="1" ht="17.25" customHeight="1" x14ac:dyDescent="0.2">
      <c r="A26" s="224"/>
      <c r="B26" s="448" t="s">
        <v>155</v>
      </c>
      <c r="C26" s="406" t="s">
        <v>156</v>
      </c>
      <c r="D26" s="375"/>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24"/>
      <c r="AI26" s="224"/>
      <c r="AJ26" s="224"/>
      <c r="AK26" s="224"/>
    </row>
    <row r="27" spans="1:37" s="178" customFormat="1" ht="17.25" customHeight="1" x14ac:dyDescent="0.2">
      <c r="A27" s="224"/>
      <c r="B27" s="448">
        <v>2</v>
      </c>
      <c r="C27" s="406" t="s">
        <v>157</v>
      </c>
      <c r="D27" s="375"/>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24"/>
    </row>
    <row r="28" spans="1:37" s="178" customFormat="1" ht="17.25" customHeight="1" x14ac:dyDescent="0.2">
      <c r="A28" s="224"/>
      <c r="B28" s="448">
        <v>3</v>
      </c>
      <c r="C28" s="406" t="s">
        <v>158</v>
      </c>
      <c r="D28" s="375"/>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24"/>
    </row>
    <row r="29" spans="1:37" s="178" customFormat="1" ht="17.25" customHeight="1" x14ac:dyDescent="0.2">
      <c r="A29" s="224"/>
      <c r="B29" s="448"/>
      <c r="C29" s="406" t="s">
        <v>159</v>
      </c>
      <c r="D29" s="375"/>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24"/>
    </row>
    <row r="30" spans="1:37" s="178" customFormat="1" ht="17.25" customHeight="1" x14ac:dyDescent="0.2">
      <c r="A30" s="224"/>
      <c r="B30" s="449">
        <v>4</v>
      </c>
      <c r="C30" s="840" t="s">
        <v>160</v>
      </c>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224"/>
    </row>
    <row r="31" spans="1:37" s="178" customFormat="1" ht="17.25" customHeight="1" x14ac:dyDescent="0.2">
      <c r="A31" s="224"/>
      <c r="B31" s="449">
        <v>5</v>
      </c>
      <c r="C31" s="406" t="s">
        <v>161</v>
      </c>
      <c r="D31" s="375"/>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24"/>
    </row>
    <row r="32" spans="1:37" ht="17.25" customHeight="1" x14ac:dyDescent="0.2">
      <c r="A32" s="341"/>
      <c r="B32" s="345"/>
      <c r="C32" s="341"/>
      <c r="D32" s="346"/>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row>
    <row r="33" spans="1:37" s="178" customFormat="1" ht="30" customHeight="1" x14ac:dyDescent="0.2">
      <c r="A33" s="224"/>
      <c r="B33" s="405" t="s">
        <v>107</v>
      </c>
      <c r="C33" s="406"/>
      <c r="D33" s="406"/>
      <c r="E33" s="406"/>
      <c r="F33" s="406"/>
      <c r="G33" s="406"/>
      <c r="H33" s="406"/>
      <c r="I33" s="234"/>
      <c r="J33" s="234"/>
      <c r="K33" s="234"/>
      <c r="L33" s="234"/>
      <c r="M33" s="234"/>
      <c r="N33" s="1104" t="s">
        <v>776</v>
      </c>
      <c r="O33" s="1104"/>
      <c r="P33" s="1104"/>
      <c r="Q33" s="1104"/>
      <c r="R33" s="1104"/>
      <c r="S33" s="1104"/>
      <c r="T33" s="1104"/>
      <c r="U33" s="1104"/>
      <c r="V33" s="1104"/>
      <c r="W33" s="1104"/>
      <c r="X33" s="1104"/>
      <c r="Y33" s="1104"/>
      <c r="Z33" s="1104"/>
      <c r="AA33" s="1104"/>
      <c r="AB33" s="1104"/>
      <c r="AC33" s="1104"/>
      <c r="AD33" s="1104"/>
      <c r="AE33" s="1104"/>
      <c r="AF33" s="234"/>
      <c r="AG33" s="234"/>
      <c r="AH33" s="234"/>
      <c r="AI33" s="234"/>
      <c r="AJ33" s="234"/>
      <c r="AK33" s="224"/>
    </row>
    <row r="34" spans="1:37" s="178" customFormat="1" ht="21.75" customHeight="1" thickBot="1" x14ac:dyDescent="0.25">
      <c r="A34" s="378"/>
      <c r="B34" s="378" t="s">
        <v>108</v>
      </c>
      <c r="C34" s="224"/>
      <c r="D34" s="224"/>
      <c r="E34" s="224"/>
      <c r="F34" s="224"/>
      <c r="G34" s="224"/>
      <c r="H34" s="224"/>
      <c r="I34" s="224"/>
      <c r="J34" s="224"/>
      <c r="K34" s="224"/>
      <c r="L34" s="224"/>
      <c r="M34" s="224"/>
      <c r="N34" s="1104"/>
      <c r="O34" s="1104"/>
      <c r="P34" s="1104"/>
      <c r="Q34" s="1104"/>
      <c r="R34" s="1104"/>
      <c r="S34" s="1104"/>
      <c r="T34" s="1104"/>
      <c r="U34" s="1104"/>
      <c r="V34" s="1104"/>
      <c r="W34" s="1104"/>
      <c r="X34" s="1104"/>
      <c r="Y34" s="1104"/>
      <c r="Z34" s="1104"/>
      <c r="AA34" s="1104"/>
      <c r="AB34" s="1104"/>
      <c r="AC34" s="1104"/>
      <c r="AD34" s="1104"/>
      <c r="AE34" s="1104"/>
      <c r="AF34" s="224"/>
      <c r="AG34" s="224"/>
      <c r="AH34" s="224"/>
      <c r="AI34" s="841" t="s">
        <v>109</v>
      </c>
      <c r="AJ34" s="841"/>
      <c r="AK34" s="224"/>
    </row>
    <row r="35" spans="1:37" ht="17.25" customHeight="1" thickBot="1" x14ac:dyDescent="0.25">
      <c r="A35" s="341"/>
      <c r="B35" s="842" t="s">
        <v>110</v>
      </c>
      <c r="C35" s="845" t="s">
        <v>111</v>
      </c>
      <c r="D35" s="847" t="s">
        <v>112</v>
      </c>
      <c r="E35" s="848"/>
      <c r="F35" s="848"/>
      <c r="G35" s="848"/>
      <c r="H35" s="848"/>
      <c r="I35" s="848"/>
      <c r="J35" s="848"/>
      <c r="K35" s="848"/>
      <c r="L35" s="848"/>
      <c r="M35" s="848"/>
      <c r="N35" s="849"/>
      <c r="O35" s="850" t="s">
        <v>113</v>
      </c>
      <c r="P35" s="852" t="s">
        <v>114</v>
      </c>
      <c r="Q35" s="853"/>
      <c r="R35" s="855" t="s">
        <v>115</v>
      </c>
      <c r="S35" s="858" t="s">
        <v>116</v>
      </c>
      <c r="T35" s="859"/>
      <c r="U35" s="859"/>
      <c r="V35" s="859"/>
      <c r="W35" s="859"/>
      <c r="X35" s="859"/>
      <c r="Y35" s="859"/>
      <c r="Z35" s="859"/>
      <c r="AA35" s="859"/>
      <c r="AB35" s="859"/>
      <c r="AC35" s="860"/>
      <c r="AD35" s="860"/>
      <c r="AE35" s="861" t="s">
        <v>117</v>
      </c>
      <c r="AF35" s="861"/>
      <c r="AG35" s="861"/>
      <c r="AH35" s="861"/>
      <c r="AI35" s="870" t="s">
        <v>118</v>
      </c>
      <c r="AJ35" s="871"/>
      <c r="AK35" s="341"/>
    </row>
    <row r="36" spans="1:37" ht="17.25" customHeight="1" x14ac:dyDescent="0.2">
      <c r="A36" s="341"/>
      <c r="B36" s="843"/>
      <c r="C36" s="846"/>
      <c r="D36" s="873"/>
      <c r="E36" s="875" t="s">
        <v>119</v>
      </c>
      <c r="F36" s="876"/>
      <c r="G36" s="877"/>
      <c r="H36" s="881" t="s">
        <v>120</v>
      </c>
      <c r="I36" s="882"/>
      <c r="J36" s="881" t="s">
        <v>121</v>
      </c>
      <c r="K36" s="882"/>
      <c r="L36" s="885" t="s">
        <v>122</v>
      </c>
      <c r="M36" s="876"/>
      <c r="N36" s="877"/>
      <c r="O36" s="851"/>
      <c r="P36" s="854"/>
      <c r="Q36" s="854"/>
      <c r="R36" s="856"/>
      <c r="S36" s="887" t="s">
        <v>123</v>
      </c>
      <c r="T36" s="887"/>
      <c r="U36" s="887"/>
      <c r="V36" s="887"/>
      <c r="W36" s="867" t="s">
        <v>124</v>
      </c>
      <c r="X36" s="868"/>
      <c r="Y36" s="868"/>
      <c r="Z36" s="868"/>
      <c r="AA36" s="868"/>
      <c r="AB36" s="869"/>
      <c r="AC36" s="888" t="s">
        <v>125</v>
      </c>
      <c r="AD36" s="889"/>
      <c r="AE36" s="892" t="s">
        <v>126</v>
      </c>
      <c r="AF36" s="862"/>
      <c r="AG36" s="862" t="s">
        <v>127</v>
      </c>
      <c r="AH36" s="862" t="s">
        <v>128</v>
      </c>
      <c r="AI36" s="862"/>
      <c r="AJ36" s="872"/>
      <c r="AK36" s="341"/>
    </row>
    <row r="37" spans="1:37" ht="17.25" customHeight="1" x14ac:dyDescent="0.2">
      <c r="A37" s="341"/>
      <c r="B37" s="843"/>
      <c r="C37" s="846"/>
      <c r="D37" s="874"/>
      <c r="E37" s="878"/>
      <c r="F37" s="879"/>
      <c r="G37" s="880"/>
      <c r="H37" s="883"/>
      <c r="I37" s="884"/>
      <c r="J37" s="883"/>
      <c r="K37" s="884"/>
      <c r="L37" s="886"/>
      <c r="M37" s="879"/>
      <c r="N37" s="880"/>
      <c r="O37" s="851"/>
      <c r="P37" s="854"/>
      <c r="Q37" s="854"/>
      <c r="R37" s="857"/>
      <c r="S37" s="407"/>
      <c r="T37" s="408"/>
      <c r="U37" s="865" t="s">
        <v>129</v>
      </c>
      <c r="V37" s="866"/>
      <c r="W37" s="867" t="s">
        <v>130</v>
      </c>
      <c r="X37" s="868"/>
      <c r="Y37" s="867" t="s">
        <v>131</v>
      </c>
      <c r="Z37" s="868"/>
      <c r="AA37" s="867" t="s">
        <v>132</v>
      </c>
      <c r="AB37" s="869"/>
      <c r="AC37" s="890"/>
      <c r="AD37" s="891"/>
      <c r="AE37" s="892"/>
      <c r="AF37" s="862"/>
      <c r="AG37" s="863"/>
      <c r="AH37" s="864"/>
      <c r="AI37" s="862"/>
      <c r="AJ37" s="872"/>
      <c r="AK37" s="341"/>
    </row>
    <row r="38" spans="1:37" ht="17.25" customHeight="1" x14ac:dyDescent="0.2">
      <c r="A38" s="341"/>
      <c r="B38" s="843"/>
      <c r="C38" s="409"/>
      <c r="D38" s="911"/>
      <c r="E38" s="912"/>
      <c r="F38" s="912"/>
      <c r="G38" s="912"/>
      <c r="H38" s="912"/>
      <c r="I38" s="912"/>
      <c r="J38" s="912"/>
      <c r="K38" s="912"/>
      <c r="L38" s="912"/>
      <c r="M38" s="912"/>
      <c r="N38" s="913"/>
      <c r="O38" s="410"/>
      <c r="P38" s="914"/>
      <c r="Q38" s="914"/>
      <c r="R38" s="411"/>
      <c r="S38" s="914"/>
      <c r="T38" s="915"/>
      <c r="U38" s="916"/>
      <c r="V38" s="914"/>
      <c r="W38" s="893"/>
      <c r="X38" s="917"/>
      <c r="Y38" s="893"/>
      <c r="Z38" s="917"/>
      <c r="AA38" s="893"/>
      <c r="AB38" s="894"/>
      <c r="AC38" s="895"/>
      <c r="AD38" s="896"/>
      <c r="AE38" s="897"/>
      <c r="AF38" s="898"/>
      <c r="AG38" s="412"/>
      <c r="AH38" s="413"/>
      <c r="AI38" s="899"/>
      <c r="AJ38" s="900"/>
      <c r="AK38" s="341"/>
    </row>
    <row r="39" spans="1:37" ht="17.25" customHeight="1" x14ac:dyDescent="0.2">
      <c r="A39" s="341"/>
      <c r="B39" s="843"/>
      <c r="C39" s="431"/>
      <c r="D39" s="419"/>
      <c r="E39" s="1124"/>
      <c r="F39" s="1125"/>
      <c r="G39" s="1126"/>
      <c r="H39" s="983"/>
      <c r="I39" s="983"/>
      <c r="J39" s="904"/>
      <c r="K39" s="905"/>
      <c r="L39" s="984"/>
      <c r="M39" s="984"/>
      <c r="N39" s="984"/>
      <c r="O39" s="450"/>
      <c r="P39" s="1127"/>
      <c r="Q39" s="1127"/>
      <c r="R39" s="451"/>
      <c r="S39" s="1127"/>
      <c r="T39" s="1128"/>
      <c r="U39" s="1129"/>
      <c r="V39" s="1127"/>
      <c r="W39" s="1130"/>
      <c r="X39" s="1131"/>
      <c r="Y39" s="1130"/>
      <c r="Z39" s="1131"/>
      <c r="AA39" s="1130"/>
      <c r="AB39" s="1132"/>
      <c r="AC39" s="1133"/>
      <c r="AD39" s="1134"/>
      <c r="AE39" s="1126"/>
      <c r="AF39" s="905"/>
      <c r="AG39" s="452"/>
      <c r="AH39" s="453"/>
      <c r="AI39" s="1135"/>
      <c r="AJ39" s="1136"/>
      <c r="AK39" s="341"/>
    </row>
    <row r="40" spans="1:37" ht="17.25" customHeight="1" x14ac:dyDescent="0.2">
      <c r="A40" s="341"/>
      <c r="B40" s="843"/>
      <c r="C40" s="418"/>
      <c r="D40" s="419"/>
      <c r="E40" s="1088"/>
      <c r="F40" s="1089"/>
      <c r="G40" s="1075"/>
      <c r="H40" s="1090"/>
      <c r="I40" s="1090"/>
      <c r="J40" s="960"/>
      <c r="K40" s="961"/>
      <c r="L40" s="962"/>
      <c r="M40" s="962"/>
      <c r="N40" s="962"/>
      <c r="O40" s="420"/>
      <c r="P40" s="1137"/>
      <c r="Q40" s="1137"/>
      <c r="R40" s="454"/>
      <c r="S40" s="1137"/>
      <c r="T40" s="1141"/>
      <c r="U40" s="1142"/>
      <c r="V40" s="1137"/>
      <c r="W40" s="1143"/>
      <c r="X40" s="1144"/>
      <c r="Y40" s="1143"/>
      <c r="Z40" s="1144"/>
      <c r="AA40" s="1143"/>
      <c r="AB40" s="1145"/>
      <c r="AC40" s="1146"/>
      <c r="AD40" s="1147"/>
      <c r="AE40" s="1075"/>
      <c r="AF40" s="961"/>
      <c r="AG40" s="441"/>
      <c r="AH40" s="455"/>
      <c r="AI40" s="1076"/>
      <c r="AJ40" s="1077"/>
      <c r="AK40" s="341"/>
    </row>
    <row r="41" spans="1:37" ht="17.25" customHeight="1" x14ac:dyDescent="0.2">
      <c r="A41" s="341"/>
      <c r="B41" s="843"/>
      <c r="C41" s="418"/>
      <c r="D41" s="456"/>
      <c r="E41" s="975"/>
      <c r="F41" s="976"/>
      <c r="G41" s="977"/>
      <c r="H41" s="1138"/>
      <c r="I41" s="1138"/>
      <c r="J41" s="1139"/>
      <c r="K41" s="978"/>
      <c r="L41" s="1140"/>
      <c r="M41" s="1094"/>
      <c r="N41" s="1094"/>
      <c r="O41" s="420"/>
      <c r="P41" s="1137"/>
      <c r="Q41" s="1137"/>
      <c r="R41" s="454"/>
      <c r="S41" s="1137"/>
      <c r="T41" s="1141"/>
      <c r="U41" s="1142"/>
      <c r="V41" s="1137"/>
      <c r="W41" s="1143"/>
      <c r="X41" s="1144"/>
      <c r="Y41" s="1143"/>
      <c r="Z41" s="1144"/>
      <c r="AA41" s="1143"/>
      <c r="AB41" s="1145"/>
      <c r="AC41" s="1146"/>
      <c r="AD41" s="1147"/>
      <c r="AE41" s="1075"/>
      <c r="AF41" s="961"/>
      <c r="AG41" s="441"/>
      <c r="AH41" s="442"/>
      <c r="AI41" s="1076"/>
      <c r="AJ41" s="1077"/>
      <c r="AK41" s="341"/>
    </row>
    <row r="42" spans="1:37" ht="17.25" customHeight="1" x14ac:dyDescent="0.2">
      <c r="A42" s="341"/>
      <c r="B42" s="843"/>
      <c r="C42" s="409"/>
      <c r="D42" s="911"/>
      <c r="E42" s="912"/>
      <c r="F42" s="912"/>
      <c r="G42" s="912"/>
      <c r="H42" s="912"/>
      <c r="I42" s="912"/>
      <c r="J42" s="912"/>
      <c r="K42" s="912"/>
      <c r="L42" s="912"/>
      <c r="M42" s="912"/>
      <c r="N42" s="913"/>
      <c r="O42" s="410"/>
      <c r="P42" s="914"/>
      <c r="Q42" s="914"/>
      <c r="R42" s="411"/>
      <c r="S42" s="914"/>
      <c r="T42" s="915"/>
      <c r="U42" s="916"/>
      <c r="V42" s="914"/>
      <c r="W42" s="893"/>
      <c r="X42" s="917"/>
      <c r="Y42" s="893"/>
      <c r="Z42" s="917"/>
      <c r="AA42" s="893"/>
      <c r="AB42" s="894"/>
      <c r="AC42" s="895"/>
      <c r="AD42" s="896"/>
      <c r="AE42" s="897"/>
      <c r="AF42" s="898"/>
      <c r="AG42" s="412"/>
      <c r="AH42" s="413"/>
      <c r="AI42" s="899"/>
      <c r="AJ42" s="900"/>
      <c r="AK42" s="341"/>
    </row>
    <row r="43" spans="1:37" ht="17.25" customHeight="1" x14ac:dyDescent="0.2">
      <c r="A43" s="341"/>
      <c r="B43" s="843"/>
      <c r="C43" s="418"/>
      <c r="D43" s="419"/>
      <c r="E43" s="1124"/>
      <c r="F43" s="1125"/>
      <c r="G43" s="1126"/>
      <c r="H43" s="983"/>
      <c r="I43" s="983"/>
      <c r="J43" s="904"/>
      <c r="K43" s="905"/>
      <c r="L43" s="984"/>
      <c r="M43" s="984"/>
      <c r="N43" s="984"/>
      <c r="O43" s="420"/>
      <c r="P43" s="1137"/>
      <c r="Q43" s="1137"/>
      <c r="R43" s="454"/>
      <c r="S43" s="1137"/>
      <c r="T43" s="1141"/>
      <c r="U43" s="1142"/>
      <c r="V43" s="1137"/>
      <c r="W43" s="1143"/>
      <c r="X43" s="1144"/>
      <c r="Y43" s="1143"/>
      <c r="Z43" s="1144"/>
      <c r="AA43" s="1143"/>
      <c r="AB43" s="1145"/>
      <c r="AC43" s="1146"/>
      <c r="AD43" s="1147"/>
      <c r="AE43" s="1075"/>
      <c r="AF43" s="961"/>
      <c r="AG43" s="441"/>
      <c r="AH43" s="442"/>
      <c r="AI43" s="1076"/>
      <c r="AJ43" s="1077"/>
      <c r="AK43" s="341"/>
    </row>
    <row r="44" spans="1:37" ht="17.25" customHeight="1" x14ac:dyDescent="0.2">
      <c r="A44" s="341"/>
      <c r="B44" s="843"/>
      <c r="C44" s="424"/>
      <c r="D44" s="407"/>
      <c r="E44" s="975"/>
      <c r="F44" s="976"/>
      <c r="G44" s="977"/>
      <c r="H44" s="978"/>
      <c r="I44" s="978"/>
      <c r="J44" s="978"/>
      <c r="K44" s="978"/>
      <c r="L44" s="978"/>
      <c r="M44" s="978"/>
      <c r="N44" s="978"/>
      <c r="O44" s="425"/>
      <c r="P44" s="1155"/>
      <c r="Q44" s="1155"/>
      <c r="R44" s="457"/>
      <c r="S44" s="1155"/>
      <c r="T44" s="1156"/>
      <c r="U44" s="1157"/>
      <c r="V44" s="1155"/>
      <c r="W44" s="1158"/>
      <c r="X44" s="1159"/>
      <c r="Y44" s="1158"/>
      <c r="Z44" s="1159"/>
      <c r="AA44" s="1158"/>
      <c r="AB44" s="1160"/>
      <c r="AC44" s="1161"/>
      <c r="AD44" s="1162"/>
      <c r="AE44" s="977"/>
      <c r="AF44" s="978"/>
      <c r="AG44" s="444"/>
      <c r="AH44" s="445"/>
      <c r="AI44" s="1094"/>
      <c r="AJ44" s="1095"/>
      <c r="AK44" s="341"/>
    </row>
    <row r="45" spans="1:37" ht="17.25" customHeight="1" thickBot="1" x14ac:dyDescent="0.25">
      <c r="A45" s="341"/>
      <c r="B45" s="844"/>
      <c r="C45" s="995" t="s">
        <v>142</v>
      </c>
      <c r="D45" s="996"/>
      <c r="E45" s="996"/>
      <c r="F45" s="996"/>
      <c r="G45" s="996"/>
      <c r="H45" s="996"/>
      <c r="I45" s="996"/>
      <c r="J45" s="996"/>
      <c r="K45" s="996"/>
      <c r="L45" s="996"/>
      <c r="M45" s="996"/>
      <c r="N45" s="996"/>
      <c r="O45" s="996"/>
      <c r="P45" s="1148"/>
      <c r="Q45" s="1149"/>
      <c r="R45" s="458"/>
      <c r="S45" s="1148"/>
      <c r="T45" s="1150"/>
      <c r="U45" s="1151"/>
      <c r="V45" s="1152"/>
      <c r="W45" s="1153"/>
      <c r="X45" s="1154"/>
      <c r="Y45" s="1153"/>
      <c r="Z45" s="1154"/>
      <c r="AA45" s="1153"/>
      <c r="AB45" s="1177"/>
      <c r="AC45" s="1178"/>
      <c r="AD45" s="1177"/>
      <c r="AE45" s="992"/>
      <c r="AF45" s="993"/>
      <c r="AG45" s="993"/>
      <c r="AH45" s="993"/>
      <c r="AI45" s="993"/>
      <c r="AJ45" s="994"/>
      <c r="AK45" s="341"/>
    </row>
    <row r="46" spans="1:37" ht="17.25" customHeight="1" thickBot="1" x14ac:dyDescent="0.25">
      <c r="A46" s="341"/>
      <c r="B46" s="842" t="s">
        <v>143</v>
      </c>
      <c r="C46" s="845" t="s">
        <v>111</v>
      </c>
      <c r="D46" s="1019" t="s">
        <v>144</v>
      </c>
      <c r="E46" s="1020"/>
      <c r="F46" s="1020"/>
      <c r="G46" s="1020"/>
      <c r="H46" s="1020"/>
      <c r="I46" s="1020"/>
      <c r="J46" s="1020"/>
      <c r="K46" s="1020"/>
      <c r="L46" s="1020"/>
      <c r="M46" s="1020"/>
      <c r="N46" s="1020"/>
      <c r="O46" s="1021"/>
      <c r="P46" s="852" t="s">
        <v>114</v>
      </c>
      <c r="Q46" s="853"/>
      <c r="R46" s="855" t="s">
        <v>115</v>
      </c>
      <c r="S46" s="858" t="s">
        <v>116</v>
      </c>
      <c r="T46" s="859"/>
      <c r="U46" s="859"/>
      <c r="V46" s="859"/>
      <c r="W46" s="859"/>
      <c r="X46" s="859"/>
      <c r="Y46" s="859"/>
      <c r="Z46" s="859"/>
      <c r="AA46" s="859"/>
      <c r="AB46" s="859"/>
      <c r="AC46" s="860"/>
      <c r="AD46" s="860"/>
      <c r="AE46" s="861" t="s">
        <v>117</v>
      </c>
      <c r="AF46" s="861"/>
      <c r="AG46" s="861"/>
      <c r="AH46" s="861"/>
      <c r="AI46" s="870" t="s">
        <v>118</v>
      </c>
      <c r="AJ46" s="871"/>
      <c r="AK46" s="341"/>
    </row>
    <row r="47" spans="1:37" ht="17.25" customHeight="1" x14ac:dyDescent="0.2">
      <c r="A47" s="341"/>
      <c r="B47" s="843"/>
      <c r="C47" s="846"/>
      <c r="D47" s="856"/>
      <c r="E47" s="885" t="s">
        <v>145</v>
      </c>
      <c r="F47" s="876"/>
      <c r="G47" s="876"/>
      <c r="H47" s="876"/>
      <c r="I47" s="877"/>
      <c r="J47" s="1005" t="s">
        <v>146</v>
      </c>
      <c r="K47" s="1007"/>
      <c r="L47" s="1008" t="s">
        <v>147</v>
      </c>
      <c r="M47" s="1009"/>
      <c r="N47" s="1009"/>
      <c r="O47" s="1010"/>
      <c r="P47" s="854"/>
      <c r="Q47" s="854"/>
      <c r="R47" s="856"/>
      <c r="S47" s="887" t="s">
        <v>123</v>
      </c>
      <c r="T47" s="887"/>
      <c r="U47" s="887"/>
      <c r="V47" s="887"/>
      <c r="W47" s="867" t="s">
        <v>124</v>
      </c>
      <c r="X47" s="868"/>
      <c r="Y47" s="868"/>
      <c r="Z47" s="868"/>
      <c r="AA47" s="868"/>
      <c r="AB47" s="869"/>
      <c r="AC47" s="888" t="s">
        <v>125</v>
      </c>
      <c r="AD47" s="889"/>
      <c r="AE47" s="892" t="s">
        <v>126</v>
      </c>
      <c r="AF47" s="862"/>
      <c r="AG47" s="862" t="s">
        <v>127</v>
      </c>
      <c r="AH47" s="862" t="s">
        <v>128</v>
      </c>
      <c r="AI47" s="862"/>
      <c r="AJ47" s="872"/>
      <c r="AK47" s="341"/>
    </row>
    <row r="48" spans="1:37" ht="17.25" customHeight="1" x14ac:dyDescent="0.2">
      <c r="A48" s="341"/>
      <c r="B48" s="843"/>
      <c r="C48" s="846"/>
      <c r="D48" s="857"/>
      <c r="E48" s="886"/>
      <c r="F48" s="879"/>
      <c r="G48" s="879"/>
      <c r="H48" s="879"/>
      <c r="I48" s="880"/>
      <c r="J48" s="883"/>
      <c r="K48" s="884"/>
      <c r="L48" s="886"/>
      <c r="M48" s="879"/>
      <c r="N48" s="879"/>
      <c r="O48" s="880"/>
      <c r="P48" s="854"/>
      <c r="Q48" s="854"/>
      <c r="R48" s="857"/>
      <c r="S48" s="407"/>
      <c r="T48" s="408"/>
      <c r="U48" s="865" t="s">
        <v>129</v>
      </c>
      <c r="V48" s="866"/>
      <c r="W48" s="867" t="s">
        <v>130</v>
      </c>
      <c r="X48" s="868"/>
      <c r="Y48" s="867" t="s">
        <v>131</v>
      </c>
      <c r="Z48" s="868"/>
      <c r="AA48" s="867" t="s">
        <v>132</v>
      </c>
      <c r="AB48" s="869"/>
      <c r="AC48" s="890"/>
      <c r="AD48" s="891"/>
      <c r="AE48" s="892"/>
      <c r="AF48" s="862"/>
      <c r="AG48" s="863"/>
      <c r="AH48" s="864"/>
      <c r="AI48" s="862"/>
      <c r="AJ48" s="872"/>
      <c r="AK48" s="341"/>
    </row>
    <row r="49" spans="1:39" ht="29.25" customHeight="1" x14ac:dyDescent="0.2">
      <c r="A49" s="341"/>
      <c r="B49" s="843"/>
      <c r="C49" s="409"/>
      <c r="D49" s="1174"/>
      <c r="E49" s="1175"/>
      <c r="F49" s="1175"/>
      <c r="G49" s="1175"/>
      <c r="H49" s="1175"/>
      <c r="I49" s="1175"/>
      <c r="J49" s="1175"/>
      <c r="K49" s="1175"/>
      <c r="L49" s="1175"/>
      <c r="M49" s="1175"/>
      <c r="N49" s="1175"/>
      <c r="O49" s="1176"/>
      <c r="P49" s="914"/>
      <c r="Q49" s="914"/>
      <c r="R49" s="411"/>
      <c r="S49" s="914"/>
      <c r="T49" s="915"/>
      <c r="U49" s="916"/>
      <c r="V49" s="914"/>
      <c r="W49" s="893"/>
      <c r="X49" s="917"/>
      <c r="Y49" s="893"/>
      <c r="Z49" s="917"/>
      <c r="AA49" s="893"/>
      <c r="AB49" s="894"/>
      <c r="AC49" s="895"/>
      <c r="AD49" s="896"/>
      <c r="AE49" s="897"/>
      <c r="AF49" s="898"/>
      <c r="AG49" s="412"/>
      <c r="AH49" s="413"/>
      <c r="AI49" s="899"/>
      <c r="AJ49" s="900"/>
      <c r="AK49" s="341"/>
    </row>
    <row r="50" spans="1:39" ht="29.25" customHeight="1" x14ac:dyDescent="0.2">
      <c r="A50" s="341"/>
      <c r="B50" s="843"/>
      <c r="C50" s="459">
        <v>1</v>
      </c>
      <c r="D50" s="460"/>
      <c r="E50" s="1163" t="s">
        <v>162</v>
      </c>
      <c r="F50" s="1164"/>
      <c r="G50" s="1164"/>
      <c r="H50" s="1164"/>
      <c r="I50" s="1165"/>
      <c r="J50" s="1166" t="s">
        <v>163</v>
      </c>
      <c r="K50" s="1166"/>
      <c r="L50" s="1167" t="s">
        <v>164</v>
      </c>
      <c r="M50" s="1168"/>
      <c r="N50" s="1168"/>
      <c r="O50" s="1169"/>
      <c r="P50" s="1170">
        <v>240000000</v>
      </c>
      <c r="Q50" s="1170"/>
      <c r="R50" s="461">
        <v>62750000</v>
      </c>
      <c r="S50" s="1171">
        <f>ROUNDUP(R50/2,-3)</f>
        <v>31375000</v>
      </c>
      <c r="T50" s="1172"/>
      <c r="U50" s="1173">
        <f t="shared" ref="U50:U55" si="0">S50</f>
        <v>31375000</v>
      </c>
      <c r="V50" s="1170"/>
      <c r="W50" s="1179">
        <v>0</v>
      </c>
      <c r="X50" s="1180"/>
      <c r="Y50" s="1179">
        <v>0</v>
      </c>
      <c r="Z50" s="1180"/>
      <c r="AA50" s="1179">
        <v>0</v>
      </c>
      <c r="AB50" s="1181"/>
      <c r="AC50" s="1182">
        <f>R50-S50</f>
        <v>31375000</v>
      </c>
      <c r="AD50" s="1183"/>
      <c r="AE50" s="1184" t="s">
        <v>165</v>
      </c>
      <c r="AF50" s="1185"/>
      <c r="AG50" s="462" t="s">
        <v>151</v>
      </c>
      <c r="AH50" s="463">
        <v>15</v>
      </c>
      <c r="AI50" s="1186" t="s">
        <v>153</v>
      </c>
      <c r="AJ50" s="1187"/>
      <c r="AK50" s="341"/>
      <c r="AM50" s="550"/>
    </row>
    <row r="51" spans="1:39" ht="29.25" customHeight="1" x14ac:dyDescent="0.2">
      <c r="A51" s="341"/>
      <c r="B51" s="843"/>
      <c r="C51" s="464">
        <v>2</v>
      </c>
      <c r="D51" s="460"/>
      <c r="E51" s="1195" t="s">
        <v>162</v>
      </c>
      <c r="F51" s="1196"/>
      <c r="G51" s="1196"/>
      <c r="H51" s="1196"/>
      <c r="I51" s="1197"/>
      <c r="J51" s="1198" t="s">
        <v>166</v>
      </c>
      <c r="K51" s="1198"/>
      <c r="L51" s="1199" t="s">
        <v>164</v>
      </c>
      <c r="M51" s="1200"/>
      <c r="N51" s="1200"/>
      <c r="O51" s="1201"/>
      <c r="P51" s="1171">
        <v>47000000</v>
      </c>
      <c r="Q51" s="1171"/>
      <c r="R51" s="465">
        <v>36660000</v>
      </c>
      <c r="S51" s="1171">
        <f t="shared" ref="S51:S54" si="1">ROUNDUP(R51/2,-3)</f>
        <v>18330000</v>
      </c>
      <c r="T51" s="1172"/>
      <c r="U51" s="1202">
        <f t="shared" si="0"/>
        <v>18330000</v>
      </c>
      <c r="V51" s="1171"/>
      <c r="W51" s="1188">
        <v>0</v>
      </c>
      <c r="X51" s="1189"/>
      <c r="Y51" s="1188">
        <v>0</v>
      </c>
      <c r="Z51" s="1189"/>
      <c r="AA51" s="1188">
        <v>0</v>
      </c>
      <c r="AB51" s="1190"/>
      <c r="AC51" s="1182">
        <f t="shared" ref="AC51:AC53" si="2">R51-S51</f>
        <v>18330000</v>
      </c>
      <c r="AD51" s="1183"/>
      <c r="AE51" s="1191" t="s">
        <v>165</v>
      </c>
      <c r="AF51" s="1192"/>
      <c r="AG51" s="466" t="s">
        <v>151</v>
      </c>
      <c r="AH51" s="467">
        <v>15</v>
      </c>
      <c r="AI51" s="1193" t="s">
        <v>153</v>
      </c>
      <c r="AJ51" s="1194"/>
      <c r="AK51" s="341"/>
      <c r="AM51" s="550"/>
    </row>
    <row r="52" spans="1:39" ht="29.25" customHeight="1" x14ac:dyDescent="0.2">
      <c r="A52" s="341"/>
      <c r="B52" s="843"/>
      <c r="C52" s="464">
        <v>3</v>
      </c>
      <c r="D52" s="460"/>
      <c r="E52" s="1205" t="s">
        <v>162</v>
      </c>
      <c r="F52" s="1206"/>
      <c r="G52" s="1206"/>
      <c r="H52" s="1206"/>
      <c r="I52" s="1207"/>
      <c r="J52" s="1198" t="s">
        <v>167</v>
      </c>
      <c r="K52" s="1198"/>
      <c r="L52" s="1199" t="s">
        <v>164</v>
      </c>
      <c r="M52" s="1200"/>
      <c r="N52" s="1200"/>
      <c r="O52" s="1201"/>
      <c r="P52" s="1171">
        <v>76000000</v>
      </c>
      <c r="Q52" s="1171"/>
      <c r="R52" s="465">
        <v>59280000</v>
      </c>
      <c r="S52" s="1171">
        <f t="shared" si="1"/>
        <v>29640000</v>
      </c>
      <c r="T52" s="1172"/>
      <c r="U52" s="1202">
        <f t="shared" si="0"/>
        <v>29640000</v>
      </c>
      <c r="V52" s="1171"/>
      <c r="W52" s="1188">
        <v>0</v>
      </c>
      <c r="X52" s="1189"/>
      <c r="Y52" s="1188">
        <v>0</v>
      </c>
      <c r="Z52" s="1189"/>
      <c r="AA52" s="1188">
        <v>0</v>
      </c>
      <c r="AB52" s="1190"/>
      <c r="AC52" s="1182">
        <f t="shared" si="2"/>
        <v>29640000</v>
      </c>
      <c r="AD52" s="1183"/>
      <c r="AE52" s="1191" t="s">
        <v>165</v>
      </c>
      <c r="AF52" s="1192"/>
      <c r="AG52" s="468" t="s">
        <v>151</v>
      </c>
      <c r="AH52" s="467">
        <v>15</v>
      </c>
      <c r="AI52" s="1203" t="s">
        <v>153</v>
      </c>
      <c r="AJ52" s="1204"/>
      <c r="AK52" s="341"/>
      <c r="AM52" s="550"/>
    </row>
    <row r="53" spans="1:39" ht="29.25" customHeight="1" x14ac:dyDescent="0.2">
      <c r="A53" s="341"/>
      <c r="B53" s="843"/>
      <c r="C53" s="464">
        <v>4</v>
      </c>
      <c r="D53" s="460"/>
      <c r="E53" s="1195" t="s">
        <v>162</v>
      </c>
      <c r="F53" s="1196"/>
      <c r="G53" s="1196"/>
      <c r="H53" s="1196"/>
      <c r="I53" s="1197"/>
      <c r="J53" s="1198" t="s">
        <v>168</v>
      </c>
      <c r="K53" s="1198"/>
      <c r="L53" s="1199" t="s">
        <v>164</v>
      </c>
      <c r="M53" s="1200"/>
      <c r="N53" s="1200"/>
      <c r="O53" s="1201"/>
      <c r="P53" s="1171">
        <v>55000000</v>
      </c>
      <c r="Q53" s="1171"/>
      <c r="R53" s="465">
        <v>42900000</v>
      </c>
      <c r="S53" s="1171">
        <f t="shared" si="1"/>
        <v>21450000</v>
      </c>
      <c r="T53" s="1172"/>
      <c r="U53" s="1202">
        <f t="shared" si="0"/>
        <v>21450000</v>
      </c>
      <c r="V53" s="1171"/>
      <c r="W53" s="1188">
        <v>0</v>
      </c>
      <c r="X53" s="1189"/>
      <c r="Y53" s="1188">
        <v>0</v>
      </c>
      <c r="Z53" s="1189"/>
      <c r="AA53" s="1188">
        <v>0</v>
      </c>
      <c r="AB53" s="1190"/>
      <c r="AC53" s="1182">
        <f t="shared" si="2"/>
        <v>21450000</v>
      </c>
      <c r="AD53" s="1183"/>
      <c r="AE53" s="1191" t="s">
        <v>165</v>
      </c>
      <c r="AF53" s="1192"/>
      <c r="AG53" s="468" t="s">
        <v>151</v>
      </c>
      <c r="AH53" s="467">
        <v>15</v>
      </c>
      <c r="AI53" s="1203" t="s">
        <v>153</v>
      </c>
      <c r="AJ53" s="1204"/>
      <c r="AK53" s="341"/>
      <c r="AM53" s="550"/>
    </row>
    <row r="54" spans="1:39" ht="29.25" customHeight="1" x14ac:dyDescent="0.2">
      <c r="A54" s="341"/>
      <c r="B54" s="843"/>
      <c r="C54" s="469">
        <v>5</v>
      </c>
      <c r="D54" s="460"/>
      <c r="E54" s="1205" t="s">
        <v>162</v>
      </c>
      <c r="F54" s="1206"/>
      <c r="G54" s="1206"/>
      <c r="H54" s="1206"/>
      <c r="I54" s="1207"/>
      <c r="J54" s="1208" t="s">
        <v>169</v>
      </c>
      <c r="K54" s="1209"/>
      <c r="L54" s="470"/>
      <c r="M54" s="471"/>
      <c r="N54" s="471"/>
      <c r="O54" s="472"/>
      <c r="P54" s="1210">
        <v>45000000</v>
      </c>
      <c r="Q54" s="1211"/>
      <c r="R54" s="465">
        <v>35100000</v>
      </c>
      <c r="S54" s="1171">
        <f t="shared" si="1"/>
        <v>17550000</v>
      </c>
      <c r="T54" s="1172"/>
      <c r="U54" s="1202">
        <f t="shared" si="0"/>
        <v>17550000</v>
      </c>
      <c r="V54" s="1171"/>
      <c r="W54" s="1188">
        <v>0</v>
      </c>
      <c r="X54" s="1189"/>
      <c r="Y54" s="1188">
        <v>0</v>
      </c>
      <c r="Z54" s="1189"/>
      <c r="AA54" s="1188">
        <v>0</v>
      </c>
      <c r="AB54" s="1190"/>
      <c r="AC54" s="1182">
        <f>R54-S54</f>
        <v>17550000</v>
      </c>
      <c r="AD54" s="1183"/>
      <c r="AE54" s="1191" t="s">
        <v>165</v>
      </c>
      <c r="AF54" s="1192"/>
      <c r="AG54" s="468" t="s">
        <v>151</v>
      </c>
      <c r="AH54" s="467">
        <v>15</v>
      </c>
      <c r="AI54" s="1203" t="s">
        <v>153</v>
      </c>
      <c r="AJ54" s="1204"/>
      <c r="AK54" s="341"/>
      <c r="AM54" s="550"/>
    </row>
    <row r="55" spans="1:39" ht="29.25" customHeight="1" x14ac:dyDescent="0.2">
      <c r="A55" s="341"/>
      <c r="B55" s="843"/>
      <c r="C55" s="469">
        <v>6</v>
      </c>
      <c r="D55" s="460"/>
      <c r="E55" s="1195" t="s">
        <v>162</v>
      </c>
      <c r="F55" s="1196"/>
      <c r="G55" s="1196"/>
      <c r="H55" s="1196"/>
      <c r="I55" s="1197"/>
      <c r="J55" s="1208" t="s">
        <v>838</v>
      </c>
      <c r="K55" s="1209"/>
      <c r="L55" s="470"/>
      <c r="M55" s="471"/>
      <c r="N55" s="471"/>
      <c r="O55" s="472"/>
      <c r="P55" s="1210">
        <v>17500000</v>
      </c>
      <c r="Q55" s="1211"/>
      <c r="R55" s="465">
        <v>9009000</v>
      </c>
      <c r="S55" s="1171">
        <f>ROUNDUP(R55/2,-3)</f>
        <v>4505000</v>
      </c>
      <c r="T55" s="1172"/>
      <c r="U55" s="1202">
        <f t="shared" si="0"/>
        <v>4505000</v>
      </c>
      <c r="V55" s="1171"/>
      <c r="W55" s="1188">
        <v>0</v>
      </c>
      <c r="X55" s="1189"/>
      <c r="Y55" s="1188">
        <v>0</v>
      </c>
      <c r="Z55" s="1189"/>
      <c r="AA55" s="1188">
        <v>0</v>
      </c>
      <c r="AB55" s="1190"/>
      <c r="AC55" s="1182">
        <f>R55-S55</f>
        <v>4504000</v>
      </c>
      <c r="AD55" s="1183"/>
      <c r="AE55" s="1191" t="s">
        <v>165</v>
      </c>
      <c r="AF55" s="1192"/>
      <c r="AG55" s="468" t="s">
        <v>151</v>
      </c>
      <c r="AH55" s="467">
        <v>15</v>
      </c>
      <c r="AI55" s="1203" t="s">
        <v>153</v>
      </c>
      <c r="AJ55" s="1204"/>
      <c r="AK55" s="341"/>
      <c r="AM55" s="550"/>
    </row>
    <row r="56" spans="1:39" ht="29.25" customHeight="1" x14ac:dyDescent="0.2">
      <c r="A56" s="341"/>
      <c r="B56" s="843"/>
      <c r="C56" s="469"/>
      <c r="D56" s="460"/>
      <c r="E56" s="1221"/>
      <c r="F56" s="1222"/>
      <c r="G56" s="1222"/>
      <c r="H56" s="1222"/>
      <c r="I56" s="1223"/>
      <c r="J56" s="1208"/>
      <c r="K56" s="1209"/>
      <c r="L56" s="470"/>
      <c r="M56" s="471"/>
      <c r="N56" s="471"/>
      <c r="O56" s="472"/>
      <c r="P56" s="1210"/>
      <c r="Q56" s="1211"/>
      <c r="R56" s="465"/>
      <c r="S56" s="1171"/>
      <c r="T56" s="1172"/>
      <c r="U56" s="1202"/>
      <c r="V56" s="1171"/>
      <c r="W56" s="1188"/>
      <c r="X56" s="1189"/>
      <c r="Y56" s="1188"/>
      <c r="Z56" s="1189"/>
      <c r="AA56" s="1188"/>
      <c r="AB56" s="1190"/>
      <c r="AC56" s="1182"/>
      <c r="AD56" s="1183"/>
      <c r="AE56" s="1191"/>
      <c r="AF56" s="1192"/>
      <c r="AG56" s="473"/>
      <c r="AH56" s="467"/>
      <c r="AI56" s="1212"/>
      <c r="AJ56" s="1213"/>
      <c r="AK56" s="341"/>
      <c r="AM56" s="550"/>
    </row>
    <row r="57" spans="1:39" ht="29.25" customHeight="1" x14ac:dyDescent="0.2">
      <c r="A57" s="341"/>
      <c r="B57" s="843"/>
      <c r="C57" s="474">
        <v>7</v>
      </c>
      <c r="D57" s="460"/>
      <c r="E57" s="1214" t="s">
        <v>170</v>
      </c>
      <c r="F57" s="1215"/>
      <c r="G57" s="1215"/>
      <c r="H57" s="1215"/>
      <c r="I57" s="1216"/>
      <c r="J57" s="1217" t="s">
        <v>754</v>
      </c>
      <c r="K57" s="1217"/>
      <c r="L57" s="475"/>
      <c r="M57" s="476"/>
      <c r="N57" s="476"/>
      <c r="O57" s="477"/>
      <c r="P57" s="1218">
        <v>37000000</v>
      </c>
      <c r="Q57" s="1218"/>
      <c r="R57" s="478"/>
      <c r="S57" s="1218">
        <v>0</v>
      </c>
      <c r="T57" s="1219"/>
      <c r="U57" s="1220">
        <v>0</v>
      </c>
      <c r="V57" s="1218"/>
      <c r="W57" s="1224"/>
      <c r="X57" s="1225"/>
      <c r="Y57" s="1224"/>
      <c r="Z57" s="1225"/>
      <c r="AA57" s="1224"/>
      <c r="AB57" s="1226"/>
      <c r="AC57" s="1227">
        <v>0</v>
      </c>
      <c r="AD57" s="1228"/>
      <c r="AE57" s="479"/>
      <c r="AF57" s="480"/>
      <c r="AG57" s="481"/>
      <c r="AH57" s="482"/>
      <c r="AI57" s="1229"/>
      <c r="AJ57" s="1230"/>
      <c r="AK57" s="341"/>
    </row>
    <row r="58" spans="1:39" ht="17.25" customHeight="1" x14ac:dyDescent="0.2">
      <c r="A58" s="341"/>
      <c r="B58" s="843"/>
      <c r="C58" s="424"/>
      <c r="D58" s="443"/>
      <c r="E58" s="975"/>
      <c r="F58" s="976"/>
      <c r="G58" s="976"/>
      <c r="H58" s="976"/>
      <c r="I58" s="977"/>
      <c r="J58" s="978"/>
      <c r="K58" s="978"/>
      <c r="L58" s="1096"/>
      <c r="M58" s="1097"/>
      <c r="N58" s="1097"/>
      <c r="O58" s="1098"/>
      <c r="P58" s="1155"/>
      <c r="Q58" s="1155"/>
      <c r="R58" s="457"/>
      <c r="S58" s="1155"/>
      <c r="T58" s="1156"/>
      <c r="U58" s="1157"/>
      <c r="V58" s="1155"/>
      <c r="W58" s="1158"/>
      <c r="X58" s="1159"/>
      <c r="Y58" s="1158"/>
      <c r="Z58" s="1159"/>
      <c r="AA58" s="1158"/>
      <c r="AB58" s="1160"/>
      <c r="AC58" s="1161"/>
      <c r="AD58" s="1162"/>
      <c r="AE58" s="977"/>
      <c r="AF58" s="978"/>
      <c r="AG58" s="444"/>
      <c r="AH58" s="445"/>
      <c r="AI58" s="1094"/>
      <c r="AJ58" s="1095"/>
      <c r="AK58" s="341"/>
    </row>
    <row r="59" spans="1:39" ht="17.25" customHeight="1" thickBot="1" x14ac:dyDescent="0.25">
      <c r="A59" s="341"/>
      <c r="B59" s="844"/>
      <c r="C59" s="995" t="s">
        <v>142</v>
      </c>
      <c r="D59" s="996"/>
      <c r="E59" s="996"/>
      <c r="F59" s="996"/>
      <c r="G59" s="996"/>
      <c r="H59" s="996"/>
      <c r="I59" s="996"/>
      <c r="J59" s="996"/>
      <c r="K59" s="996"/>
      <c r="L59" s="996"/>
      <c r="M59" s="996"/>
      <c r="N59" s="996"/>
      <c r="O59" s="996"/>
      <c r="P59" s="1148">
        <f>SUM(P50:Q56)</f>
        <v>480500000</v>
      </c>
      <c r="Q59" s="1149"/>
      <c r="R59" s="458">
        <f>SUM(R50:R58)</f>
        <v>245699000</v>
      </c>
      <c r="S59" s="1148">
        <f>SUM(S50:T58)</f>
        <v>122850000</v>
      </c>
      <c r="T59" s="1150"/>
      <c r="U59" s="1152">
        <f>SUM(U50:V58)</f>
        <v>122850000</v>
      </c>
      <c r="V59" s="1149"/>
      <c r="W59" s="1231">
        <f>SUM(W50:X56)</f>
        <v>0</v>
      </c>
      <c r="X59" s="1232"/>
      <c r="Y59" s="1231">
        <f>SUM(Y50:Z56)</f>
        <v>0</v>
      </c>
      <c r="Z59" s="1232"/>
      <c r="AA59" s="1231">
        <f>SUM(AA50:AB56)</f>
        <v>0</v>
      </c>
      <c r="AB59" s="1153"/>
      <c r="AC59" s="1233">
        <f>SUM(AC50:AD58)</f>
        <v>122849000</v>
      </c>
      <c r="AD59" s="1234"/>
      <c r="AE59" s="992"/>
      <c r="AF59" s="993"/>
      <c r="AG59" s="993"/>
      <c r="AH59" s="993"/>
      <c r="AI59" s="993"/>
      <c r="AJ59" s="994"/>
      <c r="AK59" s="341"/>
    </row>
    <row r="60" spans="1:39" ht="17.25" customHeight="1" thickBot="1" x14ac:dyDescent="0.25">
      <c r="A60" s="341"/>
      <c r="B60" s="1109" t="s">
        <v>154</v>
      </c>
      <c r="C60" s="1110"/>
      <c r="D60" s="1110"/>
      <c r="E60" s="1110"/>
      <c r="F60" s="1110"/>
      <c r="G60" s="1110"/>
      <c r="H60" s="1110"/>
      <c r="I60" s="1110"/>
      <c r="J60" s="1110"/>
      <c r="K60" s="1110"/>
      <c r="L60" s="1110"/>
      <c r="M60" s="1110"/>
      <c r="N60" s="1110"/>
      <c r="O60" s="1110"/>
      <c r="P60" s="1239">
        <f>P59</f>
        <v>480500000</v>
      </c>
      <c r="Q60" s="1239"/>
      <c r="R60" s="483">
        <f>R59</f>
        <v>245699000</v>
      </c>
      <c r="S60" s="1239">
        <f>S59</f>
        <v>122850000</v>
      </c>
      <c r="T60" s="1240"/>
      <c r="U60" s="1241">
        <f>U59</f>
        <v>122850000</v>
      </c>
      <c r="V60" s="1239"/>
      <c r="W60" s="1235">
        <f>W59</f>
        <v>0</v>
      </c>
      <c r="X60" s="1242"/>
      <c r="Y60" s="1235">
        <f>Y59</f>
        <v>0</v>
      </c>
      <c r="Z60" s="1242"/>
      <c r="AA60" s="1235">
        <f>AA59</f>
        <v>0</v>
      </c>
      <c r="AB60" s="1236"/>
      <c r="AC60" s="1237">
        <f>AC59</f>
        <v>122849000</v>
      </c>
      <c r="AD60" s="1238"/>
      <c r="AE60" s="1101"/>
      <c r="AF60" s="1102"/>
      <c r="AG60" s="1102"/>
      <c r="AH60" s="1102"/>
      <c r="AI60" s="1102"/>
      <c r="AJ60" s="1103"/>
      <c r="AK60" s="341"/>
    </row>
    <row r="61" spans="1:39" ht="17.25" customHeight="1" x14ac:dyDescent="0.2">
      <c r="A61" s="341"/>
      <c r="B61" s="342"/>
      <c r="C61" s="342"/>
      <c r="D61" s="342"/>
      <c r="E61" s="342"/>
      <c r="F61" s="342"/>
      <c r="G61" s="342"/>
      <c r="H61" s="342"/>
      <c r="I61" s="342"/>
      <c r="J61" s="342"/>
      <c r="K61" s="342"/>
      <c r="L61" s="342"/>
      <c r="M61" s="342"/>
      <c r="N61" s="342"/>
      <c r="O61" s="342"/>
      <c r="P61" s="347"/>
      <c r="Q61" s="347"/>
      <c r="R61" s="347"/>
      <c r="S61" s="347"/>
      <c r="T61" s="347"/>
      <c r="U61" s="347"/>
      <c r="V61" s="347"/>
      <c r="W61" s="348"/>
      <c r="X61" s="379"/>
      <c r="Y61" s="348"/>
      <c r="Z61" s="379"/>
      <c r="AA61" s="348"/>
      <c r="AB61" s="348"/>
      <c r="AC61" s="348"/>
      <c r="AD61" s="349"/>
      <c r="AE61" s="342"/>
      <c r="AF61" s="342"/>
      <c r="AG61" s="342"/>
      <c r="AH61" s="342"/>
      <c r="AI61" s="342"/>
      <c r="AJ61" s="342"/>
      <c r="AK61" s="341"/>
    </row>
    <row r="62" spans="1:39" ht="17.25" customHeight="1" x14ac:dyDescent="0.2">
      <c r="A62" s="341"/>
      <c r="B62" s="342"/>
      <c r="C62" s="342"/>
      <c r="D62" s="342"/>
      <c r="E62" s="342"/>
      <c r="F62" s="342"/>
      <c r="G62" s="342"/>
      <c r="H62" s="342"/>
      <c r="I62" s="342"/>
      <c r="J62" s="342"/>
      <c r="K62" s="342"/>
      <c r="L62" s="342"/>
      <c r="M62" s="342"/>
      <c r="N62" s="342"/>
      <c r="O62" s="342"/>
      <c r="P62" s="347"/>
      <c r="Q62" s="347"/>
      <c r="R62" s="347"/>
      <c r="S62" s="347"/>
      <c r="T62" s="347"/>
      <c r="U62" s="347"/>
      <c r="V62" s="347"/>
      <c r="W62" s="348"/>
      <c r="X62" s="379"/>
      <c r="Y62" s="348"/>
      <c r="Z62" s="379"/>
      <c r="AA62" s="348"/>
      <c r="AB62" s="348"/>
      <c r="AC62" s="348"/>
      <c r="AD62" s="349"/>
      <c r="AE62" s="342"/>
      <c r="AF62" s="342"/>
      <c r="AG62" s="342"/>
      <c r="AH62" s="342"/>
      <c r="AI62" s="342"/>
      <c r="AJ62" s="342"/>
      <c r="AK62" s="341"/>
    </row>
    <row r="63" spans="1:39" ht="17.25" customHeight="1" x14ac:dyDescent="0.2">
      <c r="A63" s="341"/>
      <c r="B63" s="342"/>
      <c r="C63" s="342"/>
      <c r="D63" s="342"/>
      <c r="E63" s="342"/>
      <c r="F63" s="342"/>
      <c r="G63" s="342"/>
      <c r="H63" s="342"/>
      <c r="I63" s="342"/>
      <c r="J63" s="342"/>
      <c r="K63" s="342"/>
      <c r="L63" s="342"/>
      <c r="M63" s="342"/>
      <c r="N63" s="342"/>
      <c r="O63" s="342"/>
      <c r="P63" s="347"/>
      <c r="Q63" s="347"/>
      <c r="R63" s="347"/>
      <c r="S63" s="347"/>
      <c r="T63" s="347"/>
      <c r="U63" s="347"/>
      <c r="V63" s="347"/>
      <c r="W63" s="348"/>
      <c r="X63" s="379"/>
      <c r="Y63" s="348"/>
      <c r="Z63" s="379"/>
      <c r="AA63" s="348"/>
      <c r="AB63" s="348"/>
      <c r="AC63" s="348"/>
      <c r="AD63" s="349"/>
      <c r="AE63" s="342"/>
      <c r="AF63" s="342"/>
      <c r="AG63" s="342"/>
      <c r="AH63" s="342"/>
      <c r="AI63" s="342"/>
      <c r="AJ63" s="342"/>
      <c r="AK63" s="341"/>
    </row>
    <row r="64" spans="1:39" ht="17.25" customHeight="1" x14ac:dyDescent="0.2">
      <c r="A64" s="341"/>
      <c r="B64" s="342"/>
      <c r="C64" s="342"/>
      <c r="D64" s="342"/>
      <c r="E64" s="342"/>
      <c r="F64" s="342"/>
      <c r="G64" s="342"/>
      <c r="H64" s="342"/>
      <c r="I64" s="342"/>
      <c r="J64" s="342"/>
      <c r="K64" s="342"/>
      <c r="L64" s="342"/>
      <c r="M64" s="342"/>
      <c r="N64" s="342"/>
      <c r="O64" s="342"/>
      <c r="P64" s="347"/>
      <c r="Q64" s="347"/>
      <c r="R64" s="347"/>
      <c r="S64" s="347"/>
      <c r="T64" s="347"/>
      <c r="U64" s="347"/>
      <c r="V64" s="347"/>
      <c r="W64" s="348"/>
      <c r="X64" s="379"/>
      <c r="Y64" s="348"/>
      <c r="Z64" s="379"/>
      <c r="AA64" s="348"/>
      <c r="AB64" s="348"/>
      <c r="AC64" s="348"/>
      <c r="AD64" s="349"/>
      <c r="AE64" s="342"/>
      <c r="AF64" s="342"/>
      <c r="AG64" s="342"/>
      <c r="AH64" s="342"/>
      <c r="AI64" s="342"/>
      <c r="AJ64" s="342"/>
      <c r="AK64" s="341"/>
    </row>
    <row r="65" spans="1:37" ht="17.25" customHeight="1" x14ac:dyDescent="0.2">
      <c r="A65" s="341"/>
      <c r="B65" s="342"/>
      <c r="C65" s="342"/>
      <c r="D65" s="342"/>
      <c r="E65" s="342"/>
      <c r="F65" s="342"/>
      <c r="G65" s="342"/>
      <c r="H65" s="342"/>
      <c r="I65" s="342"/>
      <c r="J65" s="342"/>
      <c r="K65" s="342"/>
      <c r="L65" s="342"/>
      <c r="M65" s="342"/>
      <c r="N65" s="342"/>
      <c r="O65" s="342"/>
      <c r="P65" s="347"/>
      <c r="Q65" s="347"/>
      <c r="R65" s="347"/>
      <c r="S65" s="347"/>
      <c r="T65" s="347"/>
      <c r="U65" s="347"/>
      <c r="V65" s="347"/>
      <c r="W65" s="348"/>
      <c r="X65" s="379"/>
      <c r="Y65" s="348"/>
      <c r="Z65" s="379"/>
      <c r="AA65" s="348"/>
      <c r="AB65" s="348"/>
      <c r="AC65" s="348"/>
      <c r="AD65" s="349"/>
      <c r="AE65" s="342"/>
      <c r="AF65" s="342"/>
      <c r="AG65" s="342"/>
      <c r="AH65" s="342"/>
      <c r="AI65" s="342"/>
      <c r="AJ65" s="342"/>
      <c r="AK65" s="341"/>
    </row>
    <row r="66" spans="1:37" ht="17.25" customHeight="1" x14ac:dyDescent="0.2">
      <c r="A66" s="341"/>
      <c r="B66" s="342"/>
      <c r="C66" s="342"/>
      <c r="D66" s="342"/>
      <c r="E66" s="342"/>
      <c r="F66" s="342"/>
      <c r="G66" s="342"/>
      <c r="H66" s="342"/>
      <c r="I66" s="342"/>
      <c r="J66" s="342"/>
      <c r="K66" s="342"/>
      <c r="L66" s="342"/>
      <c r="M66" s="342"/>
      <c r="N66" s="342"/>
      <c r="O66" s="342"/>
      <c r="P66" s="347"/>
      <c r="Q66" s="347"/>
      <c r="R66" s="347"/>
      <c r="S66" s="347"/>
      <c r="T66" s="347"/>
      <c r="U66" s="347"/>
      <c r="V66" s="347"/>
      <c r="W66" s="348"/>
      <c r="X66" s="379"/>
      <c r="Y66" s="348"/>
      <c r="Z66" s="379"/>
      <c r="AA66" s="348"/>
      <c r="AB66" s="348"/>
      <c r="AC66" s="348"/>
      <c r="AD66" s="349"/>
      <c r="AE66" s="342"/>
      <c r="AF66" s="342"/>
      <c r="AG66" s="342"/>
      <c r="AH66" s="342"/>
      <c r="AI66" s="342"/>
      <c r="AJ66" s="342"/>
      <c r="AK66" s="341"/>
    </row>
    <row r="67" spans="1:37" ht="17.25" customHeight="1" x14ac:dyDescent="0.2">
      <c r="A67" s="341"/>
      <c r="B67" s="342"/>
      <c r="C67" s="342"/>
      <c r="D67" s="342"/>
      <c r="E67" s="342"/>
      <c r="F67" s="342"/>
      <c r="G67" s="342"/>
      <c r="H67" s="342"/>
      <c r="I67" s="342"/>
      <c r="J67" s="342"/>
      <c r="K67" s="342"/>
      <c r="L67" s="342"/>
      <c r="M67" s="342"/>
      <c r="N67" s="342"/>
      <c r="O67" s="342"/>
      <c r="P67" s="347"/>
      <c r="Q67" s="347"/>
      <c r="R67" s="347"/>
      <c r="S67" s="347"/>
      <c r="T67" s="347"/>
      <c r="U67" s="347"/>
      <c r="V67" s="347"/>
      <c r="W67" s="348"/>
      <c r="X67" s="379"/>
      <c r="Y67" s="348"/>
      <c r="Z67" s="379"/>
      <c r="AA67" s="348"/>
      <c r="AB67" s="348"/>
      <c r="AC67" s="348"/>
      <c r="AD67" s="349"/>
      <c r="AE67" s="342"/>
      <c r="AF67" s="342"/>
      <c r="AG67" s="342"/>
      <c r="AH67" s="342"/>
      <c r="AI67" s="342"/>
      <c r="AJ67" s="342"/>
      <c r="AK67" s="341"/>
    </row>
    <row r="68" spans="1:37" ht="17.25" customHeight="1" x14ac:dyDescent="0.2">
      <c r="A68" s="341"/>
      <c r="B68" s="342"/>
      <c r="C68" s="342"/>
      <c r="D68" s="342"/>
      <c r="E68" s="342"/>
      <c r="F68" s="342"/>
      <c r="G68" s="342"/>
      <c r="H68" s="342"/>
      <c r="I68" s="342"/>
      <c r="J68" s="342"/>
      <c r="K68" s="342"/>
      <c r="L68" s="342"/>
      <c r="M68" s="342"/>
      <c r="N68" s="342"/>
      <c r="O68" s="342"/>
      <c r="P68" s="347"/>
      <c r="Q68" s="347"/>
      <c r="R68" s="347"/>
      <c r="S68" s="347"/>
      <c r="T68" s="347"/>
      <c r="U68" s="347"/>
      <c r="V68" s="347"/>
      <c r="W68" s="348"/>
      <c r="X68" s="379"/>
      <c r="Y68" s="348"/>
      <c r="Z68" s="379"/>
      <c r="AA68" s="348"/>
      <c r="AB68" s="348"/>
      <c r="AC68" s="348"/>
      <c r="AD68" s="349"/>
      <c r="AE68" s="342"/>
      <c r="AF68" s="342"/>
      <c r="AG68" s="342"/>
      <c r="AH68" s="342"/>
      <c r="AI68" s="342"/>
      <c r="AJ68" s="342"/>
      <c r="AK68" s="341"/>
    </row>
    <row r="69" spans="1:37" ht="17.25" customHeight="1" x14ac:dyDescent="0.2">
      <c r="A69" s="341"/>
      <c r="B69" s="342"/>
      <c r="C69" s="342"/>
      <c r="D69" s="342"/>
      <c r="E69" s="342"/>
      <c r="F69" s="342"/>
      <c r="G69" s="342"/>
      <c r="H69" s="342"/>
      <c r="I69" s="342"/>
      <c r="J69" s="342"/>
      <c r="K69" s="342"/>
      <c r="L69" s="342"/>
      <c r="M69" s="342"/>
      <c r="N69" s="342"/>
      <c r="O69" s="342"/>
      <c r="P69" s="347"/>
      <c r="Q69" s="347"/>
      <c r="R69" s="347"/>
      <c r="S69" s="347"/>
      <c r="T69" s="347"/>
      <c r="U69" s="347"/>
      <c r="V69" s="347"/>
      <c r="W69" s="348"/>
      <c r="X69" s="379"/>
      <c r="Y69" s="348"/>
      <c r="Z69" s="379"/>
      <c r="AA69" s="348"/>
      <c r="AB69" s="348"/>
      <c r="AC69" s="348"/>
      <c r="AD69" s="349"/>
      <c r="AE69" s="342"/>
      <c r="AF69" s="342"/>
      <c r="AG69" s="342"/>
      <c r="AH69" s="342"/>
      <c r="AI69" s="342"/>
      <c r="AJ69" s="342"/>
      <c r="AK69" s="341"/>
    </row>
    <row r="70" spans="1:37" ht="17.25" customHeight="1" x14ac:dyDescent="0.2">
      <c r="A70" s="341"/>
      <c r="B70" s="345"/>
      <c r="C70" s="341"/>
      <c r="D70" s="346"/>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row>
    <row r="71" spans="1:37" ht="17.25" customHeight="1" x14ac:dyDescent="0.2">
      <c r="A71" s="341"/>
      <c r="B71" s="345"/>
      <c r="C71" s="341"/>
      <c r="D71" s="346"/>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row>
    <row r="72" spans="1:37" ht="17.25" customHeight="1" x14ac:dyDescent="0.2">
      <c r="A72" s="341"/>
      <c r="B72" s="345"/>
      <c r="C72" s="341"/>
      <c r="D72" s="346"/>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row>
    <row r="73" spans="1:37" s="178" customFormat="1" ht="21.75" customHeight="1" x14ac:dyDescent="0.2">
      <c r="A73" s="376"/>
      <c r="B73" s="376" t="s">
        <v>171</v>
      </c>
      <c r="AI73" s="1243" t="s">
        <v>109</v>
      </c>
      <c r="AJ73" s="1243"/>
    </row>
    <row r="74" spans="1:37" s="178" customFormat="1" ht="21.75" customHeight="1" thickBot="1" x14ac:dyDescent="0.25">
      <c r="A74" s="376"/>
      <c r="B74" s="1244" t="s">
        <v>172</v>
      </c>
      <c r="C74" s="1245"/>
      <c r="D74" s="1245"/>
      <c r="E74" s="1245"/>
      <c r="F74" s="1245"/>
      <c r="G74" s="1245"/>
      <c r="H74" s="1245"/>
      <c r="I74" s="1245"/>
      <c r="J74" s="1245"/>
      <c r="K74" s="1245"/>
      <c r="L74" s="1245"/>
      <c r="M74" s="1245"/>
      <c r="N74" s="1250" t="s">
        <v>173</v>
      </c>
      <c r="O74" s="1251"/>
      <c r="P74" s="1251"/>
      <c r="Q74" s="1252"/>
      <c r="R74" s="1256" t="s">
        <v>174</v>
      </c>
      <c r="S74" s="1259" t="s">
        <v>175</v>
      </c>
      <c r="T74" s="1260"/>
      <c r="U74" s="1260"/>
      <c r="V74" s="1260"/>
      <c r="W74" s="1260"/>
      <c r="X74" s="1260"/>
      <c r="Y74" s="1260"/>
      <c r="Z74" s="1260"/>
      <c r="AA74" s="1260"/>
      <c r="AB74" s="1260"/>
      <c r="AC74" s="1260"/>
      <c r="AD74" s="1260"/>
      <c r="AE74" s="1261" t="s">
        <v>117</v>
      </c>
      <c r="AF74" s="1261"/>
      <c r="AG74" s="1261"/>
      <c r="AH74" s="1261"/>
      <c r="AI74" s="1262" t="s">
        <v>176</v>
      </c>
      <c r="AJ74" s="1263"/>
    </row>
    <row r="75" spans="1:37" s="178" customFormat="1" ht="21.75" customHeight="1" x14ac:dyDescent="0.2">
      <c r="A75" s="376"/>
      <c r="B75" s="1246"/>
      <c r="C75" s="1247"/>
      <c r="D75" s="1247"/>
      <c r="E75" s="1247"/>
      <c r="F75" s="1247"/>
      <c r="G75" s="1247"/>
      <c r="H75" s="1247"/>
      <c r="I75" s="1247"/>
      <c r="J75" s="1247"/>
      <c r="K75" s="1247"/>
      <c r="L75" s="1247"/>
      <c r="M75" s="1247"/>
      <c r="N75" s="1250"/>
      <c r="O75" s="1251"/>
      <c r="P75" s="1251"/>
      <c r="Q75" s="1252"/>
      <c r="R75" s="1257"/>
      <c r="S75" s="1259" t="s">
        <v>123</v>
      </c>
      <c r="T75" s="1259"/>
      <c r="U75" s="1259"/>
      <c r="V75" s="1253"/>
      <c r="W75" s="1268" t="s">
        <v>124</v>
      </c>
      <c r="X75" s="1269"/>
      <c r="Y75" s="1269"/>
      <c r="Z75" s="1269"/>
      <c r="AA75" s="1269"/>
      <c r="AB75" s="1270"/>
      <c r="AC75" s="1271" t="s">
        <v>125</v>
      </c>
      <c r="AD75" s="1272"/>
      <c r="AE75" s="1275" t="s">
        <v>126</v>
      </c>
      <c r="AF75" s="1276"/>
      <c r="AG75" s="1263" t="s">
        <v>127</v>
      </c>
      <c r="AH75" s="1263" t="s">
        <v>128</v>
      </c>
      <c r="AI75" s="1264"/>
      <c r="AJ75" s="1265"/>
    </row>
    <row r="76" spans="1:37" s="178" customFormat="1" ht="21.75" customHeight="1" x14ac:dyDescent="0.2">
      <c r="A76" s="376"/>
      <c r="B76" s="1248"/>
      <c r="C76" s="1249"/>
      <c r="D76" s="1249"/>
      <c r="E76" s="1249"/>
      <c r="F76" s="1249"/>
      <c r="G76" s="1249"/>
      <c r="H76" s="1249"/>
      <c r="I76" s="1249"/>
      <c r="J76" s="1249"/>
      <c r="K76" s="1249"/>
      <c r="L76" s="1249"/>
      <c r="M76" s="1249"/>
      <c r="N76" s="1253"/>
      <c r="O76" s="1254"/>
      <c r="P76" s="1254"/>
      <c r="Q76" s="1255"/>
      <c r="R76" s="1258"/>
      <c r="S76" s="484"/>
      <c r="T76" s="485"/>
      <c r="U76" s="1280" t="s">
        <v>129</v>
      </c>
      <c r="V76" s="1281"/>
      <c r="W76" s="1282" t="s">
        <v>130</v>
      </c>
      <c r="X76" s="1283"/>
      <c r="Y76" s="1282" t="s">
        <v>131</v>
      </c>
      <c r="Z76" s="1283"/>
      <c r="AA76" s="1282" t="s">
        <v>132</v>
      </c>
      <c r="AB76" s="1284"/>
      <c r="AC76" s="1273"/>
      <c r="AD76" s="1274"/>
      <c r="AE76" s="1266"/>
      <c r="AF76" s="1277"/>
      <c r="AG76" s="1278"/>
      <c r="AH76" s="1279"/>
      <c r="AI76" s="1266"/>
      <c r="AJ76" s="1267"/>
    </row>
    <row r="77" spans="1:37" s="178" customFormat="1" ht="21.75" customHeight="1" x14ac:dyDescent="0.2">
      <c r="A77" s="376"/>
      <c r="B77" s="1285" t="s">
        <v>177</v>
      </c>
      <c r="C77" s="1286"/>
      <c r="D77" s="1286"/>
      <c r="E77" s="1286"/>
      <c r="F77" s="1286"/>
      <c r="G77" s="1286"/>
      <c r="H77" s="1286"/>
      <c r="I77" s="1286"/>
      <c r="J77" s="1286"/>
      <c r="K77" s="1286"/>
      <c r="L77" s="1286"/>
      <c r="M77" s="1286"/>
      <c r="N77" s="1332"/>
      <c r="O77" s="1332"/>
      <c r="P77" s="1332"/>
      <c r="Q77" s="1332"/>
      <c r="R77" s="569"/>
      <c r="S77" s="1290"/>
      <c r="T77" s="1291"/>
      <c r="U77" s="1292"/>
      <c r="V77" s="1293"/>
      <c r="W77" s="1294"/>
      <c r="X77" s="1294"/>
      <c r="Y77" s="1294"/>
      <c r="Z77" s="1294"/>
      <c r="AA77" s="1294"/>
      <c r="AB77" s="1295"/>
      <c r="AC77" s="1296"/>
      <c r="AD77" s="1293"/>
      <c r="AE77" s="1297"/>
      <c r="AF77" s="1298"/>
      <c r="AG77" s="552"/>
      <c r="AH77" s="552"/>
      <c r="AI77" s="1308"/>
      <c r="AJ77" s="1309"/>
    </row>
    <row r="78" spans="1:37" s="178" customFormat="1" ht="21.75" customHeight="1" x14ac:dyDescent="0.2">
      <c r="A78" s="376"/>
      <c r="B78" s="1287"/>
      <c r="C78" s="1286"/>
      <c r="D78" s="1286"/>
      <c r="E78" s="1286"/>
      <c r="F78" s="1286"/>
      <c r="G78" s="1286"/>
      <c r="H78" s="1286"/>
      <c r="I78" s="1286"/>
      <c r="J78" s="1286"/>
      <c r="K78" s="1286"/>
      <c r="L78" s="1286"/>
      <c r="M78" s="1286"/>
      <c r="N78" s="1331"/>
      <c r="O78" s="1331"/>
      <c r="P78" s="1331"/>
      <c r="Q78" s="1331"/>
      <c r="R78" s="568"/>
      <c r="S78" s="1302"/>
      <c r="T78" s="1298"/>
      <c r="U78" s="1303"/>
      <c r="V78" s="1304"/>
      <c r="W78" s="1268"/>
      <c r="X78" s="1268"/>
      <c r="Y78" s="1268"/>
      <c r="Z78" s="1268"/>
      <c r="AA78" s="1268"/>
      <c r="AB78" s="1305"/>
      <c r="AC78" s="1306"/>
      <c r="AD78" s="1304"/>
      <c r="AE78" s="1297"/>
      <c r="AF78" s="1298"/>
      <c r="AG78" s="486"/>
      <c r="AH78" s="486"/>
      <c r="AI78" s="1297"/>
      <c r="AJ78" s="1304"/>
    </row>
    <row r="79" spans="1:37" s="178" customFormat="1" ht="21.75" customHeight="1" x14ac:dyDescent="0.2">
      <c r="A79" s="376"/>
      <c r="B79" s="1287"/>
      <c r="C79" s="1286"/>
      <c r="D79" s="1286"/>
      <c r="E79" s="1286"/>
      <c r="F79" s="1286"/>
      <c r="G79" s="1286"/>
      <c r="H79" s="1286"/>
      <c r="I79" s="1286"/>
      <c r="J79" s="1286"/>
      <c r="K79" s="1286"/>
      <c r="L79" s="1286"/>
      <c r="M79" s="1286"/>
      <c r="N79" s="1299"/>
      <c r="O79" s="1300"/>
      <c r="P79" s="1300"/>
      <c r="Q79" s="1301"/>
      <c r="R79" s="486"/>
      <c r="S79" s="1302"/>
      <c r="T79" s="1298"/>
      <c r="U79" s="1303"/>
      <c r="V79" s="1304"/>
      <c r="W79" s="1268"/>
      <c r="X79" s="1268"/>
      <c r="Y79" s="1268"/>
      <c r="Z79" s="1268"/>
      <c r="AA79" s="1268"/>
      <c r="AB79" s="1305"/>
      <c r="AC79" s="1306"/>
      <c r="AD79" s="1304"/>
      <c r="AE79" s="1297"/>
      <c r="AF79" s="1298"/>
      <c r="AG79" s="486"/>
      <c r="AH79" s="486"/>
      <c r="AI79" s="1297"/>
      <c r="AJ79" s="1304"/>
    </row>
    <row r="80" spans="1:37" s="178" customFormat="1" ht="21.75" customHeight="1" x14ac:dyDescent="0.2">
      <c r="A80" s="376"/>
      <c r="B80" s="1287"/>
      <c r="C80" s="1286"/>
      <c r="D80" s="1286"/>
      <c r="E80" s="1286"/>
      <c r="F80" s="1286"/>
      <c r="G80" s="1286"/>
      <c r="H80" s="1286"/>
      <c r="I80" s="1286"/>
      <c r="J80" s="1286"/>
      <c r="K80" s="1286"/>
      <c r="L80" s="1286"/>
      <c r="M80" s="1286"/>
      <c r="N80" s="1302"/>
      <c r="O80" s="1307"/>
      <c r="P80" s="1307"/>
      <c r="Q80" s="1304"/>
      <c r="R80" s="486"/>
      <c r="S80" s="1302"/>
      <c r="T80" s="1298"/>
      <c r="U80" s="1303"/>
      <c r="V80" s="1304"/>
      <c r="W80" s="1268"/>
      <c r="X80" s="1268"/>
      <c r="Y80" s="1268"/>
      <c r="Z80" s="1268"/>
      <c r="AA80" s="1268"/>
      <c r="AB80" s="1305"/>
      <c r="AC80" s="1306"/>
      <c r="AD80" s="1304"/>
      <c r="AE80" s="1297"/>
      <c r="AF80" s="1298"/>
      <c r="AG80" s="486"/>
      <c r="AH80" s="486"/>
      <c r="AI80" s="1297"/>
      <c r="AJ80" s="1304"/>
    </row>
    <row r="81" spans="1:36" s="178" customFormat="1" ht="21.75" customHeight="1" x14ac:dyDescent="0.2">
      <c r="A81" s="376"/>
      <c r="B81" s="1287"/>
      <c r="C81" s="1286"/>
      <c r="D81" s="1286"/>
      <c r="E81" s="1286"/>
      <c r="F81" s="1286"/>
      <c r="G81" s="1286"/>
      <c r="H81" s="1286"/>
      <c r="I81" s="1286"/>
      <c r="J81" s="1286"/>
      <c r="K81" s="1286"/>
      <c r="L81" s="1286"/>
      <c r="M81" s="1286"/>
      <c r="N81" s="1302"/>
      <c r="O81" s="1307"/>
      <c r="P81" s="1307"/>
      <c r="Q81" s="1304"/>
      <c r="R81" s="486"/>
      <c r="S81" s="1302"/>
      <c r="T81" s="1298"/>
      <c r="U81" s="1303"/>
      <c r="V81" s="1304"/>
      <c r="W81" s="1268"/>
      <c r="X81" s="1268"/>
      <c r="Y81" s="1268"/>
      <c r="Z81" s="1268"/>
      <c r="AA81" s="1268"/>
      <c r="AB81" s="1305"/>
      <c r="AC81" s="1306"/>
      <c r="AD81" s="1304"/>
      <c r="AE81" s="1297"/>
      <c r="AF81" s="1298"/>
      <c r="AG81" s="486"/>
      <c r="AH81" s="486"/>
      <c r="AI81" s="1297"/>
      <c r="AJ81" s="1304"/>
    </row>
    <row r="82" spans="1:36" s="178" customFormat="1" ht="21.75" customHeight="1" x14ac:dyDescent="0.2">
      <c r="A82" s="376"/>
      <c r="B82" s="1288"/>
      <c r="C82" s="1289"/>
      <c r="D82" s="1289"/>
      <c r="E82" s="1289"/>
      <c r="F82" s="1289"/>
      <c r="G82" s="1289"/>
      <c r="H82" s="1289"/>
      <c r="I82" s="1289"/>
      <c r="J82" s="1289"/>
      <c r="K82" s="1289"/>
      <c r="L82" s="1289"/>
      <c r="M82" s="1289"/>
      <c r="N82" s="1302"/>
      <c r="O82" s="1307"/>
      <c r="P82" s="1307"/>
      <c r="Q82" s="1304"/>
      <c r="R82" s="570"/>
      <c r="S82" s="1310"/>
      <c r="T82" s="1311"/>
      <c r="U82" s="1312"/>
      <c r="V82" s="1301"/>
      <c r="W82" s="1313"/>
      <c r="X82" s="1282"/>
      <c r="Y82" s="1313"/>
      <c r="Z82" s="1282"/>
      <c r="AA82" s="1313"/>
      <c r="AB82" s="1314"/>
      <c r="AC82" s="1315"/>
      <c r="AD82" s="1316"/>
      <c r="AE82" s="1317"/>
      <c r="AF82" s="1318"/>
      <c r="AG82" s="1318"/>
      <c r="AH82" s="1318"/>
      <c r="AI82" s="1318"/>
      <c r="AJ82" s="1319"/>
    </row>
    <row r="83" spans="1:36" s="178" customFormat="1" ht="17.25" customHeight="1" x14ac:dyDescent="0.2">
      <c r="B83" s="487" t="s">
        <v>178</v>
      </c>
      <c r="C83" s="488"/>
      <c r="D83" s="377"/>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row>
    <row r="84" spans="1:36" s="178" customFormat="1" ht="21.75" customHeight="1" x14ac:dyDescent="0.2">
      <c r="A84" s="376"/>
      <c r="B84" s="378" t="s">
        <v>179</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row>
    <row r="85" spans="1:36" s="178" customFormat="1" ht="16.899999999999999" customHeight="1" x14ac:dyDescent="0.2">
      <c r="B85" s="224"/>
      <c r="C85" s="224"/>
      <c r="D85" s="375"/>
      <c r="E85" s="224"/>
      <c r="F85" s="224"/>
      <c r="G85" s="224"/>
      <c r="H85" s="224"/>
      <c r="I85" s="224"/>
      <c r="J85" s="224"/>
      <c r="K85" s="224"/>
      <c r="L85" s="224"/>
      <c r="M85" s="224"/>
      <c r="N85" s="224"/>
      <c r="O85" s="224"/>
      <c r="P85" s="224"/>
      <c r="Q85" s="224"/>
      <c r="R85" s="224"/>
      <c r="S85" s="224"/>
      <c r="T85" s="224"/>
      <c r="U85" s="224"/>
      <c r="V85" s="224"/>
      <c r="W85" s="224"/>
      <c r="X85" s="1359" t="s">
        <v>109</v>
      </c>
      <c r="Y85" s="1359"/>
    </row>
    <row r="86" spans="1:36" s="178" customFormat="1" ht="16.899999999999999" customHeight="1" thickBot="1" x14ac:dyDescent="0.25">
      <c r="B86" s="1253" t="s">
        <v>180</v>
      </c>
      <c r="C86" s="1254"/>
      <c r="D86" s="1254"/>
      <c r="E86" s="1254"/>
      <c r="F86" s="1254"/>
      <c r="G86" s="1254"/>
      <c r="H86" s="1254"/>
      <c r="I86" s="1253" t="s">
        <v>181</v>
      </c>
      <c r="J86" s="1254"/>
      <c r="K86" s="1254"/>
      <c r="L86" s="1255"/>
      <c r="M86" s="1253" t="s">
        <v>182</v>
      </c>
      <c r="N86" s="1254"/>
      <c r="O86" s="1254"/>
      <c r="P86" s="1254"/>
      <c r="Q86" s="1254"/>
      <c r="R86" s="1254"/>
      <c r="S86" s="1254"/>
      <c r="T86" s="1254"/>
      <c r="U86" s="1254"/>
      <c r="V86" s="1254"/>
      <c r="W86" s="1254"/>
      <c r="X86" s="1254"/>
      <c r="Y86" s="1255"/>
      <c r="Z86" s="489"/>
      <c r="AA86" s="489"/>
      <c r="AB86" s="489"/>
      <c r="AC86" s="489"/>
      <c r="AD86" s="489"/>
    </row>
    <row r="87" spans="1:36" s="178" customFormat="1" ht="16.899999999999999" customHeight="1" x14ac:dyDescent="0.2">
      <c r="B87" s="1320"/>
      <c r="C87" s="1321"/>
      <c r="D87" s="1321"/>
      <c r="E87" s="1321"/>
      <c r="F87" s="1321"/>
      <c r="G87" s="1321"/>
      <c r="H87" s="1321"/>
      <c r="I87" s="1320"/>
      <c r="J87" s="1321"/>
      <c r="K87" s="1321"/>
      <c r="L87" s="1322"/>
      <c r="M87" s="1253" t="s">
        <v>123</v>
      </c>
      <c r="N87" s="1254"/>
      <c r="O87" s="1254"/>
      <c r="P87" s="1254"/>
      <c r="Q87" s="1255"/>
      <c r="R87" s="1250" t="s">
        <v>124</v>
      </c>
      <c r="S87" s="1251"/>
      <c r="T87" s="1251"/>
      <c r="U87" s="1251"/>
      <c r="V87" s="1323"/>
      <c r="W87" s="1324" t="s">
        <v>183</v>
      </c>
      <c r="X87" s="1325"/>
      <c r="Y87" s="1326"/>
      <c r="Z87" s="490"/>
      <c r="AA87" s="490"/>
      <c r="AB87" s="490"/>
      <c r="AC87" s="490"/>
      <c r="AD87" s="490"/>
    </row>
    <row r="88" spans="1:36" s="178" customFormat="1" ht="16.899999999999999" customHeight="1" x14ac:dyDescent="0.2">
      <c r="B88" s="1320"/>
      <c r="C88" s="1321"/>
      <c r="D88" s="1321"/>
      <c r="E88" s="1321"/>
      <c r="F88" s="1321"/>
      <c r="G88" s="1321"/>
      <c r="H88" s="1321"/>
      <c r="I88" s="1320"/>
      <c r="J88" s="1321"/>
      <c r="K88" s="1321"/>
      <c r="L88" s="1322"/>
      <c r="M88" s="1321"/>
      <c r="N88" s="1321"/>
      <c r="O88" s="1321"/>
      <c r="P88" s="1329" t="s">
        <v>184</v>
      </c>
      <c r="Q88" s="1330"/>
      <c r="R88" s="234" t="s">
        <v>185</v>
      </c>
      <c r="S88" s="1253" t="s">
        <v>186</v>
      </c>
      <c r="T88" s="1255"/>
      <c r="U88" s="1321" t="s">
        <v>187</v>
      </c>
      <c r="V88" s="1321"/>
      <c r="W88" s="1327"/>
      <c r="X88" s="1321"/>
      <c r="Y88" s="1328"/>
      <c r="Z88" s="489"/>
      <c r="AA88" s="489"/>
      <c r="AB88" s="489"/>
      <c r="AC88" s="489"/>
      <c r="AD88" s="489"/>
    </row>
    <row r="89" spans="1:36" s="178" customFormat="1" ht="21.75" customHeight="1" x14ac:dyDescent="0.2">
      <c r="B89" s="1250" t="s">
        <v>188</v>
      </c>
      <c r="C89" s="1251"/>
      <c r="D89" s="1251"/>
      <c r="E89" s="1251"/>
      <c r="F89" s="1251"/>
      <c r="G89" s="1251"/>
      <c r="H89" s="1251"/>
      <c r="I89" s="1344"/>
      <c r="J89" s="1251"/>
      <c r="K89" s="1251"/>
      <c r="L89" s="1252"/>
      <c r="M89" s="1345"/>
      <c r="N89" s="1251"/>
      <c r="O89" s="1251"/>
      <c r="P89" s="1346"/>
      <c r="Q89" s="1252"/>
      <c r="R89" s="571"/>
      <c r="S89" s="1344"/>
      <c r="T89" s="1347"/>
      <c r="U89" s="1344"/>
      <c r="V89" s="1348"/>
      <c r="W89" s="1349"/>
      <c r="X89" s="1345"/>
      <c r="Y89" s="1348"/>
    </row>
    <row r="90" spans="1:36" s="178" customFormat="1" ht="21.75" customHeight="1" thickBot="1" x14ac:dyDescent="0.25">
      <c r="B90" s="1350" t="s">
        <v>189</v>
      </c>
      <c r="C90" s="1351"/>
      <c r="D90" s="1351"/>
      <c r="E90" s="1351"/>
      <c r="F90" s="1351"/>
      <c r="G90" s="1351"/>
      <c r="H90" s="1351"/>
      <c r="I90" s="1352"/>
      <c r="J90" s="1351"/>
      <c r="K90" s="1351"/>
      <c r="L90" s="1353"/>
      <c r="M90" s="1354"/>
      <c r="N90" s="1354"/>
      <c r="O90" s="1354"/>
      <c r="P90" s="1355"/>
      <c r="Q90" s="1356"/>
      <c r="R90" s="572"/>
      <c r="S90" s="1352"/>
      <c r="T90" s="1356"/>
      <c r="U90" s="1354"/>
      <c r="V90" s="1354"/>
      <c r="W90" s="1357"/>
      <c r="X90" s="1354"/>
      <c r="Y90" s="1358"/>
    </row>
    <row r="91" spans="1:36" s="178" customFormat="1" ht="21.75" customHeight="1" thickTop="1" thickBot="1" x14ac:dyDescent="0.25">
      <c r="B91" s="1333" t="s">
        <v>190</v>
      </c>
      <c r="C91" s="1334"/>
      <c r="D91" s="1334"/>
      <c r="E91" s="1334"/>
      <c r="F91" s="1334"/>
      <c r="G91" s="1334"/>
      <c r="H91" s="1334"/>
      <c r="I91" s="1335"/>
      <c r="J91" s="1334"/>
      <c r="K91" s="1334"/>
      <c r="L91" s="1336"/>
      <c r="M91" s="1337"/>
      <c r="N91" s="1334"/>
      <c r="O91" s="1334"/>
      <c r="P91" s="1338"/>
      <c r="Q91" s="1336"/>
      <c r="R91" s="573"/>
      <c r="S91" s="1335"/>
      <c r="T91" s="1339"/>
      <c r="U91" s="1337"/>
      <c r="V91" s="1340"/>
      <c r="W91" s="1341"/>
      <c r="X91" s="1342"/>
      <c r="Y91" s="1343"/>
    </row>
    <row r="92" spans="1:36" ht="21.75" customHeight="1" x14ac:dyDescent="0.2"/>
    <row r="93" spans="1:36" ht="26.25" customHeight="1" x14ac:dyDescent="0.2">
      <c r="B93" s="224" t="s">
        <v>191</v>
      </c>
    </row>
    <row r="94" spans="1:36" ht="12.75" customHeight="1" x14ac:dyDescent="0.2"/>
  </sheetData>
  <mergeCells count="607">
    <mergeCell ref="N78:Q78"/>
    <mergeCell ref="N77:Q77"/>
    <mergeCell ref="B91:H91"/>
    <mergeCell ref="I91:L91"/>
    <mergeCell ref="M91:O91"/>
    <mergeCell ref="P91:Q91"/>
    <mergeCell ref="S91:T91"/>
    <mergeCell ref="U91:V91"/>
    <mergeCell ref="W91:Y91"/>
    <mergeCell ref="B89:H89"/>
    <mergeCell ref="I89:L89"/>
    <mergeCell ref="M89:O89"/>
    <mergeCell ref="P89:Q89"/>
    <mergeCell ref="S89:T89"/>
    <mergeCell ref="U89:V89"/>
    <mergeCell ref="W89:Y89"/>
    <mergeCell ref="B90:H90"/>
    <mergeCell ref="I90:L90"/>
    <mergeCell ref="M90:O90"/>
    <mergeCell ref="P90:Q90"/>
    <mergeCell ref="S90:T90"/>
    <mergeCell ref="U90:V90"/>
    <mergeCell ref="W90:Y90"/>
    <mergeCell ref="X85:Y85"/>
    <mergeCell ref="B86:H88"/>
    <mergeCell ref="I86:L88"/>
    <mergeCell ref="M86:Y86"/>
    <mergeCell ref="M87:Q87"/>
    <mergeCell ref="R87:V87"/>
    <mergeCell ref="W87:Y88"/>
    <mergeCell ref="M88:O88"/>
    <mergeCell ref="P88:Q88"/>
    <mergeCell ref="S88:T88"/>
    <mergeCell ref="U88:V88"/>
    <mergeCell ref="AI81:AJ81"/>
    <mergeCell ref="N82:Q82"/>
    <mergeCell ref="S82:T82"/>
    <mergeCell ref="U82:V82"/>
    <mergeCell ref="W82:X82"/>
    <mergeCell ref="Y82:Z82"/>
    <mergeCell ref="AA82:AB82"/>
    <mergeCell ref="AC82:AD82"/>
    <mergeCell ref="AE82:AJ82"/>
    <mergeCell ref="AI79:AJ79"/>
    <mergeCell ref="N80:Q80"/>
    <mergeCell ref="S80:T80"/>
    <mergeCell ref="U80:V80"/>
    <mergeCell ref="W80:X80"/>
    <mergeCell ref="Y80:Z80"/>
    <mergeCell ref="AA80:AB80"/>
    <mergeCell ref="AC80:AD80"/>
    <mergeCell ref="AE80:AF80"/>
    <mergeCell ref="AI80:AJ80"/>
    <mergeCell ref="AI77:AJ77"/>
    <mergeCell ref="S78:T78"/>
    <mergeCell ref="U78:V78"/>
    <mergeCell ref="W78:X78"/>
    <mergeCell ref="Y78:Z78"/>
    <mergeCell ref="AA78:AB78"/>
    <mergeCell ref="AC78:AD78"/>
    <mergeCell ref="AE78:AF78"/>
    <mergeCell ref="AI78:AJ78"/>
    <mergeCell ref="B77:M82"/>
    <mergeCell ref="S77:T77"/>
    <mergeCell ref="U77:V77"/>
    <mergeCell ref="W77:X77"/>
    <mergeCell ref="Y77:Z77"/>
    <mergeCell ref="AA77:AB77"/>
    <mergeCell ref="AC77:AD77"/>
    <mergeCell ref="AE77:AF77"/>
    <mergeCell ref="N79:Q79"/>
    <mergeCell ref="S79:T79"/>
    <mergeCell ref="U79:V79"/>
    <mergeCell ref="W79:X79"/>
    <mergeCell ref="Y79:Z79"/>
    <mergeCell ref="AA79:AB79"/>
    <mergeCell ref="AC79:AD79"/>
    <mergeCell ref="AE79:AF79"/>
    <mergeCell ref="N81:Q81"/>
    <mergeCell ref="S81:T81"/>
    <mergeCell ref="U81:V81"/>
    <mergeCell ref="W81:X81"/>
    <mergeCell ref="Y81:Z81"/>
    <mergeCell ref="AA81:AB81"/>
    <mergeCell ref="AC81:AD81"/>
    <mergeCell ref="AE81:AF81"/>
    <mergeCell ref="AI73:AJ73"/>
    <mergeCell ref="B74:M76"/>
    <mergeCell ref="N74:Q76"/>
    <mergeCell ref="R74:R76"/>
    <mergeCell ref="S74:AD74"/>
    <mergeCell ref="AE74:AH74"/>
    <mergeCell ref="AI74:AJ76"/>
    <mergeCell ref="S75:V75"/>
    <mergeCell ref="W75:AB75"/>
    <mergeCell ref="AC75:AD76"/>
    <mergeCell ref="AE75:AF76"/>
    <mergeCell ref="AG75:AG76"/>
    <mergeCell ref="AH75:AH76"/>
    <mergeCell ref="U76:V76"/>
    <mergeCell ref="W76:X76"/>
    <mergeCell ref="Y76:Z76"/>
    <mergeCell ref="AA76:AB76"/>
    <mergeCell ref="AA60:AB60"/>
    <mergeCell ref="AC60:AD60"/>
    <mergeCell ref="AE60:AJ60"/>
    <mergeCell ref="B60:O60"/>
    <mergeCell ref="P60:Q60"/>
    <mergeCell ref="S60:T60"/>
    <mergeCell ref="U60:V60"/>
    <mergeCell ref="W60:X60"/>
    <mergeCell ref="Y60:Z60"/>
    <mergeCell ref="E58:I58"/>
    <mergeCell ref="J58:K58"/>
    <mergeCell ref="L58:O58"/>
    <mergeCell ref="P58:Q58"/>
    <mergeCell ref="S58:T58"/>
    <mergeCell ref="AI58:AJ58"/>
    <mergeCell ref="C59:O59"/>
    <mergeCell ref="P59:Q59"/>
    <mergeCell ref="S59:T59"/>
    <mergeCell ref="U59:V59"/>
    <mergeCell ref="W59:X59"/>
    <mergeCell ref="Y59:Z59"/>
    <mergeCell ref="AA59:AB59"/>
    <mergeCell ref="AC59:AD59"/>
    <mergeCell ref="AE59:AJ59"/>
    <mergeCell ref="U58:V58"/>
    <mergeCell ref="W58:X58"/>
    <mergeCell ref="Y58:Z58"/>
    <mergeCell ref="AA58:AB58"/>
    <mergeCell ref="AC58:AD58"/>
    <mergeCell ref="AE58:AF58"/>
    <mergeCell ref="Y56:Z56"/>
    <mergeCell ref="AA56:AB56"/>
    <mergeCell ref="AC56:AD56"/>
    <mergeCell ref="AE56:AF56"/>
    <mergeCell ref="AI56:AJ56"/>
    <mergeCell ref="E57:I57"/>
    <mergeCell ref="J57:K57"/>
    <mergeCell ref="P57:Q57"/>
    <mergeCell ref="S57:T57"/>
    <mergeCell ref="U57:V57"/>
    <mergeCell ref="E56:I56"/>
    <mergeCell ref="J56:K56"/>
    <mergeCell ref="P56:Q56"/>
    <mergeCell ref="S56:T56"/>
    <mergeCell ref="U56:V56"/>
    <mergeCell ref="W56:X56"/>
    <mergeCell ref="W57:X57"/>
    <mergeCell ref="Y57:Z57"/>
    <mergeCell ref="AA57:AB57"/>
    <mergeCell ref="AC57:AD57"/>
    <mergeCell ref="AI57:AJ57"/>
    <mergeCell ref="W55:X55"/>
    <mergeCell ref="Y55:Z55"/>
    <mergeCell ref="AA55:AB55"/>
    <mergeCell ref="AC55:AD55"/>
    <mergeCell ref="AE55:AF55"/>
    <mergeCell ref="AI55:AJ55"/>
    <mergeCell ref="Y54:Z54"/>
    <mergeCell ref="AA54:AB54"/>
    <mergeCell ref="AC54:AD54"/>
    <mergeCell ref="AE54:AF54"/>
    <mergeCell ref="AI54:AJ54"/>
    <mergeCell ref="W54:X54"/>
    <mergeCell ref="E55:I55"/>
    <mergeCell ref="J55:K55"/>
    <mergeCell ref="P55:Q55"/>
    <mergeCell ref="S55:T55"/>
    <mergeCell ref="U55:V55"/>
    <mergeCell ref="E54:I54"/>
    <mergeCell ref="J54:K54"/>
    <mergeCell ref="P54:Q54"/>
    <mergeCell ref="S54:T54"/>
    <mergeCell ref="U54:V54"/>
    <mergeCell ref="W53:X53"/>
    <mergeCell ref="Y53:Z53"/>
    <mergeCell ref="AA53:AB53"/>
    <mergeCell ref="AC53:AD53"/>
    <mergeCell ref="AE53:AF53"/>
    <mergeCell ref="AI53:AJ53"/>
    <mergeCell ref="E53:I53"/>
    <mergeCell ref="J53:K53"/>
    <mergeCell ref="L53:O53"/>
    <mergeCell ref="P53:Q53"/>
    <mergeCell ref="S53:T53"/>
    <mergeCell ref="U53:V53"/>
    <mergeCell ref="W52:X52"/>
    <mergeCell ref="Y52:Z52"/>
    <mergeCell ref="AA52:AB52"/>
    <mergeCell ref="AC52:AD52"/>
    <mergeCell ref="AE52:AF52"/>
    <mergeCell ref="AI52:AJ52"/>
    <mergeCell ref="E52:I52"/>
    <mergeCell ref="J52:K52"/>
    <mergeCell ref="L52:O52"/>
    <mergeCell ref="P52:Q52"/>
    <mergeCell ref="S52:T52"/>
    <mergeCell ref="U52:V52"/>
    <mergeCell ref="W51:X51"/>
    <mergeCell ref="Y51:Z51"/>
    <mergeCell ref="AA51:AB51"/>
    <mergeCell ref="AC51:AD51"/>
    <mergeCell ref="AE51:AF51"/>
    <mergeCell ref="AI51:AJ51"/>
    <mergeCell ref="E51:I51"/>
    <mergeCell ref="J51:K51"/>
    <mergeCell ref="L51:O51"/>
    <mergeCell ref="P51:Q51"/>
    <mergeCell ref="S51:T51"/>
    <mergeCell ref="U51:V51"/>
    <mergeCell ref="W50:X50"/>
    <mergeCell ref="Y50:Z50"/>
    <mergeCell ref="AA50:AB50"/>
    <mergeCell ref="AC50:AD50"/>
    <mergeCell ref="AE50:AF50"/>
    <mergeCell ref="AI50:AJ50"/>
    <mergeCell ref="AA49:AB49"/>
    <mergeCell ref="AC49:AD49"/>
    <mergeCell ref="AE49:AF49"/>
    <mergeCell ref="AI49:AJ49"/>
    <mergeCell ref="W49:X49"/>
    <mergeCell ref="Y49:Z49"/>
    <mergeCell ref="AI46:AJ48"/>
    <mergeCell ref="D47:D48"/>
    <mergeCell ref="E47:I48"/>
    <mergeCell ref="J47:K48"/>
    <mergeCell ref="L47:O48"/>
    <mergeCell ref="S47:V47"/>
    <mergeCell ref="W47:AB47"/>
    <mergeCell ref="AC47:AD48"/>
    <mergeCell ref="Y45:Z45"/>
    <mergeCell ref="AA45:AB45"/>
    <mergeCell ref="AC45:AD45"/>
    <mergeCell ref="AE45:AJ45"/>
    <mergeCell ref="AE47:AF48"/>
    <mergeCell ref="AG47:AG48"/>
    <mergeCell ref="AH47:AH48"/>
    <mergeCell ref="U48:V48"/>
    <mergeCell ref="W48:X48"/>
    <mergeCell ref="Y48:Z48"/>
    <mergeCell ref="AA48:AB48"/>
    <mergeCell ref="S46:AD46"/>
    <mergeCell ref="AE46:AH46"/>
    <mergeCell ref="Y43:Z43"/>
    <mergeCell ref="AA43:AB43"/>
    <mergeCell ref="AC43:AD43"/>
    <mergeCell ref="B46:B59"/>
    <mergeCell ref="C46:C48"/>
    <mergeCell ref="D46:O46"/>
    <mergeCell ref="P46:Q48"/>
    <mergeCell ref="R46:R48"/>
    <mergeCell ref="Y44:Z44"/>
    <mergeCell ref="AA44:AB44"/>
    <mergeCell ref="AC44:AD44"/>
    <mergeCell ref="B35:B45"/>
    <mergeCell ref="C35:C37"/>
    <mergeCell ref="E50:I50"/>
    <mergeCell ref="J50:K50"/>
    <mergeCell ref="L50:O50"/>
    <mergeCell ref="P50:Q50"/>
    <mergeCell ref="S50:T50"/>
    <mergeCell ref="U50:V50"/>
    <mergeCell ref="D49:O49"/>
    <mergeCell ref="P49:Q49"/>
    <mergeCell ref="S49:T49"/>
    <mergeCell ref="E43:G43"/>
    <mergeCell ref="U49:V49"/>
    <mergeCell ref="H43:I43"/>
    <mergeCell ref="J43:K43"/>
    <mergeCell ref="L43:N43"/>
    <mergeCell ref="P43:Q43"/>
    <mergeCell ref="AE44:AF44"/>
    <mergeCell ref="AI44:AJ44"/>
    <mergeCell ref="C45:O45"/>
    <mergeCell ref="P45:Q45"/>
    <mergeCell ref="S45:T45"/>
    <mergeCell ref="U45:V45"/>
    <mergeCell ref="W45:X45"/>
    <mergeCell ref="AE43:AF43"/>
    <mergeCell ref="AI43:AJ43"/>
    <mergeCell ref="E44:G44"/>
    <mergeCell ref="H44:I44"/>
    <mergeCell ref="J44:K44"/>
    <mergeCell ref="L44:N44"/>
    <mergeCell ref="P44:Q44"/>
    <mergeCell ref="S44:T44"/>
    <mergeCell ref="U44:V44"/>
    <mergeCell ref="W44:X44"/>
    <mergeCell ref="S43:T43"/>
    <mergeCell ref="U43:V43"/>
    <mergeCell ref="W43:X43"/>
    <mergeCell ref="AE41:AF41"/>
    <mergeCell ref="AI41:AJ41"/>
    <mergeCell ref="D42:N42"/>
    <mergeCell ref="P42:Q42"/>
    <mergeCell ref="S42:T42"/>
    <mergeCell ref="U42:V42"/>
    <mergeCell ref="W42:X42"/>
    <mergeCell ref="Y42:Z42"/>
    <mergeCell ref="AA42:AB42"/>
    <mergeCell ref="AC42:AD42"/>
    <mergeCell ref="AE42:AF42"/>
    <mergeCell ref="AI42:AJ42"/>
    <mergeCell ref="E40:G40"/>
    <mergeCell ref="H40:I40"/>
    <mergeCell ref="J40:K40"/>
    <mergeCell ref="L40:N40"/>
    <mergeCell ref="P40:Q40"/>
    <mergeCell ref="AE40:AF40"/>
    <mergeCell ref="AI40:AJ40"/>
    <mergeCell ref="E41:G41"/>
    <mergeCell ref="H41:I41"/>
    <mergeCell ref="J41:K41"/>
    <mergeCell ref="L41:N41"/>
    <mergeCell ref="P41:Q41"/>
    <mergeCell ref="S41:T41"/>
    <mergeCell ref="U41:V41"/>
    <mergeCell ref="W41:X41"/>
    <mergeCell ref="S40:T40"/>
    <mergeCell ref="U40:V40"/>
    <mergeCell ref="W40:X40"/>
    <mergeCell ref="Y40:Z40"/>
    <mergeCell ref="AA40:AB40"/>
    <mergeCell ref="AC40:AD40"/>
    <mergeCell ref="Y41:Z41"/>
    <mergeCell ref="AA41:AB41"/>
    <mergeCell ref="AC41:AD41"/>
    <mergeCell ref="AE38:AF38"/>
    <mergeCell ref="AI38:AJ38"/>
    <mergeCell ref="E39:G39"/>
    <mergeCell ref="H39:I39"/>
    <mergeCell ref="J39:K39"/>
    <mergeCell ref="L39:N39"/>
    <mergeCell ref="P39:Q39"/>
    <mergeCell ref="S39:T39"/>
    <mergeCell ref="U39:V39"/>
    <mergeCell ref="W39:X39"/>
    <mergeCell ref="S38:T38"/>
    <mergeCell ref="U38:V38"/>
    <mergeCell ref="W38:X38"/>
    <mergeCell ref="Y38:Z38"/>
    <mergeCell ref="AA38:AB38"/>
    <mergeCell ref="AC38:AD38"/>
    <mergeCell ref="D38:N38"/>
    <mergeCell ref="P38:Q38"/>
    <mergeCell ref="Y39:Z39"/>
    <mergeCell ref="AA39:AB39"/>
    <mergeCell ref="AC39:AD39"/>
    <mergeCell ref="AE39:AF39"/>
    <mergeCell ref="AI39:AJ39"/>
    <mergeCell ref="R35:R37"/>
    <mergeCell ref="S35:AD35"/>
    <mergeCell ref="AE35:AH35"/>
    <mergeCell ref="AI35:AJ37"/>
    <mergeCell ref="D36:D37"/>
    <mergeCell ref="E36:G37"/>
    <mergeCell ref="H36:I37"/>
    <mergeCell ref="J36:K37"/>
    <mergeCell ref="L36:N37"/>
    <mergeCell ref="S36:V36"/>
    <mergeCell ref="D35:N35"/>
    <mergeCell ref="O35:O37"/>
    <mergeCell ref="P35:Q37"/>
    <mergeCell ref="W36:AB36"/>
    <mergeCell ref="AC36:AD37"/>
    <mergeCell ref="AE36:AF37"/>
    <mergeCell ref="AG36:AG37"/>
    <mergeCell ref="AH36:AH37"/>
    <mergeCell ref="U37:V37"/>
    <mergeCell ref="W37:X37"/>
    <mergeCell ref="Y37:Z37"/>
    <mergeCell ref="AA37:AB37"/>
    <mergeCell ref="AC25:AD25"/>
    <mergeCell ref="AE25:AJ25"/>
    <mergeCell ref="N33:AE34"/>
    <mergeCell ref="AI34:AJ34"/>
    <mergeCell ref="AA24:AB24"/>
    <mergeCell ref="AC24:AD24"/>
    <mergeCell ref="AE24:AJ24"/>
    <mergeCell ref="B25:O25"/>
    <mergeCell ref="P25:Q25"/>
    <mergeCell ref="S25:T25"/>
    <mergeCell ref="U25:V25"/>
    <mergeCell ref="W25:X25"/>
    <mergeCell ref="Y25:Z25"/>
    <mergeCell ref="AA25:AB25"/>
    <mergeCell ref="C24:O24"/>
    <mergeCell ref="P24:Q24"/>
    <mergeCell ref="S24:T24"/>
    <mergeCell ref="U24:V24"/>
    <mergeCell ref="W24:X24"/>
    <mergeCell ref="Y24:Z24"/>
    <mergeCell ref="B14:B24"/>
    <mergeCell ref="C14:C16"/>
    <mergeCell ref="W23:X23"/>
    <mergeCell ref="Y23:Z23"/>
    <mergeCell ref="AA23:AB23"/>
    <mergeCell ref="AC23:AD23"/>
    <mergeCell ref="AE23:AF23"/>
    <mergeCell ref="AI23:AJ23"/>
    <mergeCell ref="E23:I23"/>
    <mergeCell ref="J23:K23"/>
    <mergeCell ref="L23:O23"/>
    <mergeCell ref="P23:Q23"/>
    <mergeCell ref="S23:T23"/>
    <mergeCell ref="U23:V23"/>
    <mergeCell ref="W22:X22"/>
    <mergeCell ref="Y22:Z22"/>
    <mergeCell ref="AA22:AB22"/>
    <mergeCell ref="AC22:AD22"/>
    <mergeCell ref="AE22:AF22"/>
    <mergeCell ref="AI22:AJ22"/>
    <mergeCell ref="E22:I22"/>
    <mergeCell ref="J22:K22"/>
    <mergeCell ref="L22:O22"/>
    <mergeCell ref="P22:Q22"/>
    <mergeCell ref="S22:T22"/>
    <mergeCell ref="U22:V22"/>
    <mergeCell ref="AC21:AD21"/>
    <mergeCell ref="AE21:AF21"/>
    <mergeCell ref="AI21:AJ21"/>
    <mergeCell ref="E21:I21"/>
    <mergeCell ref="J21:K21"/>
    <mergeCell ref="L21:O21"/>
    <mergeCell ref="P21:Q21"/>
    <mergeCell ref="S21:T21"/>
    <mergeCell ref="U21:V21"/>
    <mergeCell ref="E20:I20"/>
    <mergeCell ref="J20:K20"/>
    <mergeCell ref="L20:O20"/>
    <mergeCell ref="P20:Q20"/>
    <mergeCell ref="S20:T20"/>
    <mergeCell ref="U20:V20"/>
    <mergeCell ref="W21:X21"/>
    <mergeCell ref="Y21:Z21"/>
    <mergeCell ref="AA21:AB21"/>
    <mergeCell ref="AI18:AJ18"/>
    <mergeCell ref="AA17:AB17"/>
    <mergeCell ref="AC17:AD17"/>
    <mergeCell ref="AE17:AF17"/>
    <mergeCell ref="AI17:AJ17"/>
    <mergeCell ref="W20:X20"/>
    <mergeCell ref="Y20:Z20"/>
    <mergeCell ref="AA20:AB20"/>
    <mergeCell ref="AC20:AD20"/>
    <mergeCell ref="AE20:AF20"/>
    <mergeCell ref="AI20:AJ20"/>
    <mergeCell ref="W19:X19"/>
    <mergeCell ref="Y19:Z19"/>
    <mergeCell ref="AA19:AB19"/>
    <mergeCell ref="AC19:AD19"/>
    <mergeCell ref="AE19:AF19"/>
    <mergeCell ref="AI19:AJ19"/>
    <mergeCell ref="E19:I19"/>
    <mergeCell ref="J19:K19"/>
    <mergeCell ref="L19:O19"/>
    <mergeCell ref="P19:Q19"/>
    <mergeCell ref="S19:T19"/>
    <mergeCell ref="U19:V19"/>
    <mergeCell ref="AG15:AG16"/>
    <mergeCell ref="AH15:AH16"/>
    <mergeCell ref="U16:V16"/>
    <mergeCell ref="W16:X16"/>
    <mergeCell ref="Y16:Z16"/>
    <mergeCell ref="AA16:AB16"/>
    <mergeCell ref="AA18:AB18"/>
    <mergeCell ref="AC18:AD18"/>
    <mergeCell ref="AE18:AF18"/>
    <mergeCell ref="AE14:AH14"/>
    <mergeCell ref="AI14:AJ16"/>
    <mergeCell ref="D15:D16"/>
    <mergeCell ref="E15:I16"/>
    <mergeCell ref="J15:K16"/>
    <mergeCell ref="L15:O16"/>
    <mergeCell ref="S15:V15"/>
    <mergeCell ref="W15:AB15"/>
    <mergeCell ref="AC15:AD16"/>
    <mergeCell ref="AE15:AF16"/>
    <mergeCell ref="D14:O14"/>
    <mergeCell ref="P14:Q16"/>
    <mergeCell ref="R14:R16"/>
    <mergeCell ref="S14:AD14"/>
    <mergeCell ref="C13:O13"/>
    <mergeCell ref="P13:Q13"/>
    <mergeCell ref="S13:T13"/>
    <mergeCell ref="U13:V13"/>
    <mergeCell ref="W13:X13"/>
    <mergeCell ref="Y13:Z13"/>
    <mergeCell ref="E18:I18"/>
    <mergeCell ref="J18:K18"/>
    <mergeCell ref="L18:O18"/>
    <mergeCell ref="P18:Q18"/>
    <mergeCell ref="S18:T18"/>
    <mergeCell ref="U18:V18"/>
    <mergeCell ref="D17:O17"/>
    <mergeCell ref="P17:Q17"/>
    <mergeCell ref="S17:T17"/>
    <mergeCell ref="U17:V17"/>
    <mergeCell ref="W18:X18"/>
    <mergeCell ref="W17:X17"/>
    <mergeCell ref="Y17:Z17"/>
    <mergeCell ref="Y18:Z18"/>
    <mergeCell ref="U11:V11"/>
    <mergeCell ref="W11:X11"/>
    <mergeCell ref="Y11:Z11"/>
    <mergeCell ref="AA11:AB11"/>
    <mergeCell ref="AC11:AD11"/>
    <mergeCell ref="S11:T11"/>
    <mergeCell ref="AA13:AB13"/>
    <mergeCell ref="AC13:AD13"/>
    <mergeCell ref="AE13:AJ13"/>
    <mergeCell ref="D10:N10"/>
    <mergeCell ref="P10:Q10"/>
    <mergeCell ref="S10:T10"/>
    <mergeCell ref="U10:V10"/>
    <mergeCell ref="W10:X10"/>
    <mergeCell ref="Y10:Z10"/>
    <mergeCell ref="AA10:AB10"/>
    <mergeCell ref="AC10:AD10"/>
    <mergeCell ref="E12:G12"/>
    <mergeCell ref="H12:I12"/>
    <mergeCell ref="J12:K12"/>
    <mergeCell ref="L12:N12"/>
    <mergeCell ref="P12:Q12"/>
    <mergeCell ref="E11:G11"/>
    <mergeCell ref="H11:I11"/>
    <mergeCell ref="J11:K11"/>
    <mergeCell ref="L11:N11"/>
    <mergeCell ref="P11:Q11"/>
    <mergeCell ref="S12:T12"/>
    <mergeCell ref="U12:V12"/>
    <mergeCell ref="W12:X12"/>
    <mergeCell ref="Y12:Z12"/>
    <mergeCell ref="AA12:AB12"/>
    <mergeCell ref="AC12:AD12"/>
    <mergeCell ref="U8:V8"/>
    <mergeCell ref="W8:X8"/>
    <mergeCell ref="Y8:Z8"/>
    <mergeCell ref="AA8:AB8"/>
    <mergeCell ref="AC8:AD8"/>
    <mergeCell ref="E9:G9"/>
    <mergeCell ref="H9:I9"/>
    <mergeCell ref="J9:K9"/>
    <mergeCell ref="L9:N9"/>
    <mergeCell ref="P9:Q9"/>
    <mergeCell ref="S9:T9"/>
    <mergeCell ref="U9:V9"/>
    <mergeCell ref="W9:X9"/>
    <mergeCell ref="Y9:Z9"/>
    <mergeCell ref="E8:G8"/>
    <mergeCell ref="H8:I8"/>
    <mergeCell ref="J8:K8"/>
    <mergeCell ref="L8:N8"/>
    <mergeCell ref="P8:Q8"/>
    <mergeCell ref="S8:T8"/>
    <mergeCell ref="AA9:AB9"/>
    <mergeCell ref="AC9:AD9"/>
    <mergeCell ref="AC4:AD5"/>
    <mergeCell ref="AE4:AF5"/>
    <mergeCell ref="AA6:AB6"/>
    <mergeCell ref="AC6:AD6"/>
    <mergeCell ref="AE6:AF6"/>
    <mergeCell ref="AI6:AJ6"/>
    <mergeCell ref="E7:G7"/>
    <mergeCell ref="H7:I7"/>
    <mergeCell ref="J7:K7"/>
    <mergeCell ref="L7:N7"/>
    <mergeCell ref="P7:Q7"/>
    <mergeCell ref="S7:T7"/>
    <mergeCell ref="D6:N6"/>
    <mergeCell ref="P6:Q6"/>
    <mergeCell ref="S6:T6"/>
    <mergeCell ref="U6:V6"/>
    <mergeCell ref="W6:X6"/>
    <mergeCell ref="Y6:Z6"/>
    <mergeCell ref="U7:V7"/>
    <mergeCell ref="W7:X7"/>
    <mergeCell ref="Y7:Z7"/>
    <mergeCell ref="AA7:AB7"/>
    <mergeCell ref="AC7:AD7"/>
    <mergeCell ref="AE7:AJ12"/>
    <mergeCell ref="C30:AJ30"/>
    <mergeCell ref="AI2:AJ2"/>
    <mergeCell ref="B3:B13"/>
    <mergeCell ref="C3:C5"/>
    <mergeCell ref="D3:N3"/>
    <mergeCell ref="O3:O5"/>
    <mergeCell ref="P3:Q5"/>
    <mergeCell ref="R3:R5"/>
    <mergeCell ref="S3:AD3"/>
    <mergeCell ref="AE3:AH3"/>
    <mergeCell ref="AG4:AG5"/>
    <mergeCell ref="AH4:AH5"/>
    <mergeCell ref="U5:V5"/>
    <mergeCell ref="W5:X5"/>
    <mergeCell ref="Y5:Z5"/>
    <mergeCell ref="AA5:AB5"/>
    <mergeCell ref="AI3:AJ5"/>
    <mergeCell ref="D4:D5"/>
    <mergeCell ref="E4:G5"/>
    <mergeCell ref="H4:I5"/>
    <mergeCell ref="J4:K5"/>
    <mergeCell ref="L4:N5"/>
    <mergeCell ref="S4:V4"/>
    <mergeCell ref="W4:AB4"/>
  </mergeCells>
  <phoneticPr fontId="15"/>
  <pageMargins left="0.27559055118110237" right="0.19685039370078741" top="0.35433070866141736" bottom="0.23622047244094491" header="0.31496062992125984" footer="0.27559055118110237"/>
  <pageSetup paperSize="9" scale="71" fitToHeight="0" orientation="landscape" r:id="rId1"/>
  <headerFooter differentFirst="1"/>
  <rowBreaks count="2" manualBreakCount="2">
    <brk id="31" max="36" man="1"/>
    <brk id="72"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395" t="s">
        <v>192</v>
      </c>
      <c r="B1" s="1395"/>
      <c r="C1" s="1395"/>
      <c r="D1" s="1395"/>
      <c r="E1" s="1395"/>
      <c r="F1" s="1395"/>
      <c r="G1" s="1395"/>
      <c r="H1" s="1395"/>
      <c r="I1" s="1395"/>
      <c r="J1" s="1395"/>
      <c r="K1" s="1395"/>
      <c r="L1" s="1395"/>
      <c r="M1" s="1395"/>
      <c r="N1" s="1395"/>
      <c r="O1" s="1395"/>
      <c r="P1" s="1395"/>
      <c r="Q1" s="1395"/>
      <c r="R1" s="1395"/>
      <c r="S1" s="1395"/>
      <c r="T1" s="1395"/>
      <c r="U1" s="1395"/>
      <c r="V1" s="1395"/>
      <c r="W1" s="1395"/>
      <c r="X1" s="1395"/>
      <c r="Y1" s="1395"/>
      <c r="Z1" s="1395"/>
      <c r="AA1" s="1395"/>
      <c r="AB1" s="1395"/>
      <c r="AC1" s="1395"/>
      <c r="AD1" s="1395"/>
      <c r="AE1" s="1395"/>
      <c r="AF1" s="1395"/>
      <c r="AG1" s="1395"/>
      <c r="AH1" s="1395"/>
      <c r="AI1" s="1395"/>
      <c r="AJ1" s="1395"/>
      <c r="AK1" s="1395"/>
      <c r="AL1" s="1395"/>
    </row>
    <row r="2" spans="1:38" s="178" customFormat="1" ht="31.5" customHeight="1" x14ac:dyDescent="0.2">
      <c r="A2" s="177"/>
      <c r="B2" s="179" t="s">
        <v>193</v>
      </c>
    </row>
    <row r="3" spans="1:38" s="37" customFormat="1" ht="15" customHeight="1" x14ac:dyDescent="0.2">
      <c r="B3" s="37" t="s">
        <v>194</v>
      </c>
    </row>
    <row r="4" spans="1:38" ht="10.5" customHeight="1" x14ac:dyDescent="0.2">
      <c r="B4" s="35" t="s">
        <v>195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396"/>
      <c r="C5" s="1397"/>
      <c r="D5" s="1397"/>
      <c r="E5" s="1397"/>
      <c r="F5" s="1397"/>
      <c r="G5" s="1397"/>
      <c r="H5" s="1397"/>
      <c r="I5" s="1397"/>
      <c r="J5" s="1397"/>
      <c r="K5" s="1397"/>
      <c r="L5" s="1397"/>
      <c r="M5" s="1397"/>
      <c r="N5" s="1397"/>
      <c r="O5" s="1397"/>
      <c r="P5" s="1397"/>
      <c r="Q5" s="1397"/>
      <c r="R5" s="1397"/>
      <c r="S5" s="1397"/>
      <c r="T5" s="1397"/>
      <c r="U5" s="1397"/>
      <c r="V5" s="1397"/>
      <c r="W5" s="1397"/>
      <c r="X5" s="1397"/>
      <c r="Y5" s="1397"/>
      <c r="Z5" s="1397"/>
      <c r="AA5" s="1397"/>
      <c r="AB5" s="1397"/>
      <c r="AC5" s="1397"/>
      <c r="AD5" s="1397"/>
      <c r="AE5" s="1397"/>
      <c r="AF5" s="1397"/>
      <c r="AG5" s="1397"/>
      <c r="AH5" s="1397"/>
      <c r="AI5" s="1397"/>
      <c r="AJ5" s="1397"/>
      <c r="AK5" s="1398"/>
      <c r="AL5" s="144"/>
    </row>
    <row r="6" spans="1:38" ht="12.75" customHeight="1" x14ac:dyDescent="0.2">
      <c r="B6" s="1371" t="s">
        <v>196</v>
      </c>
      <c r="C6" s="1372"/>
      <c r="D6" s="1372"/>
      <c r="E6" s="1372"/>
      <c r="F6" s="1372"/>
      <c r="G6" s="1372"/>
      <c r="H6" s="1372"/>
      <c r="I6" s="1372"/>
      <c r="J6" s="1372"/>
      <c r="K6" s="1372"/>
      <c r="L6" s="1372"/>
      <c r="M6" s="1372"/>
      <c r="N6" s="1372"/>
      <c r="O6" s="1372"/>
      <c r="P6" s="1372"/>
      <c r="Q6" s="1372"/>
      <c r="R6" s="1372"/>
      <c r="S6" s="1372"/>
      <c r="T6" s="1372"/>
      <c r="U6" s="1372"/>
      <c r="V6" s="1372"/>
      <c r="W6" s="1372"/>
      <c r="X6" s="1372"/>
      <c r="Y6" s="1372"/>
      <c r="Z6" s="1372"/>
      <c r="AA6" s="1372"/>
      <c r="AB6" s="1372"/>
      <c r="AC6" s="1372"/>
      <c r="AD6" s="1372"/>
      <c r="AE6" s="1372"/>
      <c r="AF6" s="1372"/>
      <c r="AG6" s="1372"/>
      <c r="AH6" s="1372"/>
      <c r="AI6" s="1372"/>
      <c r="AJ6" s="1372"/>
      <c r="AK6" s="1373"/>
      <c r="AL6" s="144"/>
    </row>
    <row r="7" spans="1:38" ht="12.75" customHeight="1" x14ac:dyDescent="0.2">
      <c r="B7" s="53"/>
      <c r="C7" s="1374" t="s">
        <v>197</v>
      </c>
      <c r="D7" s="1365" t="s">
        <v>198</v>
      </c>
      <c r="E7" s="1366"/>
      <c r="F7" s="1366"/>
      <c r="G7" s="1366"/>
      <c r="H7" s="1366"/>
      <c r="I7" s="1366"/>
      <c r="J7" s="1366"/>
      <c r="K7" s="1366"/>
      <c r="L7" s="1366"/>
      <c r="M7" s="1366"/>
      <c r="N7" s="1386"/>
      <c r="O7" s="1374" t="s">
        <v>197</v>
      </c>
      <c r="P7" s="1365" t="s">
        <v>199</v>
      </c>
      <c r="Q7" s="1366"/>
      <c r="R7" s="1366"/>
      <c r="S7" s="1366"/>
      <c r="T7" s="1366"/>
      <c r="U7" s="1366"/>
      <c r="V7" s="1366"/>
      <c r="W7" s="1366"/>
      <c r="X7" s="1366"/>
      <c r="Y7" s="1367"/>
      <c r="Z7" s="1374" t="s">
        <v>197</v>
      </c>
      <c r="AA7" s="1365" t="s">
        <v>200</v>
      </c>
      <c r="AB7" s="1366"/>
      <c r="AC7" s="1366"/>
      <c r="AD7" s="1366"/>
      <c r="AE7" s="1366"/>
      <c r="AF7" s="1366"/>
      <c r="AG7" s="1366"/>
      <c r="AH7" s="1366"/>
      <c r="AI7" s="1366"/>
      <c r="AJ7" s="1366"/>
      <c r="AK7" s="1367"/>
      <c r="AL7" s="144"/>
    </row>
    <row r="8" spans="1:38" ht="12.75" customHeight="1" x14ac:dyDescent="0.2">
      <c r="B8" s="54"/>
      <c r="C8" s="1375"/>
      <c r="D8" s="1368"/>
      <c r="E8" s="1369"/>
      <c r="F8" s="1369"/>
      <c r="G8" s="1369"/>
      <c r="H8" s="1369"/>
      <c r="I8" s="1369"/>
      <c r="J8" s="1369"/>
      <c r="K8" s="1369"/>
      <c r="L8" s="1369"/>
      <c r="M8" s="1369"/>
      <c r="N8" s="1387"/>
      <c r="O8" s="1375"/>
      <c r="P8" s="1368"/>
      <c r="Q8" s="1369"/>
      <c r="R8" s="1369"/>
      <c r="S8" s="1369"/>
      <c r="T8" s="1369"/>
      <c r="U8" s="1369"/>
      <c r="V8" s="1369"/>
      <c r="W8" s="1369"/>
      <c r="X8" s="1369"/>
      <c r="Y8" s="1370"/>
      <c r="Z8" s="1375"/>
      <c r="AA8" s="1368"/>
      <c r="AB8" s="1369"/>
      <c r="AC8" s="1369"/>
      <c r="AD8" s="1369"/>
      <c r="AE8" s="1369"/>
      <c r="AF8" s="1369"/>
      <c r="AG8" s="1369"/>
      <c r="AH8" s="1369"/>
      <c r="AI8" s="1369"/>
      <c r="AJ8" s="1369"/>
      <c r="AK8" s="1370"/>
      <c r="AL8" s="144"/>
    </row>
    <row r="9" spans="1:38" ht="12.75" customHeight="1" x14ac:dyDescent="0.2">
      <c r="B9" s="1371"/>
      <c r="C9" s="1372"/>
      <c r="D9" s="1372"/>
      <c r="E9" s="1372"/>
      <c r="F9" s="1372"/>
      <c r="G9" s="1372"/>
      <c r="H9" s="1372"/>
      <c r="I9" s="1372"/>
      <c r="J9" s="1372"/>
      <c r="K9" s="1372"/>
      <c r="L9" s="1372"/>
      <c r="M9" s="1372"/>
      <c r="N9" s="1372"/>
      <c r="O9" s="1372"/>
      <c r="P9" s="1372"/>
      <c r="Q9" s="1372"/>
      <c r="R9" s="1372"/>
      <c r="S9" s="1372"/>
      <c r="T9" s="1372"/>
      <c r="U9" s="1372"/>
      <c r="V9" s="1372"/>
      <c r="W9" s="1372"/>
      <c r="X9" s="1372"/>
      <c r="Y9" s="1372"/>
      <c r="Z9" s="1372"/>
      <c r="AA9" s="1372"/>
      <c r="AB9" s="1372"/>
      <c r="AC9" s="1372"/>
      <c r="AD9" s="1372"/>
      <c r="AE9" s="1372"/>
      <c r="AF9" s="1372"/>
      <c r="AG9" s="1372"/>
      <c r="AH9" s="1372"/>
      <c r="AI9" s="1372"/>
      <c r="AJ9" s="1372"/>
      <c r="AK9" s="1373"/>
      <c r="AL9" s="144"/>
    </row>
    <row r="10" spans="1:38" ht="12.75" customHeight="1" x14ac:dyDescent="0.2">
      <c r="B10" s="1371" t="s">
        <v>201</v>
      </c>
      <c r="C10" s="1372"/>
      <c r="D10" s="1372"/>
      <c r="E10" s="1372"/>
      <c r="F10" s="1372"/>
      <c r="G10" s="1372"/>
      <c r="H10" s="1372"/>
      <c r="I10" s="1372"/>
      <c r="J10" s="1372"/>
      <c r="K10" s="1372"/>
      <c r="L10" s="1372"/>
      <c r="M10" s="1372"/>
      <c r="N10" s="1372"/>
      <c r="O10" s="1372"/>
      <c r="P10" s="1372"/>
      <c r="Q10" s="1372"/>
      <c r="R10" s="1372"/>
      <c r="S10" s="1372"/>
      <c r="T10" s="1372"/>
      <c r="U10" s="1372"/>
      <c r="V10" s="1372"/>
      <c r="W10" s="1372"/>
      <c r="X10" s="1372"/>
      <c r="Y10" s="1372"/>
      <c r="Z10" s="1372"/>
      <c r="AA10" s="1372"/>
      <c r="AB10" s="1372"/>
      <c r="AC10" s="1372"/>
      <c r="AD10" s="1372"/>
      <c r="AE10" s="1372"/>
      <c r="AF10" s="1372"/>
      <c r="AG10" s="1372"/>
      <c r="AH10" s="1372"/>
      <c r="AI10" s="1372"/>
      <c r="AJ10" s="1372"/>
      <c r="AK10" s="1373"/>
      <c r="AL10" s="144"/>
    </row>
    <row r="11" spans="1:38" ht="12.75" customHeight="1" x14ac:dyDescent="0.2">
      <c r="B11" s="1371" t="s">
        <v>202</v>
      </c>
      <c r="C11" s="1372"/>
      <c r="D11" s="1372"/>
      <c r="E11" s="1372"/>
      <c r="F11" s="1372"/>
      <c r="G11" s="1372"/>
      <c r="H11" s="1372"/>
      <c r="I11" s="1372"/>
      <c r="J11" s="1372"/>
      <c r="K11" s="1372"/>
      <c r="L11" s="1372"/>
      <c r="M11" s="1372"/>
      <c r="N11" s="1372"/>
      <c r="O11" s="1372"/>
      <c r="P11" s="1372"/>
      <c r="Q11" s="1372"/>
      <c r="R11" s="1372"/>
      <c r="S11" s="1372"/>
      <c r="T11" s="1372"/>
      <c r="U11" s="1372"/>
      <c r="V11" s="1372"/>
      <c r="W11" s="1372"/>
      <c r="X11" s="1372"/>
      <c r="Y11" s="1372"/>
      <c r="Z11" s="1372"/>
      <c r="AA11" s="1372"/>
      <c r="AB11" s="1372"/>
      <c r="AC11" s="1372"/>
      <c r="AD11" s="1372"/>
      <c r="AE11" s="1372"/>
      <c r="AF11" s="1372"/>
      <c r="AG11" s="1372"/>
      <c r="AH11" s="1372"/>
      <c r="AI11" s="1372"/>
      <c r="AJ11" s="1372"/>
      <c r="AK11" s="1373"/>
      <c r="AL11" s="144"/>
    </row>
    <row r="12" spans="1:38" ht="12.75" customHeight="1" x14ac:dyDescent="0.2">
      <c r="B12" s="53"/>
      <c r="C12" s="1374" t="s">
        <v>197</v>
      </c>
      <c r="D12" s="1365" t="s">
        <v>203</v>
      </c>
      <c r="E12" s="1366"/>
      <c r="F12" s="1366"/>
      <c r="G12" s="1366"/>
      <c r="H12" s="1366"/>
      <c r="I12" s="1386"/>
      <c r="J12" s="1374" t="s">
        <v>197</v>
      </c>
      <c r="K12" s="1365" t="s">
        <v>204</v>
      </c>
      <c r="L12" s="1366"/>
      <c r="M12" s="1366"/>
      <c r="N12" s="1366"/>
      <c r="O12" s="1366"/>
      <c r="P12" s="1386"/>
      <c r="Q12" s="1374" t="s">
        <v>197</v>
      </c>
      <c r="R12" s="1365" t="s">
        <v>205</v>
      </c>
      <c r="S12" s="1366"/>
      <c r="T12" s="1366"/>
      <c r="U12" s="1366"/>
      <c r="V12" s="1366"/>
      <c r="W12" s="1386"/>
      <c r="X12" s="1374" t="s">
        <v>197</v>
      </c>
      <c r="Y12" s="1365" t="s">
        <v>206</v>
      </c>
      <c r="Z12" s="1366"/>
      <c r="AA12" s="1366"/>
      <c r="AB12" s="1366"/>
      <c r="AC12" s="1366"/>
      <c r="AD12" s="1367"/>
      <c r="AE12" s="1393" t="s">
        <v>197</v>
      </c>
      <c r="AF12" s="1365" t="s">
        <v>207</v>
      </c>
      <c r="AG12" s="1366"/>
      <c r="AH12" s="1366"/>
      <c r="AI12" s="1366"/>
      <c r="AJ12" s="1366"/>
      <c r="AK12" s="1367"/>
      <c r="AL12" s="144"/>
    </row>
    <row r="13" spans="1:38" ht="12.75" customHeight="1" x14ac:dyDescent="0.2">
      <c r="B13" s="54"/>
      <c r="C13" s="1375"/>
      <c r="D13" s="1368"/>
      <c r="E13" s="1369"/>
      <c r="F13" s="1369"/>
      <c r="G13" s="1369"/>
      <c r="H13" s="1369"/>
      <c r="I13" s="1387"/>
      <c r="J13" s="1375"/>
      <c r="K13" s="1368"/>
      <c r="L13" s="1369"/>
      <c r="M13" s="1369"/>
      <c r="N13" s="1369"/>
      <c r="O13" s="1369"/>
      <c r="P13" s="1387"/>
      <c r="Q13" s="1375"/>
      <c r="R13" s="1368"/>
      <c r="S13" s="1369"/>
      <c r="T13" s="1369"/>
      <c r="U13" s="1369"/>
      <c r="V13" s="1369"/>
      <c r="W13" s="1387"/>
      <c r="X13" s="1375"/>
      <c r="Y13" s="1368"/>
      <c r="Z13" s="1369"/>
      <c r="AA13" s="1369"/>
      <c r="AB13" s="1369"/>
      <c r="AC13" s="1369"/>
      <c r="AD13" s="1370"/>
      <c r="AE13" s="1394"/>
      <c r="AF13" s="1368"/>
      <c r="AG13" s="1369"/>
      <c r="AH13" s="1369"/>
      <c r="AI13" s="1369"/>
      <c r="AJ13" s="1369"/>
      <c r="AK13" s="1370"/>
      <c r="AL13" s="144"/>
    </row>
    <row r="14" spans="1:38" ht="12.75" customHeight="1" x14ac:dyDescent="0.2">
      <c r="B14" s="1371" t="s">
        <v>208</v>
      </c>
      <c r="C14" s="1372"/>
      <c r="D14" s="1372"/>
      <c r="E14" s="1372"/>
      <c r="F14" s="1372"/>
      <c r="G14" s="1372"/>
      <c r="H14" s="1372"/>
      <c r="I14" s="1372"/>
      <c r="J14" s="1372"/>
      <c r="K14" s="1372"/>
      <c r="L14" s="1372"/>
      <c r="M14" s="1372"/>
      <c r="N14" s="1372"/>
      <c r="O14" s="1372"/>
      <c r="P14" s="1372"/>
      <c r="Q14" s="1372"/>
      <c r="R14" s="1372"/>
      <c r="S14" s="1372"/>
      <c r="T14" s="1372"/>
      <c r="U14" s="1372"/>
      <c r="V14" s="1372"/>
      <c r="W14" s="1372"/>
      <c r="X14" s="1372"/>
      <c r="Y14" s="1372"/>
      <c r="Z14" s="1372"/>
      <c r="AA14" s="1372"/>
      <c r="AB14" s="1372"/>
      <c r="AC14" s="1372"/>
      <c r="AD14" s="1372"/>
      <c r="AE14" s="1372"/>
      <c r="AF14" s="1372"/>
      <c r="AG14" s="1372"/>
      <c r="AH14" s="1372"/>
      <c r="AI14" s="1372"/>
      <c r="AJ14" s="1372"/>
      <c r="AK14" s="1373"/>
      <c r="AL14" s="144"/>
    </row>
    <row r="15" spans="1:38" ht="12.75" customHeight="1" x14ac:dyDescent="0.2">
      <c r="B15" s="53"/>
      <c r="C15" s="1374" t="s">
        <v>197</v>
      </c>
      <c r="D15" s="1365" t="s">
        <v>209</v>
      </c>
      <c r="E15" s="1366"/>
      <c r="F15" s="1366"/>
      <c r="G15" s="1366"/>
      <c r="H15" s="1366"/>
      <c r="I15" s="1386"/>
      <c r="J15" s="1374" t="s">
        <v>197</v>
      </c>
      <c r="K15" s="1365" t="s">
        <v>210</v>
      </c>
      <c r="L15" s="1366"/>
      <c r="M15" s="1366"/>
      <c r="N15" s="1366"/>
      <c r="O15" s="1366"/>
      <c r="P15" s="1386"/>
      <c r="Q15" s="1374" t="s">
        <v>197</v>
      </c>
      <c r="R15" s="1365" t="s">
        <v>211</v>
      </c>
      <c r="S15" s="1366"/>
      <c r="T15" s="1366"/>
      <c r="U15" s="1366"/>
      <c r="V15" s="1366"/>
      <c r="W15" s="1386"/>
      <c r="X15" s="1374" t="s">
        <v>197</v>
      </c>
      <c r="Y15" s="1365" t="s">
        <v>212</v>
      </c>
      <c r="Z15" s="1366"/>
      <c r="AA15" s="1366"/>
      <c r="AB15" s="1366"/>
      <c r="AC15" s="1366"/>
      <c r="AD15" s="1367"/>
      <c r="AE15" s="1393" t="s">
        <v>197</v>
      </c>
      <c r="AF15" s="1365" t="s">
        <v>213</v>
      </c>
      <c r="AG15" s="1366"/>
      <c r="AH15" s="1366"/>
      <c r="AI15" s="1366"/>
      <c r="AJ15" s="1366"/>
      <c r="AK15" s="1367"/>
      <c r="AL15" s="144"/>
    </row>
    <row r="16" spans="1:38" ht="12.75" customHeight="1" x14ac:dyDescent="0.2">
      <c r="B16" s="54"/>
      <c r="C16" s="1375"/>
      <c r="D16" s="1368"/>
      <c r="E16" s="1369"/>
      <c r="F16" s="1369"/>
      <c r="G16" s="1369"/>
      <c r="H16" s="1369"/>
      <c r="I16" s="1387"/>
      <c r="J16" s="1375"/>
      <c r="K16" s="1368"/>
      <c r="L16" s="1369"/>
      <c r="M16" s="1369"/>
      <c r="N16" s="1369"/>
      <c r="O16" s="1369"/>
      <c r="P16" s="1387"/>
      <c r="Q16" s="1375"/>
      <c r="R16" s="1368"/>
      <c r="S16" s="1369"/>
      <c r="T16" s="1369"/>
      <c r="U16" s="1369"/>
      <c r="V16" s="1369"/>
      <c r="W16" s="1387"/>
      <c r="X16" s="1375"/>
      <c r="Y16" s="1368"/>
      <c r="Z16" s="1369"/>
      <c r="AA16" s="1369"/>
      <c r="AB16" s="1369"/>
      <c r="AC16" s="1369"/>
      <c r="AD16" s="1370"/>
      <c r="AE16" s="1394"/>
      <c r="AF16" s="1368"/>
      <c r="AG16" s="1369"/>
      <c r="AH16" s="1369"/>
      <c r="AI16" s="1369"/>
      <c r="AJ16" s="1369"/>
      <c r="AK16" s="1370"/>
      <c r="AL16" s="144"/>
    </row>
    <row r="17" spans="2:38" ht="12.75" customHeight="1" x14ac:dyDescent="0.2">
      <c r="B17" s="1371"/>
      <c r="C17" s="1372"/>
      <c r="D17" s="1372"/>
      <c r="E17" s="1372"/>
      <c r="F17" s="1372"/>
      <c r="G17" s="1372"/>
      <c r="H17" s="1372"/>
      <c r="I17" s="1372"/>
      <c r="J17" s="1372"/>
      <c r="K17" s="1372"/>
      <c r="L17" s="1372"/>
      <c r="M17" s="1372"/>
      <c r="N17" s="1372"/>
      <c r="O17" s="1372"/>
      <c r="P17" s="1372"/>
      <c r="Q17" s="1372"/>
      <c r="R17" s="1372"/>
      <c r="S17" s="1372"/>
      <c r="T17" s="1372"/>
      <c r="U17" s="1372"/>
      <c r="V17" s="1372"/>
      <c r="W17" s="1372"/>
      <c r="X17" s="1372"/>
      <c r="Y17" s="1372"/>
      <c r="Z17" s="1372"/>
      <c r="AA17" s="1372"/>
      <c r="AB17" s="1372"/>
      <c r="AC17" s="1372"/>
      <c r="AD17" s="1372"/>
      <c r="AE17" s="1372"/>
      <c r="AF17" s="1372"/>
      <c r="AG17" s="1372"/>
      <c r="AH17" s="1372"/>
      <c r="AI17" s="1372"/>
      <c r="AJ17" s="1372"/>
      <c r="AK17" s="1373"/>
      <c r="AL17" s="144"/>
    </row>
    <row r="18" spans="2:38" ht="12.75" customHeight="1" x14ac:dyDescent="0.2">
      <c r="B18" s="1391" t="s">
        <v>214</v>
      </c>
      <c r="C18" s="1381"/>
      <c r="D18" s="1381"/>
      <c r="E18" s="1381"/>
      <c r="F18" s="1381"/>
      <c r="G18" s="1381"/>
      <c r="H18" s="1381"/>
      <c r="I18" s="1381"/>
      <c r="J18" s="1381"/>
      <c r="K18" s="1381"/>
      <c r="L18" s="1381"/>
      <c r="M18" s="1381"/>
      <c r="N18" s="1381"/>
      <c r="O18" s="1381"/>
      <c r="P18" s="1381"/>
      <c r="Q18" s="1381"/>
      <c r="R18" s="1381"/>
      <c r="S18" s="1381"/>
      <c r="T18" s="1381"/>
      <c r="U18" s="1381"/>
      <c r="V18" s="1381"/>
      <c r="W18" s="1381"/>
      <c r="X18" s="1381"/>
      <c r="Y18" s="1381"/>
      <c r="Z18" s="1381"/>
      <c r="AA18" s="1381"/>
      <c r="AB18" s="1381"/>
      <c r="AC18" s="1381"/>
      <c r="AD18" s="1381"/>
      <c r="AE18" s="1381"/>
      <c r="AF18" s="1381"/>
      <c r="AG18" s="1381"/>
      <c r="AH18" s="1381"/>
      <c r="AI18" s="1381"/>
      <c r="AJ18" s="1381"/>
      <c r="AK18" s="1382"/>
      <c r="AL18" s="144"/>
    </row>
    <row r="19" spans="2:38" ht="12.75" customHeight="1" x14ac:dyDescent="0.2">
      <c r="B19" s="1391"/>
      <c r="C19" s="1381"/>
      <c r="D19" s="1381"/>
      <c r="E19" s="1381"/>
      <c r="F19" s="1381"/>
      <c r="G19" s="1381"/>
      <c r="H19" s="1381"/>
      <c r="I19" s="1381"/>
      <c r="J19" s="1381"/>
      <c r="K19" s="1381"/>
      <c r="L19" s="1381"/>
      <c r="M19" s="1381"/>
      <c r="N19" s="1381"/>
      <c r="O19" s="1381"/>
      <c r="P19" s="1381"/>
      <c r="Q19" s="1381"/>
      <c r="R19" s="1381"/>
      <c r="S19" s="1381"/>
      <c r="T19" s="1381"/>
      <c r="U19" s="1381"/>
      <c r="V19" s="1381"/>
      <c r="W19" s="1381"/>
      <c r="X19" s="1381"/>
      <c r="Y19" s="1381"/>
      <c r="Z19" s="1381"/>
      <c r="AA19" s="1381"/>
      <c r="AB19" s="1381"/>
      <c r="AC19" s="1381"/>
      <c r="AD19" s="1381"/>
      <c r="AE19" s="1381"/>
      <c r="AF19" s="1381"/>
      <c r="AG19" s="1381"/>
      <c r="AH19" s="1381"/>
      <c r="AI19" s="1381"/>
      <c r="AJ19" s="1381"/>
      <c r="AK19" s="1382"/>
      <c r="AL19" s="144"/>
    </row>
    <row r="20" spans="2:38" ht="12.75" customHeight="1" x14ac:dyDescent="0.2">
      <c r="B20" s="53"/>
      <c r="C20" s="1374" t="s">
        <v>197</v>
      </c>
      <c r="D20" s="1365" t="s">
        <v>215</v>
      </c>
      <c r="E20" s="1366"/>
      <c r="F20" s="1366"/>
      <c r="G20" s="1366"/>
      <c r="H20" s="1366"/>
      <c r="I20" s="1366"/>
      <c r="J20" s="1366"/>
      <c r="K20" s="1366"/>
      <c r="L20" s="1366"/>
      <c r="M20" s="1366"/>
      <c r="N20" s="1386"/>
      <c r="O20" s="1374" t="s">
        <v>197</v>
      </c>
      <c r="P20" s="1365" t="s">
        <v>216</v>
      </c>
      <c r="Q20" s="1366"/>
      <c r="R20" s="1366"/>
      <c r="S20" s="1366"/>
      <c r="T20" s="1366"/>
      <c r="U20" s="1366"/>
      <c r="V20" s="1366"/>
      <c r="W20" s="1366"/>
      <c r="X20" s="1366"/>
      <c r="Y20" s="1367"/>
      <c r="Z20" s="1374" t="s">
        <v>197</v>
      </c>
      <c r="AA20" s="1365" t="s">
        <v>217</v>
      </c>
      <c r="AB20" s="1366"/>
      <c r="AC20" s="1366"/>
      <c r="AD20" s="1366"/>
      <c r="AE20" s="1366"/>
      <c r="AF20" s="1366"/>
      <c r="AG20" s="1366"/>
      <c r="AH20" s="1366"/>
      <c r="AI20" s="1366"/>
      <c r="AJ20" s="1366"/>
      <c r="AK20" s="1367"/>
      <c r="AL20" s="144"/>
    </row>
    <row r="21" spans="2:38" ht="12.75" customHeight="1" x14ac:dyDescent="0.2">
      <c r="B21" s="54"/>
      <c r="C21" s="1376"/>
      <c r="D21" s="1388"/>
      <c r="E21" s="1389"/>
      <c r="F21" s="1389"/>
      <c r="G21" s="1389"/>
      <c r="H21" s="1389"/>
      <c r="I21" s="1389"/>
      <c r="J21" s="1389"/>
      <c r="K21" s="1389"/>
      <c r="L21" s="1389"/>
      <c r="M21" s="1389"/>
      <c r="N21" s="1392"/>
      <c r="O21" s="1376"/>
      <c r="P21" s="1388"/>
      <c r="Q21" s="1389"/>
      <c r="R21" s="1389"/>
      <c r="S21" s="1389"/>
      <c r="T21" s="1389"/>
      <c r="U21" s="1389"/>
      <c r="V21" s="1389"/>
      <c r="W21" s="1389"/>
      <c r="X21" s="1389"/>
      <c r="Y21" s="1390"/>
      <c r="Z21" s="1376"/>
      <c r="AA21" s="1388"/>
      <c r="AB21" s="1389"/>
      <c r="AC21" s="1389"/>
      <c r="AD21" s="1389"/>
      <c r="AE21" s="1389"/>
      <c r="AF21" s="1389"/>
      <c r="AG21" s="1389"/>
      <c r="AH21" s="1389"/>
      <c r="AI21" s="1389"/>
      <c r="AJ21" s="1389"/>
      <c r="AK21" s="1390"/>
      <c r="AL21" s="144"/>
    </row>
    <row r="22" spans="2:38" ht="12.75" customHeight="1" x14ac:dyDescent="0.2">
      <c r="B22" s="54"/>
      <c r="C22" s="1375"/>
      <c r="D22" s="1368"/>
      <c r="E22" s="1369"/>
      <c r="F22" s="1369"/>
      <c r="G22" s="1369"/>
      <c r="H22" s="1369"/>
      <c r="I22" s="1369"/>
      <c r="J22" s="1369"/>
      <c r="K22" s="1369"/>
      <c r="L22" s="1369"/>
      <c r="M22" s="1369"/>
      <c r="N22" s="1387"/>
      <c r="O22" s="1375"/>
      <c r="P22" s="1368"/>
      <c r="Q22" s="1369"/>
      <c r="R22" s="1369"/>
      <c r="S22" s="1369"/>
      <c r="T22" s="1369"/>
      <c r="U22" s="1369"/>
      <c r="V22" s="1369"/>
      <c r="W22" s="1369"/>
      <c r="X22" s="1369"/>
      <c r="Y22" s="1370"/>
      <c r="Z22" s="1375"/>
      <c r="AA22" s="1368"/>
      <c r="AB22" s="1369"/>
      <c r="AC22" s="1369"/>
      <c r="AD22" s="1369"/>
      <c r="AE22" s="1369"/>
      <c r="AF22" s="1369"/>
      <c r="AG22" s="1369"/>
      <c r="AH22" s="1369"/>
      <c r="AI22" s="1369"/>
      <c r="AJ22" s="1369"/>
      <c r="AK22" s="1370"/>
      <c r="AL22" s="144"/>
    </row>
    <row r="23" spans="2:38" ht="12.75" customHeight="1" x14ac:dyDescent="0.2">
      <c r="B23" s="1371"/>
      <c r="C23" s="1372"/>
      <c r="D23" s="1372"/>
      <c r="E23" s="1372"/>
      <c r="F23" s="1372"/>
      <c r="G23" s="1372"/>
      <c r="H23" s="1372"/>
      <c r="I23" s="1372"/>
      <c r="J23" s="1372"/>
      <c r="K23" s="1372"/>
      <c r="L23" s="1372"/>
      <c r="M23" s="1372"/>
      <c r="N23" s="1372"/>
      <c r="O23" s="1372"/>
      <c r="P23" s="1372"/>
      <c r="Q23" s="1372"/>
      <c r="R23" s="1372"/>
      <c r="S23" s="1372"/>
      <c r="T23" s="1372"/>
      <c r="U23" s="1372"/>
      <c r="V23" s="1372"/>
      <c r="W23" s="1372"/>
      <c r="X23" s="1372"/>
      <c r="Y23" s="1372"/>
      <c r="Z23" s="1372"/>
      <c r="AA23" s="1372"/>
      <c r="AB23" s="1372"/>
      <c r="AC23" s="1372"/>
      <c r="AD23" s="1372"/>
      <c r="AE23" s="1372"/>
      <c r="AF23" s="1372"/>
      <c r="AG23" s="1372"/>
      <c r="AH23" s="1372"/>
      <c r="AI23" s="1372"/>
      <c r="AJ23" s="1372"/>
      <c r="AK23" s="1373"/>
      <c r="AL23" s="144"/>
    </row>
    <row r="24" spans="2:38" ht="12.75" customHeight="1" x14ac:dyDescent="0.2">
      <c r="B24" s="1371" t="s">
        <v>218</v>
      </c>
      <c r="C24" s="1372"/>
      <c r="D24" s="1372"/>
      <c r="E24" s="1372"/>
      <c r="F24" s="1372"/>
      <c r="G24" s="1372"/>
      <c r="H24" s="1372"/>
      <c r="I24" s="1372"/>
      <c r="J24" s="1372"/>
      <c r="K24" s="1372"/>
      <c r="L24" s="1372"/>
      <c r="M24" s="1372"/>
      <c r="N24" s="1372"/>
      <c r="O24" s="1372"/>
      <c r="P24" s="1372"/>
      <c r="Q24" s="1372"/>
      <c r="R24" s="1372"/>
      <c r="S24" s="1372"/>
      <c r="T24" s="1372"/>
      <c r="U24" s="1372"/>
      <c r="V24" s="1372"/>
      <c r="W24" s="1372"/>
      <c r="X24" s="1372"/>
      <c r="Y24" s="1372"/>
      <c r="Z24" s="1372"/>
      <c r="AA24" s="1372"/>
      <c r="AB24" s="1372"/>
      <c r="AC24" s="1372"/>
      <c r="AD24" s="1372"/>
      <c r="AE24" s="1372"/>
      <c r="AF24" s="1372"/>
      <c r="AG24" s="1372"/>
      <c r="AH24" s="1372"/>
      <c r="AI24" s="1372"/>
      <c r="AJ24" s="1372"/>
      <c r="AK24" s="1373"/>
      <c r="AL24" s="144"/>
    </row>
    <row r="25" spans="2:38" ht="12.75" customHeight="1" x14ac:dyDescent="0.2">
      <c r="B25" s="53"/>
      <c r="C25" s="1374" t="s">
        <v>197</v>
      </c>
      <c r="D25" s="1377" t="s">
        <v>219</v>
      </c>
      <c r="E25" s="1378"/>
      <c r="F25" s="1378"/>
      <c r="G25" s="1378"/>
      <c r="H25" s="1378"/>
      <c r="I25" s="1378"/>
      <c r="J25" s="1378"/>
      <c r="K25" s="1378"/>
      <c r="L25" s="1374" t="s">
        <v>197</v>
      </c>
      <c r="M25" s="1377" t="s">
        <v>220</v>
      </c>
      <c r="N25" s="1378"/>
      <c r="O25" s="1378"/>
      <c r="P25" s="1378"/>
      <c r="Q25" s="1378"/>
      <c r="R25" s="1378"/>
      <c r="S25" s="1378"/>
      <c r="T25" s="1378"/>
      <c r="U25" s="1374" t="s">
        <v>197</v>
      </c>
      <c r="V25" s="1377" t="s">
        <v>221</v>
      </c>
      <c r="W25" s="1378"/>
      <c r="X25" s="1378"/>
      <c r="Y25" s="1378"/>
      <c r="Z25" s="1378"/>
      <c r="AA25" s="1378"/>
      <c r="AB25" s="1378"/>
      <c r="AC25" s="1378"/>
      <c r="AD25" s="1374" t="s">
        <v>197</v>
      </c>
      <c r="AE25" s="1377" t="s">
        <v>222</v>
      </c>
      <c r="AF25" s="1378"/>
      <c r="AG25" s="1378"/>
      <c r="AH25" s="1378"/>
      <c r="AI25" s="1378"/>
      <c r="AJ25" s="1378"/>
      <c r="AK25" s="1379"/>
      <c r="AL25" s="144"/>
    </row>
    <row r="26" spans="2:38" ht="12.75" customHeight="1" x14ac:dyDescent="0.2">
      <c r="B26" s="54"/>
      <c r="C26" s="1376"/>
      <c r="D26" s="1380"/>
      <c r="E26" s="1381"/>
      <c r="F26" s="1381"/>
      <c r="G26" s="1381"/>
      <c r="H26" s="1381"/>
      <c r="I26" s="1381"/>
      <c r="J26" s="1381"/>
      <c r="K26" s="1381"/>
      <c r="L26" s="1376"/>
      <c r="M26" s="1380"/>
      <c r="N26" s="1381"/>
      <c r="O26" s="1381"/>
      <c r="P26" s="1381"/>
      <c r="Q26" s="1381"/>
      <c r="R26" s="1381"/>
      <c r="S26" s="1381"/>
      <c r="T26" s="1381"/>
      <c r="U26" s="1376"/>
      <c r="V26" s="1380"/>
      <c r="W26" s="1381"/>
      <c r="X26" s="1381"/>
      <c r="Y26" s="1381"/>
      <c r="Z26" s="1381"/>
      <c r="AA26" s="1381"/>
      <c r="AB26" s="1381"/>
      <c r="AC26" s="1381"/>
      <c r="AD26" s="1376"/>
      <c r="AE26" s="1380"/>
      <c r="AF26" s="1381"/>
      <c r="AG26" s="1381"/>
      <c r="AH26" s="1381"/>
      <c r="AI26" s="1381"/>
      <c r="AJ26" s="1381"/>
      <c r="AK26" s="1382"/>
      <c r="AL26" s="144"/>
    </row>
    <row r="27" spans="2:38" ht="12.75" customHeight="1" x14ac:dyDescent="0.2">
      <c r="B27" s="54"/>
      <c r="C27" s="1376"/>
      <c r="D27" s="1380"/>
      <c r="E27" s="1381"/>
      <c r="F27" s="1381"/>
      <c r="G27" s="1381"/>
      <c r="H27" s="1381"/>
      <c r="I27" s="1381"/>
      <c r="J27" s="1381"/>
      <c r="K27" s="1381"/>
      <c r="L27" s="1376"/>
      <c r="M27" s="1380"/>
      <c r="N27" s="1381"/>
      <c r="O27" s="1381"/>
      <c r="P27" s="1381"/>
      <c r="Q27" s="1381"/>
      <c r="R27" s="1381"/>
      <c r="S27" s="1381"/>
      <c r="T27" s="1381"/>
      <c r="U27" s="1376"/>
      <c r="V27" s="1380"/>
      <c r="W27" s="1381"/>
      <c r="X27" s="1381"/>
      <c r="Y27" s="1381"/>
      <c r="Z27" s="1381"/>
      <c r="AA27" s="1381"/>
      <c r="AB27" s="1381"/>
      <c r="AC27" s="1381"/>
      <c r="AD27" s="1376"/>
      <c r="AE27" s="1380"/>
      <c r="AF27" s="1381"/>
      <c r="AG27" s="1381"/>
      <c r="AH27" s="1381"/>
      <c r="AI27" s="1381"/>
      <c r="AJ27" s="1381"/>
      <c r="AK27" s="1382"/>
      <c r="AL27" s="144"/>
    </row>
    <row r="28" spans="2:38" ht="12.75" customHeight="1" x14ac:dyDescent="0.2">
      <c r="B28" s="54"/>
      <c r="C28" s="1375"/>
      <c r="D28" s="1383"/>
      <c r="E28" s="1384"/>
      <c r="F28" s="1384"/>
      <c r="G28" s="1384"/>
      <c r="H28" s="1384"/>
      <c r="I28" s="1384"/>
      <c r="J28" s="1384"/>
      <c r="K28" s="1384"/>
      <c r="L28" s="1375"/>
      <c r="M28" s="1383"/>
      <c r="N28" s="1384"/>
      <c r="O28" s="1384"/>
      <c r="P28" s="1384"/>
      <c r="Q28" s="1384"/>
      <c r="R28" s="1384"/>
      <c r="S28" s="1384"/>
      <c r="T28" s="1384"/>
      <c r="U28" s="1375"/>
      <c r="V28" s="1383"/>
      <c r="W28" s="1384"/>
      <c r="X28" s="1384"/>
      <c r="Y28" s="1384"/>
      <c r="Z28" s="1384"/>
      <c r="AA28" s="1384"/>
      <c r="AB28" s="1384"/>
      <c r="AC28" s="1384"/>
      <c r="AD28" s="1375"/>
      <c r="AE28" s="1383"/>
      <c r="AF28" s="1384"/>
      <c r="AG28" s="1384"/>
      <c r="AH28" s="1384"/>
      <c r="AI28" s="1384"/>
      <c r="AJ28" s="1384"/>
      <c r="AK28" s="1385"/>
      <c r="AL28" s="144"/>
    </row>
    <row r="29" spans="2:38" ht="12.75" customHeight="1" x14ac:dyDescent="0.2">
      <c r="B29" s="1371" t="s">
        <v>223</v>
      </c>
      <c r="C29" s="1372"/>
      <c r="D29" s="1372"/>
      <c r="E29" s="1372"/>
      <c r="F29" s="1372"/>
      <c r="G29" s="1372"/>
      <c r="H29" s="1372"/>
      <c r="I29" s="1372"/>
      <c r="J29" s="1372"/>
      <c r="K29" s="1372"/>
      <c r="L29" s="1372"/>
      <c r="M29" s="1372"/>
      <c r="N29" s="1372"/>
      <c r="O29" s="1372"/>
      <c r="P29" s="1372"/>
      <c r="Q29" s="1372"/>
      <c r="R29" s="1372"/>
      <c r="S29" s="1372"/>
      <c r="T29" s="1372"/>
      <c r="U29" s="1372"/>
      <c r="V29" s="1372"/>
      <c r="W29" s="1372"/>
      <c r="X29" s="1372"/>
      <c r="Y29" s="1372"/>
      <c r="Z29" s="1372"/>
      <c r="AA29" s="1372"/>
      <c r="AB29" s="1372"/>
      <c r="AC29" s="1372"/>
      <c r="AD29" s="1372"/>
      <c r="AE29" s="1372"/>
      <c r="AF29" s="1372"/>
      <c r="AG29" s="1372"/>
      <c r="AH29" s="1372"/>
      <c r="AI29" s="1372"/>
      <c r="AJ29" s="1372"/>
      <c r="AK29" s="1373"/>
      <c r="AL29" s="144"/>
    </row>
    <row r="30" spans="2:38" ht="12.75" customHeight="1" x14ac:dyDescent="0.2">
      <c r="B30" s="53"/>
      <c r="C30" s="1374" t="s">
        <v>197</v>
      </c>
      <c r="D30" s="1377" t="s">
        <v>224</v>
      </c>
      <c r="E30" s="1378"/>
      <c r="F30" s="1378"/>
      <c r="G30" s="1378"/>
      <c r="H30" s="1378"/>
      <c r="I30" s="1378"/>
      <c r="J30" s="1378"/>
      <c r="K30" s="1378"/>
      <c r="L30" s="1374" t="s">
        <v>197</v>
      </c>
      <c r="M30" s="1377" t="s">
        <v>225</v>
      </c>
      <c r="N30" s="1378"/>
      <c r="O30" s="1378"/>
      <c r="P30" s="1378"/>
      <c r="Q30" s="1378"/>
      <c r="R30" s="1378"/>
      <c r="S30" s="1378"/>
      <c r="T30" s="1378"/>
      <c r="U30" s="1374" t="s">
        <v>197</v>
      </c>
      <c r="V30" s="1377" t="s">
        <v>226</v>
      </c>
      <c r="W30" s="1378"/>
      <c r="X30" s="1378"/>
      <c r="Y30" s="1378"/>
      <c r="Z30" s="1378"/>
      <c r="AA30" s="1378"/>
      <c r="AB30" s="1378"/>
      <c r="AC30" s="1378"/>
      <c r="AD30" s="1374" t="s">
        <v>197</v>
      </c>
      <c r="AE30" s="1377" t="s">
        <v>227</v>
      </c>
      <c r="AF30" s="1378"/>
      <c r="AG30" s="1378"/>
      <c r="AH30" s="1378"/>
      <c r="AI30" s="1378"/>
      <c r="AJ30" s="1378"/>
      <c r="AK30" s="1379"/>
      <c r="AL30" s="144"/>
    </row>
    <row r="31" spans="2:38" ht="12.75" customHeight="1" x14ac:dyDescent="0.2">
      <c r="B31" s="53"/>
      <c r="C31" s="1376"/>
      <c r="D31" s="1380"/>
      <c r="E31" s="1381"/>
      <c r="F31" s="1381"/>
      <c r="G31" s="1381"/>
      <c r="H31" s="1381"/>
      <c r="I31" s="1381"/>
      <c r="J31" s="1381"/>
      <c r="K31" s="1381"/>
      <c r="L31" s="1376"/>
      <c r="M31" s="1380"/>
      <c r="N31" s="1381"/>
      <c r="O31" s="1381"/>
      <c r="P31" s="1381"/>
      <c r="Q31" s="1381"/>
      <c r="R31" s="1381"/>
      <c r="S31" s="1381"/>
      <c r="T31" s="1381"/>
      <c r="U31" s="1376"/>
      <c r="V31" s="1380"/>
      <c r="W31" s="1381"/>
      <c r="X31" s="1381"/>
      <c r="Y31" s="1381"/>
      <c r="Z31" s="1381"/>
      <c r="AA31" s="1381"/>
      <c r="AB31" s="1381"/>
      <c r="AC31" s="1381"/>
      <c r="AD31" s="1376"/>
      <c r="AE31" s="1380"/>
      <c r="AF31" s="1381"/>
      <c r="AG31" s="1381"/>
      <c r="AH31" s="1381"/>
      <c r="AI31" s="1381"/>
      <c r="AJ31" s="1381"/>
      <c r="AK31" s="1382"/>
      <c r="AL31" s="144"/>
    </row>
    <row r="32" spans="2:38" ht="12.75" customHeight="1" x14ac:dyDescent="0.2">
      <c r="B32" s="53"/>
      <c r="C32" s="1376"/>
      <c r="D32" s="1380"/>
      <c r="E32" s="1381"/>
      <c r="F32" s="1381"/>
      <c r="G32" s="1381"/>
      <c r="H32" s="1381"/>
      <c r="I32" s="1381"/>
      <c r="J32" s="1381"/>
      <c r="K32" s="1381"/>
      <c r="L32" s="1376"/>
      <c r="M32" s="1380"/>
      <c r="N32" s="1381"/>
      <c r="O32" s="1381"/>
      <c r="P32" s="1381"/>
      <c r="Q32" s="1381"/>
      <c r="R32" s="1381"/>
      <c r="S32" s="1381"/>
      <c r="T32" s="1381"/>
      <c r="U32" s="1376"/>
      <c r="V32" s="1380"/>
      <c r="W32" s="1381"/>
      <c r="X32" s="1381"/>
      <c r="Y32" s="1381"/>
      <c r="Z32" s="1381"/>
      <c r="AA32" s="1381"/>
      <c r="AB32" s="1381"/>
      <c r="AC32" s="1381"/>
      <c r="AD32" s="1376"/>
      <c r="AE32" s="1380"/>
      <c r="AF32" s="1381"/>
      <c r="AG32" s="1381"/>
      <c r="AH32" s="1381"/>
      <c r="AI32" s="1381"/>
      <c r="AJ32" s="1381"/>
      <c r="AK32" s="1382"/>
      <c r="AL32" s="144"/>
    </row>
    <row r="33" spans="2:38" ht="12.75" customHeight="1" x14ac:dyDescent="0.2">
      <c r="B33" s="53"/>
      <c r="C33" s="1376"/>
      <c r="D33" s="1380"/>
      <c r="E33" s="1381"/>
      <c r="F33" s="1381"/>
      <c r="G33" s="1381"/>
      <c r="H33" s="1381"/>
      <c r="I33" s="1381"/>
      <c r="J33" s="1381"/>
      <c r="K33" s="1381"/>
      <c r="L33" s="1376"/>
      <c r="M33" s="1380"/>
      <c r="N33" s="1381"/>
      <c r="O33" s="1381"/>
      <c r="P33" s="1381"/>
      <c r="Q33" s="1381"/>
      <c r="R33" s="1381"/>
      <c r="S33" s="1381"/>
      <c r="T33" s="1381"/>
      <c r="U33" s="1376"/>
      <c r="V33" s="1380"/>
      <c r="W33" s="1381"/>
      <c r="X33" s="1381"/>
      <c r="Y33" s="1381"/>
      <c r="Z33" s="1381"/>
      <c r="AA33" s="1381"/>
      <c r="AB33" s="1381"/>
      <c r="AC33" s="1381"/>
      <c r="AD33" s="1376"/>
      <c r="AE33" s="1380"/>
      <c r="AF33" s="1381"/>
      <c r="AG33" s="1381"/>
      <c r="AH33" s="1381"/>
      <c r="AI33" s="1381"/>
      <c r="AJ33" s="1381"/>
      <c r="AK33" s="1382"/>
      <c r="AL33" s="144"/>
    </row>
    <row r="34" spans="2:38" ht="12.75" customHeight="1" x14ac:dyDescent="0.2">
      <c r="B34" s="53"/>
      <c r="C34" s="1376"/>
      <c r="D34" s="1380"/>
      <c r="E34" s="1381"/>
      <c r="F34" s="1381"/>
      <c r="G34" s="1381"/>
      <c r="H34" s="1381"/>
      <c r="I34" s="1381"/>
      <c r="J34" s="1381"/>
      <c r="K34" s="1381"/>
      <c r="L34" s="1376"/>
      <c r="M34" s="1380"/>
      <c r="N34" s="1381"/>
      <c r="O34" s="1381"/>
      <c r="P34" s="1381"/>
      <c r="Q34" s="1381"/>
      <c r="R34" s="1381"/>
      <c r="S34" s="1381"/>
      <c r="T34" s="1381"/>
      <c r="U34" s="1376"/>
      <c r="V34" s="1380"/>
      <c r="W34" s="1381"/>
      <c r="X34" s="1381"/>
      <c r="Y34" s="1381"/>
      <c r="Z34" s="1381"/>
      <c r="AA34" s="1381"/>
      <c r="AB34" s="1381"/>
      <c r="AC34" s="1381"/>
      <c r="AD34" s="1376"/>
      <c r="AE34" s="1380"/>
      <c r="AF34" s="1381"/>
      <c r="AG34" s="1381"/>
      <c r="AH34" s="1381"/>
      <c r="AI34" s="1381"/>
      <c r="AJ34" s="1381"/>
      <c r="AK34" s="1382"/>
      <c r="AL34" s="144"/>
    </row>
    <row r="35" spans="2:38" ht="12.75" customHeight="1" x14ac:dyDescent="0.2">
      <c r="B35" s="54"/>
      <c r="C35" s="1376"/>
      <c r="D35" s="1380"/>
      <c r="E35" s="1381"/>
      <c r="F35" s="1381"/>
      <c r="G35" s="1381"/>
      <c r="H35" s="1381"/>
      <c r="I35" s="1381"/>
      <c r="J35" s="1381"/>
      <c r="K35" s="1381"/>
      <c r="L35" s="1376"/>
      <c r="M35" s="1380"/>
      <c r="N35" s="1381"/>
      <c r="O35" s="1381"/>
      <c r="P35" s="1381"/>
      <c r="Q35" s="1381"/>
      <c r="R35" s="1381"/>
      <c r="S35" s="1381"/>
      <c r="T35" s="1381"/>
      <c r="U35" s="1376"/>
      <c r="V35" s="1380"/>
      <c r="W35" s="1381"/>
      <c r="X35" s="1381"/>
      <c r="Y35" s="1381"/>
      <c r="Z35" s="1381"/>
      <c r="AA35" s="1381"/>
      <c r="AB35" s="1381"/>
      <c r="AC35" s="1381"/>
      <c r="AD35" s="1376"/>
      <c r="AE35" s="1380"/>
      <c r="AF35" s="1381"/>
      <c r="AG35" s="1381"/>
      <c r="AH35" s="1381"/>
      <c r="AI35" s="1381"/>
      <c r="AJ35" s="1381"/>
      <c r="AK35" s="1382"/>
      <c r="AL35" s="144"/>
    </row>
    <row r="36" spans="2:38" ht="12.75" customHeight="1" x14ac:dyDescent="0.2">
      <c r="B36" s="53"/>
      <c r="C36" s="1375"/>
      <c r="D36" s="1383"/>
      <c r="E36" s="1384"/>
      <c r="F36" s="1384"/>
      <c r="G36" s="1384"/>
      <c r="H36" s="1384"/>
      <c r="I36" s="1384"/>
      <c r="J36" s="1384"/>
      <c r="K36" s="1384"/>
      <c r="L36" s="1375"/>
      <c r="M36" s="1383"/>
      <c r="N36" s="1384"/>
      <c r="O36" s="1384"/>
      <c r="P36" s="1384"/>
      <c r="Q36" s="1384"/>
      <c r="R36" s="1384"/>
      <c r="S36" s="1384"/>
      <c r="T36" s="1384"/>
      <c r="U36" s="1375"/>
      <c r="V36" s="1383"/>
      <c r="W36" s="1384"/>
      <c r="X36" s="1384"/>
      <c r="Y36" s="1384"/>
      <c r="Z36" s="1384"/>
      <c r="AA36" s="1384"/>
      <c r="AB36" s="1384"/>
      <c r="AC36" s="1384"/>
      <c r="AD36" s="1375"/>
      <c r="AE36" s="1383"/>
      <c r="AF36" s="1384"/>
      <c r="AG36" s="1384"/>
      <c r="AH36" s="1384"/>
      <c r="AI36" s="1384"/>
      <c r="AJ36" s="1384"/>
      <c r="AK36" s="138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371" t="s">
        <v>228</v>
      </c>
      <c r="C38" s="1372"/>
      <c r="D38" s="1372"/>
      <c r="E38" s="1372"/>
      <c r="F38" s="1372"/>
      <c r="G38" s="1372"/>
      <c r="H38" s="1372"/>
      <c r="I38" s="1372"/>
      <c r="J38" s="1372"/>
      <c r="K38" s="1372"/>
      <c r="L38" s="1372"/>
      <c r="M38" s="1372"/>
      <c r="N38" s="1372"/>
      <c r="O38" s="1372"/>
      <c r="P38" s="1372"/>
      <c r="Q38" s="1372"/>
      <c r="R38" s="1372"/>
      <c r="S38" s="1372"/>
      <c r="T38" s="1372"/>
      <c r="U38" s="1372"/>
      <c r="V38" s="1372"/>
      <c r="W38" s="1372"/>
      <c r="X38" s="1372"/>
      <c r="Y38" s="1372"/>
      <c r="Z38" s="1372"/>
      <c r="AA38" s="1372"/>
      <c r="AB38" s="1372"/>
      <c r="AC38" s="1372"/>
      <c r="AD38" s="1372"/>
      <c r="AE38" s="1372"/>
      <c r="AF38" s="1372"/>
      <c r="AG38" s="1372"/>
      <c r="AH38" s="1372"/>
      <c r="AI38" s="1372"/>
      <c r="AJ38" s="1372"/>
      <c r="AK38" s="1373"/>
      <c r="AL38" s="144"/>
    </row>
    <row r="39" spans="2:38" ht="12.75" customHeight="1" x14ac:dyDescent="0.2">
      <c r="B39" s="53"/>
      <c r="C39" s="1374" t="s">
        <v>197</v>
      </c>
      <c r="D39" s="1365" t="s">
        <v>229</v>
      </c>
      <c r="E39" s="1366"/>
      <c r="F39" s="1366"/>
      <c r="G39" s="1366"/>
      <c r="H39" s="1366"/>
      <c r="I39" s="1366"/>
      <c r="J39" s="1366"/>
      <c r="K39" s="1366"/>
      <c r="L39" s="1366"/>
      <c r="M39" s="1366"/>
      <c r="N39" s="1386"/>
      <c r="O39" s="1374" t="s">
        <v>197</v>
      </c>
      <c r="P39" s="1365" t="s">
        <v>230</v>
      </c>
      <c r="Q39" s="1366"/>
      <c r="R39" s="1366"/>
      <c r="S39" s="1366"/>
      <c r="T39" s="1366"/>
      <c r="U39" s="1366"/>
      <c r="V39" s="1366"/>
      <c r="W39" s="1366"/>
      <c r="X39" s="1366"/>
      <c r="Y39" s="1367"/>
      <c r="Z39" s="1374" t="s">
        <v>197</v>
      </c>
      <c r="AA39" s="1365" t="s">
        <v>231</v>
      </c>
      <c r="AB39" s="1366"/>
      <c r="AC39" s="1366"/>
      <c r="AD39" s="1366"/>
      <c r="AE39" s="1366"/>
      <c r="AF39" s="1366"/>
      <c r="AG39" s="1366"/>
      <c r="AH39" s="1366"/>
      <c r="AI39" s="1366"/>
      <c r="AJ39" s="1366"/>
      <c r="AK39" s="1367"/>
      <c r="AL39" s="144"/>
    </row>
    <row r="40" spans="2:38" ht="12.75" customHeight="1" x14ac:dyDescent="0.2">
      <c r="B40" s="54"/>
      <c r="C40" s="1375"/>
      <c r="D40" s="1368"/>
      <c r="E40" s="1369"/>
      <c r="F40" s="1369"/>
      <c r="G40" s="1369"/>
      <c r="H40" s="1369"/>
      <c r="I40" s="1369"/>
      <c r="J40" s="1369"/>
      <c r="K40" s="1369"/>
      <c r="L40" s="1369"/>
      <c r="M40" s="1369"/>
      <c r="N40" s="1387"/>
      <c r="O40" s="1375"/>
      <c r="P40" s="1368"/>
      <c r="Q40" s="1369"/>
      <c r="R40" s="1369"/>
      <c r="S40" s="1369"/>
      <c r="T40" s="1369"/>
      <c r="U40" s="1369"/>
      <c r="V40" s="1369"/>
      <c r="W40" s="1369"/>
      <c r="X40" s="1369"/>
      <c r="Y40" s="1370"/>
      <c r="Z40" s="1375"/>
      <c r="AA40" s="1368"/>
      <c r="AB40" s="1369"/>
      <c r="AC40" s="1369"/>
      <c r="AD40" s="1369"/>
      <c r="AE40" s="1369"/>
      <c r="AF40" s="1369"/>
      <c r="AG40" s="1369"/>
      <c r="AH40" s="1369"/>
      <c r="AI40" s="1369"/>
      <c r="AJ40" s="1369"/>
      <c r="AK40" s="1370"/>
      <c r="AL40" s="144"/>
    </row>
    <row r="41" spans="2:38" ht="12.75" customHeight="1" x14ac:dyDescent="0.2">
      <c r="B41" s="1371"/>
      <c r="C41" s="1372"/>
      <c r="D41" s="1372"/>
      <c r="E41" s="1372"/>
      <c r="F41" s="1372"/>
      <c r="G41" s="1372"/>
      <c r="H41" s="1372"/>
      <c r="I41" s="1372"/>
      <c r="J41" s="1372"/>
      <c r="K41" s="1372"/>
      <c r="L41" s="1372"/>
      <c r="M41" s="1372"/>
      <c r="N41" s="1372"/>
      <c r="O41" s="1372"/>
      <c r="P41" s="1372"/>
      <c r="Q41" s="1372"/>
      <c r="R41" s="1372"/>
      <c r="S41" s="1372"/>
      <c r="T41" s="1372"/>
      <c r="U41" s="1372"/>
      <c r="V41" s="1372"/>
      <c r="W41" s="1372"/>
      <c r="X41" s="1372"/>
      <c r="Y41" s="1372"/>
      <c r="Z41" s="1372"/>
      <c r="AA41" s="1372"/>
      <c r="AB41" s="1372"/>
      <c r="AC41" s="1372"/>
      <c r="AD41" s="1372"/>
      <c r="AE41" s="1372"/>
      <c r="AF41" s="1372"/>
      <c r="AG41" s="1372"/>
      <c r="AH41" s="1372"/>
      <c r="AI41" s="1372"/>
      <c r="AJ41" s="1372"/>
      <c r="AK41" s="1373"/>
      <c r="AL41" s="144"/>
    </row>
    <row r="42" spans="2:38" ht="12.75" customHeight="1" x14ac:dyDescent="0.2">
      <c r="B42" s="1371" t="s">
        <v>232</v>
      </c>
      <c r="C42" s="1372"/>
      <c r="D42" s="1372"/>
      <c r="E42" s="1372"/>
      <c r="F42" s="1372"/>
      <c r="G42" s="1372"/>
      <c r="H42" s="1372"/>
      <c r="I42" s="1372"/>
      <c r="J42" s="1372"/>
      <c r="K42" s="1372"/>
      <c r="L42" s="1372"/>
      <c r="M42" s="1372"/>
      <c r="N42" s="1372"/>
      <c r="O42" s="1372"/>
      <c r="P42" s="1372"/>
      <c r="Q42" s="1372"/>
      <c r="R42" s="1372"/>
      <c r="S42" s="1372"/>
      <c r="T42" s="1372"/>
      <c r="U42" s="1372"/>
      <c r="V42" s="1372"/>
      <c r="W42" s="1372"/>
      <c r="X42" s="1372"/>
      <c r="Y42" s="1372"/>
      <c r="Z42" s="1372"/>
      <c r="AA42" s="1372"/>
      <c r="AB42" s="1372"/>
      <c r="AC42" s="1372"/>
      <c r="AD42" s="1372"/>
      <c r="AE42" s="1372"/>
      <c r="AF42" s="1372"/>
      <c r="AG42" s="1372"/>
      <c r="AH42" s="1372"/>
      <c r="AI42" s="1372"/>
      <c r="AJ42" s="1372"/>
      <c r="AK42" s="1373"/>
      <c r="AL42" s="144"/>
    </row>
    <row r="43" spans="2:38" ht="12.75" customHeight="1" x14ac:dyDescent="0.2">
      <c r="B43" s="53"/>
      <c r="C43" s="1374" t="s">
        <v>197</v>
      </c>
      <c r="D43" s="1365" t="s">
        <v>233</v>
      </c>
      <c r="E43" s="1366"/>
      <c r="F43" s="1366"/>
      <c r="G43" s="1366"/>
      <c r="H43" s="1366"/>
      <c r="I43" s="1366"/>
      <c r="J43" s="1366"/>
      <c r="K43" s="1366"/>
      <c r="L43" s="1366"/>
      <c r="M43" s="1366"/>
      <c r="N43" s="1366"/>
      <c r="O43" s="1366"/>
      <c r="P43" s="1366"/>
      <c r="Q43" s="1366"/>
      <c r="R43" s="1366"/>
      <c r="S43" s="1366"/>
      <c r="T43" s="1374" t="s">
        <v>197</v>
      </c>
      <c r="U43" s="1365" t="s">
        <v>234</v>
      </c>
      <c r="V43" s="1366"/>
      <c r="W43" s="1366"/>
      <c r="X43" s="1366"/>
      <c r="Y43" s="1366"/>
      <c r="Z43" s="1366"/>
      <c r="AA43" s="1366"/>
      <c r="AB43" s="1366"/>
      <c r="AC43" s="1366"/>
      <c r="AD43" s="1366"/>
      <c r="AE43" s="1366"/>
      <c r="AF43" s="1366"/>
      <c r="AG43" s="1366"/>
      <c r="AH43" s="1366"/>
      <c r="AI43" s="1366"/>
      <c r="AJ43" s="1366"/>
      <c r="AK43" s="1367"/>
      <c r="AL43" s="144"/>
    </row>
    <row r="44" spans="2:38" ht="12.75" customHeight="1" x14ac:dyDescent="0.2">
      <c r="B44" s="54"/>
      <c r="C44" s="1375"/>
      <c r="D44" s="1368"/>
      <c r="E44" s="1369"/>
      <c r="F44" s="1369"/>
      <c r="G44" s="1369"/>
      <c r="H44" s="1369"/>
      <c r="I44" s="1369"/>
      <c r="J44" s="1369"/>
      <c r="K44" s="1369"/>
      <c r="L44" s="1369"/>
      <c r="M44" s="1369"/>
      <c r="N44" s="1369"/>
      <c r="O44" s="1369"/>
      <c r="P44" s="1369"/>
      <c r="Q44" s="1369"/>
      <c r="R44" s="1369"/>
      <c r="S44" s="1369"/>
      <c r="T44" s="1375"/>
      <c r="U44" s="1368"/>
      <c r="V44" s="1369"/>
      <c r="W44" s="1369"/>
      <c r="X44" s="1369"/>
      <c r="Y44" s="1369"/>
      <c r="Z44" s="1369"/>
      <c r="AA44" s="1369"/>
      <c r="AB44" s="1369"/>
      <c r="AC44" s="1369"/>
      <c r="AD44" s="1369"/>
      <c r="AE44" s="1369"/>
      <c r="AF44" s="1369"/>
      <c r="AG44" s="1369"/>
      <c r="AH44" s="1369"/>
      <c r="AI44" s="1369"/>
      <c r="AJ44" s="1369"/>
      <c r="AK44" s="1370"/>
      <c r="AL44" s="144"/>
    </row>
    <row r="45" spans="2:38" ht="12.75" customHeight="1" x14ac:dyDescent="0.2">
      <c r="B45" s="1360"/>
      <c r="C45" s="1361"/>
      <c r="D45" s="1361"/>
      <c r="E45" s="1361"/>
      <c r="F45" s="1361"/>
      <c r="G45" s="1361"/>
      <c r="H45" s="1361"/>
      <c r="I45" s="1361"/>
      <c r="J45" s="1361"/>
      <c r="K45" s="1361"/>
      <c r="L45" s="1361"/>
      <c r="M45" s="1361"/>
      <c r="N45" s="1361"/>
      <c r="O45" s="1361"/>
      <c r="P45" s="1361"/>
      <c r="Q45" s="1361"/>
      <c r="R45" s="1361"/>
      <c r="S45" s="1361"/>
      <c r="T45" s="1361"/>
      <c r="U45" s="1361"/>
      <c r="V45" s="1361"/>
      <c r="W45" s="1361"/>
      <c r="X45" s="1361"/>
      <c r="Y45" s="1361"/>
      <c r="Z45" s="1361"/>
      <c r="AA45" s="1361"/>
      <c r="AB45" s="1361"/>
      <c r="AC45" s="1361"/>
      <c r="AD45" s="1361"/>
      <c r="AE45" s="1361"/>
      <c r="AF45" s="1361"/>
      <c r="AG45" s="1361"/>
      <c r="AH45" s="1361"/>
      <c r="AI45" s="1361"/>
      <c r="AJ45" s="1361"/>
      <c r="AK45" s="1362"/>
      <c r="AL45" s="144"/>
    </row>
    <row r="46" spans="2:38" ht="21.75" customHeight="1" x14ac:dyDescent="0.2">
      <c r="B46" s="1363" t="s">
        <v>235</v>
      </c>
      <c r="C46" s="1363"/>
      <c r="D46" s="1364" t="s">
        <v>236</v>
      </c>
      <c r="E46" s="1364"/>
      <c r="F46" s="1364"/>
      <c r="G46" s="1364"/>
      <c r="H46" s="1364"/>
      <c r="I46" s="1364"/>
      <c r="J46" s="1364"/>
      <c r="K46" s="1364"/>
      <c r="L46" s="1364"/>
      <c r="M46" s="1364"/>
      <c r="N46" s="1364"/>
      <c r="O46" s="1364"/>
      <c r="P46" s="1364"/>
      <c r="Q46" s="1364"/>
      <c r="R46" s="1364"/>
      <c r="S46" s="1364"/>
      <c r="T46" s="1364"/>
      <c r="U46" s="1364"/>
      <c r="V46" s="1364"/>
      <c r="W46" s="1364"/>
      <c r="X46" s="1364"/>
      <c r="Y46" s="1364"/>
      <c r="Z46" s="1364"/>
      <c r="AA46" s="1364"/>
      <c r="AB46" s="1364"/>
      <c r="AC46" s="1364"/>
      <c r="AD46" s="1364"/>
      <c r="AE46" s="1364"/>
      <c r="AF46" s="1364"/>
      <c r="AG46" s="1364"/>
      <c r="AH46" s="1364"/>
      <c r="AI46" s="1364"/>
      <c r="AJ46" s="1364"/>
      <c r="AK46" s="1364"/>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showGridLines="0" view="pageBreakPreview" topLeftCell="A2" zoomScale="70" zoomScaleNormal="110" zoomScaleSheetLayoutView="70" workbookViewId="0">
      <selection activeCell="B8" sqref="B8:I8"/>
    </sheetView>
  </sheetViews>
  <sheetFormatPr defaultColWidth="9" defaultRowHeight="12.5" x14ac:dyDescent="0.2"/>
  <cols>
    <col min="1" max="1" width="0.90625" style="250" customWidth="1"/>
    <col min="2" max="2" width="21.36328125" style="250" customWidth="1"/>
    <col min="3" max="10" width="18.453125" style="250" customWidth="1"/>
    <col min="11" max="11" width="1.6328125" style="250" customWidth="1"/>
    <col min="12" max="16384" width="9" style="250"/>
  </cols>
  <sheetData>
    <row r="1" spans="1:11" ht="12.75" hidden="1" customHeight="1" x14ac:dyDescent="0.2">
      <c r="A1" s="1410" t="s">
        <v>192</v>
      </c>
      <c r="B1" s="1410"/>
      <c r="C1" s="1410"/>
      <c r="D1" s="1410"/>
      <c r="E1" s="1410"/>
      <c r="F1" s="1410"/>
      <c r="G1" s="1410"/>
      <c r="H1" s="1410"/>
      <c r="I1" s="1410"/>
      <c r="J1" s="491"/>
      <c r="K1" s="249"/>
    </row>
    <row r="2" spans="1:11" s="655" customFormat="1" ht="31.5" customHeight="1" x14ac:dyDescent="0.2">
      <c r="A2" s="652"/>
      <c r="B2" s="653" t="s">
        <v>237</v>
      </c>
      <c r="C2" s="654"/>
    </row>
    <row r="3" spans="1:11" s="660" customFormat="1" ht="20.25" customHeight="1" x14ac:dyDescent="0.35">
      <c r="A3" s="656"/>
      <c r="B3" s="657" t="s">
        <v>238</v>
      </c>
      <c r="C3" s="1411" t="s">
        <v>239</v>
      </c>
      <c r="D3" s="1411"/>
      <c r="E3" s="1411"/>
      <c r="F3" s="1411"/>
      <c r="G3" s="1411"/>
      <c r="H3" s="1411"/>
      <c r="I3" s="658" t="s">
        <v>240</v>
      </c>
      <c r="J3" s="658"/>
      <c r="K3" s="659"/>
    </row>
    <row r="4" spans="1:11" s="660" customFormat="1" ht="20.25" customHeight="1" x14ac:dyDescent="0.2">
      <c r="A4" s="656"/>
      <c r="B4" s="1412" t="s">
        <v>241</v>
      </c>
      <c r="C4" s="1414" t="s">
        <v>242</v>
      </c>
      <c r="D4" s="1416" t="s">
        <v>243</v>
      </c>
      <c r="E4" s="1416"/>
      <c r="F4" s="1416"/>
      <c r="G4" s="1416"/>
      <c r="H4" s="1416"/>
      <c r="I4" s="1415" t="s">
        <v>244</v>
      </c>
      <c r="J4" s="284"/>
      <c r="K4" s="659"/>
    </row>
    <row r="5" spans="1:11" s="660" customFormat="1" ht="20.25" customHeight="1" x14ac:dyDescent="0.2">
      <c r="A5" s="656"/>
      <c r="B5" s="1412"/>
      <c r="C5" s="1414"/>
      <c r="D5" s="661"/>
      <c r="E5" s="662"/>
      <c r="F5" s="662"/>
      <c r="G5" s="663"/>
      <c r="H5" s="664" t="s">
        <v>245</v>
      </c>
      <c r="I5" s="1417"/>
      <c r="J5" s="284"/>
      <c r="K5" s="659"/>
    </row>
    <row r="6" spans="1:11" s="251" customFormat="1" ht="20.25" customHeight="1" x14ac:dyDescent="0.2">
      <c r="A6" s="288"/>
      <c r="B6" s="1413"/>
      <c r="C6" s="1415"/>
      <c r="D6" s="493" t="s">
        <v>246</v>
      </c>
      <c r="E6" s="650" t="s">
        <v>247</v>
      </c>
      <c r="F6" s="650" t="s">
        <v>248</v>
      </c>
      <c r="G6" s="650" t="s">
        <v>249</v>
      </c>
      <c r="H6" s="650" t="s">
        <v>250</v>
      </c>
      <c r="I6" s="1417"/>
      <c r="J6" s="284"/>
    </row>
    <row r="7" spans="1:11" s="251" customFormat="1" ht="20.25" customHeight="1" x14ac:dyDescent="0.2">
      <c r="A7" s="288"/>
      <c r="B7" s="665" t="s">
        <v>851</v>
      </c>
      <c r="C7" s="665" t="s">
        <v>852</v>
      </c>
      <c r="D7" s="665" t="s">
        <v>853</v>
      </c>
      <c r="E7" s="651" t="s">
        <v>853</v>
      </c>
      <c r="F7" s="665" t="s">
        <v>853</v>
      </c>
      <c r="G7" s="665" t="s">
        <v>853</v>
      </c>
      <c r="H7" s="665" t="s">
        <v>853</v>
      </c>
      <c r="I7" s="1418"/>
      <c r="J7" s="284"/>
    </row>
    <row r="8" spans="1:11" ht="105" customHeight="1" x14ac:dyDescent="0.2">
      <c r="A8" s="280"/>
      <c r="B8" s="1403" t="s">
        <v>854</v>
      </c>
      <c r="C8" s="1404"/>
      <c r="D8" s="1404"/>
      <c r="E8" s="1404"/>
      <c r="F8" s="1404"/>
      <c r="G8" s="1404"/>
      <c r="H8" s="1404"/>
      <c r="I8" s="1405"/>
      <c r="J8" s="492"/>
    </row>
    <row r="9" spans="1:11" ht="40.5" customHeight="1" x14ac:dyDescent="0.2">
      <c r="A9" s="280"/>
      <c r="B9" s="1406" t="s">
        <v>251</v>
      </c>
      <c r="C9" s="1406"/>
      <c r="D9" s="1406"/>
      <c r="E9" s="1406"/>
      <c r="F9" s="1406"/>
      <c r="G9" s="1406"/>
      <c r="H9" s="1406"/>
      <c r="I9" s="1406"/>
      <c r="J9" s="1406"/>
    </row>
    <row r="10" spans="1:11" ht="15.75" customHeight="1" x14ac:dyDescent="0.2">
      <c r="A10" s="280"/>
      <c r="B10" s="1406"/>
      <c r="C10" s="1406"/>
      <c r="D10" s="1406"/>
      <c r="E10" s="1406"/>
      <c r="F10" s="1406"/>
      <c r="G10" s="1406"/>
      <c r="H10" s="1406"/>
      <c r="I10" s="1406"/>
      <c r="J10" s="1406"/>
    </row>
    <row r="11" spans="1:11" ht="13.5" customHeight="1" x14ac:dyDescent="0.2">
      <c r="A11" s="280"/>
      <c r="B11" s="1406"/>
      <c r="C11" s="1406"/>
      <c r="D11" s="1406"/>
      <c r="E11" s="1406"/>
      <c r="F11" s="1406"/>
      <c r="G11" s="1406"/>
      <c r="H11" s="1406"/>
      <c r="I11" s="1406"/>
      <c r="J11" s="1406"/>
    </row>
    <row r="12" spans="1:11" x14ac:dyDescent="0.2">
      <c r="B12" s="1407"/>
      <c r="C12" s="1407"/>
      <c r="D12" s="1407"/>
      <c r="E12" s="1407"/>
      <c r="F12" s="1407"/>
      <c r="G12" s="1407"/>
      <c r="H12" s="1407"/>
      <c r="I12" s="1407"/>
      <c r="J12" s="649"/>
    </row>
    <row r="13" spans="1:11" ht="21" customHeight="1" x14ac:dyDescent="0.2">
      <c r="B13" s="1408" t="s">
        <v>252</v>
      </c>
      <c r="C13" s="1408"/>
      <c r="D13" s="1408"/>
      <c r="E13" s="1408"/>
      <c r="F13" s="1408"/>
      <c r="G13" s="1408"/>
      <c r="H13" s="374"/>
      <c r="I13" s="374"/>
      <c r="J13" s="374"/>
    </row>
    <row r="14" spans="1:11" x14ac:dyDescent="0.2">
      <c r="B14" s="1407" t="s">
        <v>253</v>
      </c>
      <c r="C14" s="1407"/>
      <c r="D14" s="1407"/>
      <c r="E14" s="1407"/>
      <c r="F14" s="1407"/>
      <c r="G14" s="1407"/>
      <c r="H14" s="1407"/>
      <c r="I14" s="1407"/>
      <c r="J14" s="649"/>
    </row>
    <row r="15" spans="1:11" x14ac:dyDescent="0.2">
      <c r="B15" s="1409" t="s">
        <v>254</v>
      </c>
      <c r="C15" s="1409"/>
      <c r="D15" s="1409"/>
      <c r="E15" s="1409"/>
      <c r="F15" s="1409"/>
      <c r="G15" s="1409"/>
      <c r="H15" s="1407"/>
      <c r="I15" s="1407"/>
      <c r="J15" s="649"/>
    </row>
    <row r="16" spans="1:11" ht="99.75" customHeight="1" x14ac:dyDescent="0.2">
      <c r="B16" s="373" t="s">
        <v>255</v>
      </c>
      <c r="C16" s="1399"/>
      <c r="D16" s="1400"/>
      <c r="E16" s="1400"/>
      <c r="F16" s="1400"/>
      <c r="G16" s="1401"/>
    </row>
    <row r="17" spans="2:21" ht="33" customHeight="1" x14ac:dyDescent="0.2">
      <c r="B17" s="372"/>
      <c r="C17" s="1402"/>
      <c r="D17" s="1402"/>
      <c r="E17" s="1402"/>
      <c r="F17" s="1402"/>
      <c r="G17" s="1402"/>
      <c r="H17" s="1402"/>
      <c r="I17" s="1402"/>
      <c r="J17" s="648"/>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A1:I1"/>
    <mergeCell ref="C3:H3"/>
    <mergeCell ref="B4:B6"/>
    <mergeCell ref="C4:C6"/>
    <mergeCell ref="D4:H4"/>
    <mergeCell ref="I4:I7"/>
    <mergeCell ref="C16:G16"/>
    <mergeCell ref="C17:I17"/>
    <mergeCell ref="B8:I8"/>
    <mergeCell ref="B9:J11"/>
    <mergeCell ref="B12:I12"/>
    <mergeCell ref="B13:G13"/>
    <mergeCell ref="B14:I14"/>
    <mergeCell ref="B15:I15"/>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AG22" sqref="AG22"/>
    </sheetView>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6328125" style="246" customWidth="1"/>
    <col min="25" max="16384" width="9" style="246"/>
  </cols>
  <sheetData>
    <row r="1" spans="1:24" s="225" customFormat="1" ht="22.5" customHeight="1" x14ac:dyDescent="0.2">
      <c r="A1" s="494" t="s">
        <v>256</v>
      </c>
      <c r="B1" s="494"/>
      <c r="C1" s="494"/>
      <c r="D1" s="495"/>
      <c r="E1" s="495"/>
      <c r="F1" s="495"/>
      <c r="G1" s="495"/>
      <c r="H1" s="495"/>
      <c r="I1" s="495"/>
      <c r="J1" s="495"/>
      <c r="K1" s="1455" t="s">
        <v>257</v>
      </c>
      <c r="L1" s="1456"/>
      <c r="M1" s="1456"/>
      <c r="N1" s="1456"/>
      <c r="O1" s="1456"/>
      <c r="P1" s="1456"/>
      <c r="Q1" s="1456"/>
      <c r="R1" s="1456"/>
      <c r="S1" s="1456"/>
      <c r="T1" s="1456"/>
      <c r="U1" s="1456"/>
      <c r="V1" s="1456"/>
      <c r="W1" s="1456"/>
      <c r="X1" s="1456"/>
    </row>
    <row r="2" spans="1:24" s="225" customFormat="1" ht="15.75" customHeight="1" x14ac:dyDescent="0.2">
      <c r="A2" s="494"/>
      <c r="B2" s="495" t="s">
        <v>258</v>
      </c>
      <c r="C2" s="494"/>
      <c r="D2" s="495"/>
      <c r="E2" s="495"/>
      <c r="F2" s="495"/>
      <c r="G2" s="495"/>
      <c r="H2" s="495"/>
      <c r="I2" s="495"/>
      <c r="J2" s="495"/>
      <c r="K2" s="1456"/>
      <c r="L2" s="1456"/>
      <c r="M2" s="1456"/>
      <c r="N2" s="1456"/>
      <c r="O2" s="1456"/>
      <c r="P2" s="1456"/>
      <c r="Q2" s="1456"/>
      <c r="R2" s="1456"/>
      <c r="S2" s="1456"/>
      <c r="T2" s="1456"/>
      <c r="U2" s="1456"/>
      <c r="V2" s="1456"/>
      <c r="W2" s="1456"/>
      <c r="X2" s="1456"/>
    </row>
    <row r="3" spans="1:24" s="225" customFormat="1" ht="22.5" customHeight="1" x14ac:dyDescent="0.2">
      <c r="A3" s="494"/>
      <c r="B3" s="495" t="s">
        <v>259</v>
      </c>
      <c r="C3" s="494"/>
      <c r="D3" s="495"/>
      <c r="E3" s="495"/>
      <c r="F3" s="495"/>
      <c r="G3" s="495"/>
      <c r="H3" s="495"/>
      <c r="I3" s="495"/>
      <c r="J3" s="495"/>
      <c r="K3" s="495"/>
      <c r="M3" s="495"/>
      <c r="N3" s="495"/>
      <c r="P3" s="495"/>
      <c r="Q3" s="495"/>
      <c r="S3" s="495"/>
      <c r="T3" s="495"/>
      <c r="V3" s="495"/>
      <c r="W3" s="495"/>
      <c r="X3" s="496" t="s">
        <v>97</v>
      </c>
    </row>
    <row r="4" spans="1:24" ht="12.5" thickBot="1" x14ac:dyDescent="0.25"/>
    <row r="5" spans="1:24" ht="30" customHeight="1" thickBot="1" x14ac:dyDescent="0.25">
      <c r="B5" s="1437" t="s">
        <v>260</v>
      </c>
      <c r="C5" s="1438"/>
      <c r="D5" s="1438"/>
      <c r="E5" s="1439"/>
      <c r="F5" s="1428" t="s">
        <v>261</v>
      </c>
      <c r="G5" s="1429"/>
      <c r="H5" s="1430"/>
      <c r="I5" s="1446" t="s">
        <v>243</v>
      </c>
      <c r="J5" s="1447"/>
      <c r="K5" s="1447"/>
      <c r="L5" s="1447"/>
      <c r="M5" s="1447"/>
      <c r="N5" s="1447"/>
      <c r="O5" s="1447"/>
      <c r="P5" s="1447"/>
      <c r="Q5" s="1447"/>
      <c r="R5" s="1447"/>
      <c r="S5" s="1447"/>
      <c r="T5" s="1447"/>
      <c r="U5" s="1447"/>
      <c r="V5" s="1447"/>
      <c r="W5" s="1448"/>
      <c r="X5" s="1465" t="s">
        <v>262</v>
      </c>
    </row>
    <row r="6" spans="1:24" ht="30" customHeight="1" x14ac:dyDescent="0.2">
      <c r="B6" s="1440"/>
      <c r="C6" s="1441"/>
      <c r="D6" s="1441"/>
      <c r="E6" s="1442"/>
      <c r="F6" s="1431"/>
      <c r="G6" s="1432"/>
      <c r="H6" s="1433"/>
      <c r="I6" s="1449"/>
      <c r="J6" s="1450"/>
      <c r="K6" s="1451"/>
      <c r="L6" s="1452"/>
      <c r="M6" s="1453"/>
      <c r="N6" s="1454"/>
      <c r="O6" s="1452"/>
      <c r="P6" s="1453"/>
      <c r="Q6" s="1454"/>
      <c r="R6" s="1452"/>
      <c r="S6" s="1453"/>
      <c r="T6" s="1454"/>
      <c r="U6" s="1457"/>
      <c r="V6" s="1458"/>
      <c r="W6" s="1459"/>
      <c r="X6" s="1466"/>
    </row>
    <row r="7" spans="1:24" ht="43.5" customHeight="1" x14ac:dyDescent="0.2">
      <c r="B7" s="1443"/>
      <c r="C7" s="1444"/>
      <c r="D7" s="1444"/>
      <c r="E7" s="1445"/>
      <c r="F7" s="1434"/>
      <c r="G7" s="1435"/>
      <c r="H7" s="1436"/>
      <c r="I7" s="1422" t="s">
        <v>263</v>
      </c>
      <c r="J7" s="1423"/>
      <c r="K7" s="1424"/>
      <c r="L7" s="1425" t="s">
        <v>264</v>
      </c>
      <c r="M7" s="1426"/>
      <c r="N7" s="1427"/>
      <c r="O7" s="1425" t="s">
        <v>265</v>
      </c>
      <c r="P7" s="1426"/>
      <c r="Q7" s="1427"/>
      <c r="R7" s="1425" t="s">
        <v>266</v>
      </c>
      <c r="S7" s="1426"/>
      <c r="T7" s="1427"/>
      <c r="U7" s="1463" t="s">
        <v>267</v>
      </c>
      <c r="V7" s="1423"/>
      <c r="W7" s="1464"/>
      <c r="X7" s="1466"/>
    </row>
    <row r="8" spans="1:24" ht="33.75" customHeight="1" thickBot="1" x14ac:dyDescent="0.25">
      <c r="B8" s="497" t="s">
        <v>99</v>
      </c>
      <c r="C8" s="498" t="s">
        <v>100</v>
      </c>
      <c r="D8" s="498" t="s">
        <v>101</v>
      </c>
      <c r="E8" s="499" t="s">
        <v>102</v>
      </c>
      <c r="F8" s="500" t="s">
        <v>100</v>
      </c>
      <c r="G8" s="501" t="s">
        <v>101</v>
      </c>
      <c r="H8" s="502" t="s">
        <v>102</v>
      </c>
      <c r="I8" s="503" t="s">
        <v>100</v>
      </c>
      <c r="J8" s="501" t="s">
        <v>101</v>
      </c>
      <c r="K8" s="504" t="s">
        <v>102</v>
      </c>
      <c r="L8" s="505" t="s">
        <v>100</v>
      </c>
      <c r="M8" s="501" t="s">
        <v>101</v>
      </c>
      <c r="N8" s="502" t="s">
        <v>102</v>
      </c>
      <c r="O8" s="505" t="s">
        <v>100</v>
      </c>
      <c r="P8" s="501" t="s">
        <v>101</v>
      </c>
      <c r="Q8" s="502" t="s">
        <v>102</v>
      </c>
      <c r="R8" s="505" t="s">
        <v>100</v>
      </c>
      <c r="S8" s="501" t="s">
        <v>101</v>
      </c>
      <c r="T8" s="502" t="s">
        <v>102</v>
      </c>
      <c r="U8" s="506" t="s">
        <v>100</v>
      </c>
      <c r="V8" s="501" t="s">
        <v>101</v>
      </c>
      <c r="W8" s="507" t="s">
        <v>102</v>
      </c>
      <c r="X8" s="1467"/>
    </row>
    <row r="9" spans="1:24" ht="26.25" customHeight="1" x14ac:dyDescent="0.2">
      <c r="B9" s="1419"/>
      <c r="C9" s="253"/>
      <c r="D9" s="253"/>
      <c r="E9" s="254"/>
      <c r="F9" s="255"/>
      <c r="G9" s="256"/>
      <c r="H9" s="257"/>
      <c r="I9" s="277"/>
      <c r="J9" s="256"/>
      <c r="K9" s="277"/>
      <c r="L9" s="258"/>
      <c r="M9" s="256"/>
      <c r="N9" s="257"/>
      <c r="O9" s="258"/>
      <c r="P9" s="256"/>
      <c r="Q9" s="257"/>
      <c r="R9" s="258"/>
      <c r="S9" s="256"/>
      <c r="T9" s="257"/>
      <c r="U9" s="271"/>
      <c r="V9" s="256"/>
      <c r="W9" s="274"/>
      <c r="X9" s="1460"/>
    </row>
    <row r="10" spans="1:24" ht="26.25" customHeight="1" x14ac:dyDescent="0.2">
      <c r="B10" s="1420"/>
      <c r="C10" s="259"/>
      <c r="D10" s="259"/>
      <c r="E10" s="260"/>
      <c r="F10" s="261"/>
      <c r="G10" s="262"/>
      <c r="H10" s="263"/>
      <c r="I10" s="278"/>
      <c r="J10" s="262"/>
      <c r="K10" s="278"/>
      <c r="L10" s="264"/>
      <c r="M10" s="262"/>
      <c r="N10" s="263"/>
      <c r="O10" s="264"/>
      <c r="P10" s="262"/>
      <c r="Q10" s="263"/>
      <c r="R10" s="264"/>
      <c r="S10" s="262"/>
      <c r="T10" s="263"/>
      <c r="U10" s="272"/>
      <c r="V10" s="262"/>
      <c r="W10" s="275"/>
      <c r="X10" s="1461"/>
    </row>
    <row r="11" spans="1:24" ht="26.25" customHeight="1" x14ac:dyDescent="0.2">
      <c r="B11" s="1420"/>
      <c r="C11" s="259"/>
      <c r="D11" s="259"/>
      <c r="E11" s="260"/>
      <c r="F11" s="261"/>
      <c r="G11" s="262"/>
      <c r="H11" s="263"/>
      <c r="I11" s="278"/>
      <c r="J11" s="262"/>
      <c r="K11" s="278"/>
      <c r="L11" s="264"/>
      <c r="M11" s="262"/>
      <c r="N11" s="263"/>
      <c r="O11" s="264"/>
      <c r="P11" s="262"/>
      <c r="Q11" s="263"/>
      <c r="R11" s="264"/>
      <c r="S11" s="262"/>
      <c r="T11" s="263"/>
      <c r="U11" s="272"/>
      <c r="V11" s="262"/>
      <c r="W11" s="275"/>
      <c r="X11" s="1461"/>
    </row>
    <row r="12" spans="1:24" ht="26.25" customHeight="1" thickBot="1" x14ac:dyDescent="0.25">
      <c r="B12" s="1420"/>
      <c r="C12" s="265"/>
      <c r="D12" s="265"/>
      <c r="E12" s="266"/>
      <c r="F12" s="267"/>
      <c r="G12" s="268"/>
      <c r="H12" s="269"/>
      <c r="I12" s="279"/>
      <c r="J12" s="268"/>
      <c r="K12" s="279"/>
      <c r="L12" s="270"/>
      <c r="M12" s="268"/>
      <c r="N12" s="269"/>
      <c r="O12" s="270"/>
      <c r="P12" s="268"/>
      <c r="Q12" s="269"/>
      <c r="R12" s="270"/>
      <c r="S12" s="268"/>
      <c r="T12" s="269"/>
      <c r="U12" s="273"/>
      <c r="V12" s="268"/>
      <c r="W12" s="276"/>
      <c r="X12" s="1461"/>
    </row>
    <row r="13" spans="1:24" ht="26.25" customHeight="1" thickTop="1" thickBot="1" x14ac:dyDescent="0.25">
      <c r="B13" s="1421"/>
      <c r="C13" s="294" t="s">
        <v>104</v>
      </c>
      <c r="D13" s="295"/>
      <c r="E13" s="296"/>
      <c r="F13" s="297"/>
      <c r="G13" s="298"/>
      <c r="H13" s="299"/>
      <c r="I13" s="300"/>
      <c r="J13" s="298"/>
      <c r="K13" s="300"/>
      <c r="L13" s="301"/>
      <c r="M13" s="298"/>
      <c r="N13" s="299"/>
      <c r="O13" s="301"/>
      <c r="P13" s="298"/>
      <c r="Q13" s="299"/>
      <c r="R13" s="301"/>
      <c r="S13" s="298"/>
      <c r="T13" s="299"/>
      <c r="U13" s="302"/>
      <c r="V13" s="303"/>
      <c r="W13" s="304"/>
      <c r="X13" s="1461"/>
    </row>
    <row r="14" spans="1:24" ht="26.25" customHeight="1" x14ac:dyDescent="0.2">
      <c r="B14" s="1419"/>
      <c r="C14" s="253"/>
      <c r="D14" s="253"/>
      <c r="E14" s="254"/>
      <c r="F14" s="255"/>
      <c r="G14" s="256"/>
      <c r="H14" s="257"/>
      <c r="I14" s="277"/>
      <c r="J14" s="256"/>
      <c r="K14" s="277"/>
      <c r="L14" s="258"/>
      <c r="M14" s="256"/>
      <c r="N14" s="257"/>
      <c r="O14" s="258"/>
      <c r="P14" s="256"/>
      <c r="Q14" s="257"/>
      <c r="R14" s="258"/>
      <c r="S14" s="256"/>
      <c r="T14" s="257"/>
      <c r="U14" s="271"/>
      <c r="V14" s="256"/>
      <c r="W14" s="274"/>
      <c r="X14" s="1461"/>
    </row>
    <row r="15" spans="1:24" ht="26.25" customHeight="1" x14ac:dyDescent="0.2">
      <c r="B15" s="1420"/>
      <c r="C15" s="259"/>
      <c r="D15" s="259"/>
      <c r="E15" s="260"/>
      <c r="F15" s="261"/>
      <c r="G15" s="262"/>
      <c r="H15" s="263"/>
      <c r="I15" s="278"/>
      <c r="J15" s="262"/>
      <c r="K15" s="278"/>
      <c r="L15" s="264"/>
      <c r="M15" s="262"/>
      <c r="N15" s="263"/>
      <c r="O15" s="264"/>
      <c r="P15" s="262"/>
      <c r="Q15" s="263"/>
      <c r="R15" s="264"/>
      <c r="S15" s="262"/>
      <c r="T15" s="263"/>
      <c r="U15" s="272"/>
      <c r="V15" s="262"/>
      <c r="W15" s="275"/>
      <c r="X15" s="1461"/>
    </row>
    <row r="16" spans="1:24" ht="26.25" customHeight="1" x14ac:dyDescent="0.2">
      <c r="B16" s="1420"/>
      <c r="C16" s="259"/>
      <c r="D16" s="259"/>
      <c r="E16" s="260"/>
      <c r="F16" s="261"/>
      <c r="G16" s="262"/>
      <c r="H16" s="263"/>
      <c r="I16" s="278"/>
      <c r="J16" s="262"/>
      <c r="K16" s="278"/>
      <c r="L16" s="264"/>
      <c r="M16" s="262"/>
      <c r="N16" s="263"/>
      <c r="O16" s="264"/>
      <c r="P16" s="262"/>
      <c r="Q16" s="263"/>
      <c r="R16" s="264"/>
      <c r="S16" s="262"/>
      <c r="T16" s="263"/>
      <c r="U16" s="272"/>
      <c r="V16" s="262"/>
      <c r="W16" s="275"/>
      <c r="X16" s="1461"/>
    </row>
    <row r="17" spans="2:24" ht="26.25" customHeight="1" thickBot="1" x14ac:dyDescent="0.25">
      <c r="B17" s="1420"/>
      <c r="C17" s="265"/>
      <c r="D17" s="265"/>
      <c r="E17" s="266"/>
      <c r="F17" s="267"/>
      <c r="G17" s="268"/>
      <c r="H17" s="269"/>
      <c r="I17" s="279"/>
      <c r="J17" s="268"/>
      <c r="K17" s="279"/>
      <c r="L17" s="270"/>
      <c r="M17" s="268"/>
      <c r="N17" s="269"/>
      <c r="O17" s="270"/>
      <c r="P17" s="268"/>
      <c r="Q17" s="269"/>
      <c r="R17" s="270"/>
      <c r="S17" s="268"/>
      <c r="T17" s="269"/>
      <c r="U17" s="273"/>
      <c r="V17" s="268"/>
      <c r="W17" s="276"/>
      <c r="X17" s="1461"/>
    </row>
    <row r="18" spans="2:24" ht="26.25" customHeight="1" thickTop="1" thickBot="1" x14ac:dyDescent="0.25">
      <c r="B18" s="1421"/>
      <c r="C18" s="294" t="s">
        <v>104</v>
      </c>
      <c r="D18" s="295"/>
      <c r="E18" s="296"/>
      <c r="F18" s="297"/>
      <c r="G18" s="298"/>
      <c r="H18" s="299"/>
      <c r="I18" s="300"/>
      <c r="J18" s="298"/>
      <c r="K18" s="300"/>
      <c r="L18" s="301"/>
      <c r="M18" s="298"/>
      <c r="N18" s="299"/>
      <c r="O18" s="301"/>
      <c r="P18" s="298"/>
      <c r="Q18" s="299"/>
      <c r="R18" s="301"/>
      <c r="S18" s="298"/>
      <c r="T18" s="299"/>
      <c r="U18" s="302"/>
      <c r="V18" s="298"/>
      <c r="W18" s="304"/>
      <c r="X18" s="1461"/>
    </row>
    <row r="19" spans="2:24" ht="26.25" customHeight="1" thickBot="1" x14ac:dyDescent="0.25">
      <c r="B19" s="247"/>
      <c r="C19" s="305" t="s">
        <v>105</v>
      </c>
      <c r="D19" s="306"/>
      <c r="E19" s="307"/>
      <c r="F19" s="308" t="s">
        <v>268</v>
      </c>
      <c r="G19" s="298"/>
      <c r="H19" s="299"/>
      <c r="I19" s="309" t="s">
        <v>268</v>
      </c>
      <c r="J19" s="310"/>
      <c r="K19" s="311"/>
      <c r="L19" s="312" t="s">
        <v>268</v>
      </c>
      <c r="M19" s="298"/>
      <c r="N19" s="299"/>
      <c r="O19" s="312" t="s">
        <v>268</v>
      </c>
      <c r="P19" s="298"/>
      <c r="Q19" s="299"/>
      <c r="R19" s="312" t="s">
        <v>268</v>
      </c>
      <c r="S19" s="298"/>
      <c r="T19" s="299"/>
      <c r="U19" s="313" t="s">
        <v>268</v>
      </c>
      <c r="V19" s="298"/>
      <c r="W19" s="314"/>
      <c r="X19" s="1462"/>
    </row>
    <row r="20" spans="2:24" ht="32.25" customHeight="1" x14ac:dyDescent="0.2">
      <c r="B20" s="248" t="s">
        <v>106</v>
      </c>
    </row>
  </sheetData>
  <mergeCells count="18">
    <mergeCell ref="K1:X2"/>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CF999-0017-463A-8261-3254D879635F}">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5ec59af-1a16-40a0-b163-384e34c79a5c"/>
    <ds:schemaRef ds:uri="28f7c9da-7533-4d14-bf4a-02f96182bd51"/>
    <ds:schemaRef ds:uri="http://www.w3.org/XML/1998/namespace"/>
    <ds:schemaRef ds:uri="http://purl.org/dc/dcmitype/"/>
  </ds:schemaRefs>
</ds:datastoreItem>
</file>

<file path=customXml/itemProps2.xml><?xml version="1.0" encoding="utf-8"?>
<ds:datastoreItem xmlns:ds="http://schemas.openxmlformats.org/officeDocument/2006/customXml" ds:itemID="{10ED14D8-02BE-4F6A-8673-F36CE67B0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820209-CB17-4A80-B776-A41FE1A79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５配分基準２</vt:lpstr>
      <vt:lpstr>４成果目標</vt:lpstr>
      <vt:lpstr>４別添（成果目標の設定根拠）</vt:lpstr>
      <vt:lpstr>５配分基準 </vt:lpstr>
      <vt:lpstr>６投資効率</vt:lpstr>
      <vt:lpstr>７専門用語説明</vt:lpstr>
      <vt:lpstr>８添付書類</vt:lpstr>
      <vt:lpstr>費用対効果 (記載例)</vt:lpstr>
      <vt:lpstr>(参考)かかり増しチェック表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2025-08-27T07:32:50Z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