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健康福祉部（本庁）\各課専用\障害者支援課\福祉サービス担当\【就労支援】工賃向上計画・工賃実績報告等\05 工賃向上計画【事業所】（３年ごと）\工賃向上計画提出依頼（R6年度当初）\02_起案\"/>
    </mc:Choice>
  </mc:AlternateContent>
  <xr:revisionPtr revIDLastSave="0" documentId="13_ncr:1_{1C248B62-AD92-4D64-9C6D-3BC6EF396DB0}" xr6:coauthVersionLast="36" xr6:coauthVersionMax="36" xr10:uidLastSave="{00000000-0000-0000-0000-000000000000}"/>
  <bookViews>
    <workbookView xWindow="0" yWindow="0" windowWidth="28800" windowHeight="11760" xr2:uid="{0E8C39C7-C1D3-46D0-842C-8265860E573A}"/>
  </bookViews>
  <sheets>
    <sheet name="事業所概要" sheetId="1" r:id="rId1"/>
    <sheet name="工賃計画" sheetId="2" r:id="rId2"/>
    <sheet name="参考様式①３カ年収支計画" sheetId="3" r:id="rId3"/>
    <sheet name="参考様式②　活動計画＆進捗確認" sheetId="4" r:id="rId4"/>
  </sheets>
  <definedNames>
    <definedName name="_xlnm.Print_Area" localSheetId="1">工賃計画!$A$1:$E$38</definedName>
    <definedName name="_xlnm.Print_Area" localSheetId="2">参考様式①３カ年収支計画!$A$2:$L$95</definedName>
    <definedName name="_xlnm.Print_Area" localSheetId="3">'参考様式②　活動計画＆進捗確認'!$A$2:$F$30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D9" i="2"/>
  <c r="C9" i="2"/>
  <c r="B9" i="2"/>
  <c r="E11" i="2" l="1"/>
  <c r="D11" i="2"/>
  <c r="C11" i="2"/>
  <c r="B11" i="2"/>
  <c r="B13" i="2" l="1"/>
  <c r="D13" i="2"/>
  <c r="E13" i="2"/>
  <c r="C13" i="2"/>
  <c r="I58" i="3" l="1"/>
  <c r="F58" i="3"/>
  <c r="F50" i="3"/>
  <c r="F47" i="3"/>
  <c r="C6" i="2" s="1"/>
  <c r="F23" i="3"/>
  <c r="F11" i="3"/>
  <c r="D52" i="3" l="1"/>
  <c r="J92" i="3"/>
  <c r="G92" i="3"/>
  <c r="D92" i="3"/>
  <c r="L91" i="3"/>
  <c r="I91" i="3"/>
  <c r="F91" i="3"/>
  <c r="L90" i="3"/>
  <c r="I90" i="3"/>
  <c r="F90" i="3"/>
  <c r="L89" i="3"/>
  <c r="I89" i="3"/>
  <c r="F89" i="3"/>
  <c r="L88" i="3"/>
  <c r="I88" i="3"/>
  <c r="F88" i="3"/>
  <c r="L87" i="3"/>
  <c r="L92" i="3" s="1"/>
  <c r="I87" i="3"/>
  <c r="F87" i="3"/>
  <c r="J86" i="3"/>
  <c r="G86" i="3"/>
  <c r="D86" i="3"/>
  <c r="L85" i="3"/>
  <c r="I85" i="3"/>
  <c r="F85" i="3"/>
  <c r="L84" i="3"/>
  <c r="I84" i="3"/>
  <c r="F84" i="3"/>
  <c r="L83" i="3"/>
  <c r="I83" i="3"/>
  <c r="F83" i="3"/>
  <c r="L82" i="3"/>
  <c r="I82" i="3"/>
  <c r="F82" i="3"/>
  <c r="L81" i="3"/>
  <c r="I81" i="3"/>
  <c r="F81" i="3"/>
  <c r="L80" i="3"/>
  <c r="I80" i="3"/>
  <c r="F80" i="3"/>
  <c r="L79" i="3"/>
  <c r="I79" i="3"/>
  <c r="F79" i="3"/>
  <c r="L78" i="3"/>
  <c r="I78" i="3"/>
  <c r="F78" i="3"/>
  <c r="L77" i="3"/>
  <c r="I77" i="3"/>
  <c r="F77" i="3"/>
  <c r="L76" i="3"/>
  <c r="I76" i="3"/>
  <c r="F76" i="3"/>
  <c r="J75" i="3"/>
  <c r="G75" i="3"/>
  <c r="D75" i="3"/>
  <c r="L74" i="3"/>
  <c r="I74" i="3"/>
  <c r="F74" i="3"/>
  <c r="L73" i="3"/>
  <c r="I73" i="3"/>
  <c r="F73" i="3"/>
  <c r="L72" i="3"/>
  <c r="I72" i="3"/>
  <c r="F72" i="3"/>
  <c r="L71" i="3"/>
  <c r="I71" i="3"/>
  <c r="F71" i="3"/>
  <c r="L70" i="3"/>
  <c r="L75" i="3" s="1"/>
  <c r="I70" i="3"/>
  <c r="F70" i="3"/>
  <c r="L66" i="3"/>
  <c r="I66" i="3"/>
  <c r="F66" i="3"/>
  <c r="L65" i="3"/>
  <c r="I65" i="3"/>
  <c r="F65" i="3"/>
  <c r="L62" i="3"/>
  <c r="I62" i="3"/>
  <c r="F62" i="3"/>
  <c r="L60" i="3"/>
  <c r="I60" i="3"/>
  <c r="G68" i="3" s="1"/>
  <c r="F60" i="3"/>
  <c r="D68" i="3" s="1"/>
  <c r="L58" i="3"/>
  <c r="L51" i="3"/>
  <c r="I51" i="3"/>
  <c r="F51" i="3"/>
  <c r="L50" i="3"/>
  <c r="I50" i="3"/>
  <c r="L47" i="3"/>
  <c r="I47" i="3"/>
  <c r="D6" i="2" s="1"/>
  <c r="L42" i="3"/>
  <c r="I42" i="3"/>
  <c r="F42" i="3"/>
  <c r="L41" i="3"/>
  <c r="I41" i="3"/>
  <c r="F41" i="3"/>
  <c r="L40" i="3"/>
  <c r="I40" i="3"/>
  <c r="F40" i="3"/>
  <c r="L39" i="3"/>
  <c r="I39" i="3"/>
  <c r="F39" i="3"/>
  <c r="L38" i="3"/>
  <c r="I38" i="3"/>
  <c r="F38" i="3"/>
  <c r="L37" i="3"/>
  <c r="I37" i="3"/>
  <c r="F37" i="3"/>
  <c r="L36" i="3"/>
  <c r="I36" i="3"/>
  <c r="F36" i="3"/>
  <c r="B36" i="3"/>
  <c r="L35" i="3"/>
  <c r="I35" i="3"/>
  <c r="F35" i="3"/>
  <c r="L34" i="3"/>
  <c r="I34" i="3"/>
  <c r="F34" i="3"/>
  <c r="L33" i="3"/>
  <c r="I33" i="3"/>
  <c r="F33" i="3"/>
  <c r="L32" i="3"/>
  <c r="I32" i="3"/>
  <c r="F32" i="3"/>
  <c r="L31" i="3"/>
  <c r="I31" i="3"/>
  <c r="F31" i="3"/>
  <c r="L30" i="3"/>
  <c r="I30" i="3"/>
  <c r="F30" i="3"/>
  <c r="B30" i="3"/>
  <c r="L29" i="3"/>
  <c r="I29" i="3"/>
  <c r="F29" i="3"/>
  <c r="L28" i="3"/>
  <c r="I28" i="3"/>
  <c r="F28" i="3"/>
  <c r="L27" i="3"/>
  <c r="I27" i="3"/>
  <c r="F27" i="3"/>
  <c r="L26" i="3"/>
  <c r="I26" i="3"/>
  <c r="F26" i="3"/>
  <c r="L25" i="3"/>
  <c r="I25" i="3"/>
  <c r="F25" i="3"/>
  <c r="L24" i="3"/>
  <c r="I24" i="3"/>
  <c r="F24" i="3"/>
  <c r="B24" i="3"/>
  <c r="L23" i="3"/>
  <c r="I23" i="3"/>
  <c r="L22" i="3"/>
  <c r="I22" i="3"/>
  <c r="F22" i="3"/>
  <c r="L21" i="3"/>
  <c r="I21" i="3"/>
  <c r="F21" i="3"/>
  <c r="L20" i="3"/>
  <c r="I20" i="3"/>
  <c r="F20" i="3"/>
  <c r="L19" i="3"/>
  <c r="I19" i="3"/>
  <c r="F19" i="3"/>
  <c r="D45" i="3" s="1"/>
  <c r="B18" i="3"/>
  <c r="L14" i="3"/>
  <c r="I14" i="3"/>
  <c r="F14" i="3"/>
  <c r="L13" i="3"/>
  <c r="I13" i="3"/>
  <c r="F13" i="3"/>
  <c r="L12" i="3"/>
  <c r="I12" i="3"/>
  <c r="F12" i="3"/>
  <c r="L11" i="3"/>
  <c r="I11" i="3"/>
  <c r="L10" i="3"/>
  <c r="I10" i="3"/>
  <c r="F10" i="3"/>
  <c r="I92" i="3" l="1"/>
  <c r="F92" i="3"/>
  <c r="L86" i="3"/>
  <c r="J93" i="3" s="1"/>
  <c r="I86" i="3"/>
  <c r="F86" i="3"/>
  <c r="I75" i="3"/>
  <c r="F75" i="3"/>
  <c r="J68" i="3"/>
  <c r="J52" i="3"/>
  <c r="E6" i="2"/>
  <c r="G52" i="3"/>
  <c r="G53" i="3" s="1"/>
  <c r="D53" i="3"/>
  <c r="J45" i="3"/>
  <c r="G45" i="3"/>
  <c r="J15" i="3"/>
  <c r="E5" i="2" s="1"/>
  <c r="G15" i="3"/>
  <c r="D5" i="2" s="1"/>
  <c r="D15" i="3"/>
  <c r="J94" i="3" l="1"/>
  <c r="G93" i="3"/>
  <c r="G94" i="3" s="1"/>
  <c r="D93" i="3"/>
  <c r="D94" i="3" s="1"/>
  <c r="J53" i="3"/>
  <c r="J54" i="3" s="1"/>
  <c r="G54" i="3"/>
  <c r="C5" i="2"/>
  <c r="D54" i="3"/>
</calcChain>
</file>

<file path=xl/sharedStrings.xml><?xml version="1.0" encoding="utf-8"?>
<sst xmlns="http://schemas.openxmlformats.org/spreadsheetml/2006/main" count="358" uniqueCount="237">
  <si>
    <t>様　式　１</t>
    <rPh sb="0" eb="1">
      <t>サマ</t>
    </rPh>
    <rPh sb="2" eb="3">
      <t>シキ</t>
    </rPh>
    <phoneticPr fontId="3"/>
  </si>
  <si>
    <t xml:space="preserve"> 京都府知事　様</t>
    <rPh sb="1" eb="4">
      <t>キョウトフ</t>
    </rPh>
    <rPh sb="4" eb="6">
      <t>チジ</t>
    </rPh>
    <rPh sb="7" eb="8">
      <t>サマ</t>
    </rPh>
    <phoneticPr fontId="3"/>
  </si>
  <si>
    <t>提出日</t>
    <rPh sb="0" eb="3">
      <t>テイシュツビ</t>
    </rPh>
    <phoneticPr fontId="3"/>
  </si>
  <si>
    <t>所在地</t>
    <rPh sb="0" eb="3">
      <t>ショザイチ</t>
    </rPh>
    <phoneticPr fontId="3"/>
  </si>
  <si>
    <t>名称及び代表者氏名</t>
    <rPh sb="0" eb="2">
      <t>メイショウ</t>
    </rPh>
    <rPh sb="2" eb="3">
      <t>オヨ</t>
    </rPh>
    <rPh sb="4" eb="6">
      <t>ダイヒョウ</t>
    </rPh>
    <rPh sb="6" eb="7">
      <t>シャ</t>
    </rPh>
    <rPh sb="7" eb="9">
      <t>シメイ</t>
    </rPh>
    <phoneticPr fontId="3"/>
  </si>
  <si>
    <t>　工賃向上計画（第５期）について、下記のとおり提出します。</t>
    <rPh sb="1" eb="3">
      <t>コウチン</t>
    </rPh>
    <rPh sb="3" eb="7">
      <t>コウジョウケイカク</t>
    </rPh>
    <rPh sb="8" eb="9">
      <t>ダイ</t>
    </rPh>
    <rPh sb="10" eb="11">
      <t>キ</t>
    </rPh>
    <rPh sb="17" eb="19">
      <t>カキ</t>
    </rPh>
    <rPh sb="23" eb="25">
      <t>テイシュツ</t>
    </rPh>
    <phoneticPr fontId="3"/>
  </si>
  <si>
    <t>1. 事業所の概要　　</t>
    <phoneticPr fontId="3"/>
  </si>
  <si>
    <t>法人名</t>
  </si>
  <si>
    <t>法人代表者名</t>
    <phoneticPr fontId="3"/>
  </si>
  <si>
    <t>事業所名</t>
  </si>
  <si>
    <t>所長名</t>
    <phoneticPr fontId="3"/>
  </si>
  <si>
    <t>事業所</t>
  </si>
  <si>
    <t>TEL</t>
    <phoneticPr fontId="3"/>
  </si>
  <si>
    <t>FAX</t>
    <phoneticPr fontId="3"/>
  </si>
  <si>
    <t>担当者名</t>
    <phoneticPr fontId="3"/>
  </si>
  <si>
    <t>E-mail</t>
    <phoneticPr fontId="3"/>
  </si>
  <si>
    <t>職員数（正規・非正規含めて）</t>
    <rPh sb="0" eb="3">
      <t>ショクインスウ</t>
    </rPh>
    <rPh sb="4" eb="6">
      <t>セイキ</t>
    </rPh>
    <rPh sb="7" eb="10">
      <t>ヒセイキ</t>
    </rPh>
    <rPh sb="10" eb="11">
      <t>フク</t>
    </rPh>
    <phoneticPr fontId="3"/>
  </si>
  <si>
    <t>種別</t>
  </si>
  <si>
    <t>就労継続支援A型事業所</t>
    <phoneticPr fontId="3"/>
  </si>
  <si>
    <t>地域活動支援センター</t>
    <phoneticPr fontId="3"/>
  </si>
  <si>
    <t>名</t>
    <phoneticPr fontId="3"/>
  </si>
  <si>
    <t>※該当するものに○</t>
    <rPh sb="1" eb="3">
      <t>ガイトウ</t>
    </rPh>
    <phoneticPr fontId="3"/>
  </si>
  <si>
    <t>就労継続支援B型事業所</t>
    <phoneticPr fontId="3"/>
  </si>
  <si>
    <t>生活介護事業所</t>
    <phoneticPr fontId="3"/>
  </si>
  <si>
    <t>利用者・職員数</t>
    <phoneticPr fontId="3"/>
  </si>
  <si>
    <t>定員数</t>
  </si>
  <si>
    <t>現員数</t>
  </si>
  <si>
    <t>平均利用率</t>
    <rPh sb="2" eb="4">
      <t>リヨウ</t>
    </rPh>
    <phoneticPr fontId="3"/>
  </si>
  <si>
    <t>平均年齢</t>
    <phoneticPr fontId="3"/>
  </si>
  <si>
    <t>就職希望者</t>
    <phoneticPr fontId="3"/>
  </si>
  <si>
    <t>その他　特徴</t>
    <phoneticPr fontId="3"/>
  </si>
  <si>
    <t>令和６年　月　日現在</t>
    <rPh sb="0" eb="2">
      <t>レイワ</t>
    </rPh>
    <phoneticPr fontId="3"/>
  </si>
  <si>
    <t>事業所の特徴や課題</t>
    <rPh sb="0" eb="3">
      <t>ジギョウショ</t>
    </rPh>
    <rPh sb="4" eb="6">
      <t>トクチョウ</t>
    </rPh>
    <phoneticPr fontId="3"/>
  </si>
  <si>
    <t>生産活動の内容や課題</t>
    <rPh sb="0" eb="2">
      <t>セイサン</t>
    </rPh>
    <rPh sb="2" eb="4">
      <t>カツドウ</t>
    </rPh>
    <rPh sb="5" eb="7">
      <t>ナイヨウ</t>
    </rPh>
    <rPh sb="8" eb="9">
      <t>カ</t>
    </rPh>
    <rPh sb="9" eb="10">
      <t>ダイ</t>
    </rPh>
    <phoneticPr fontId="3"/>
  </si>
  <si>
    <t>作成協力：特定非営利活動法人アントレプレナーシップ開発センター</t>
    <rPh sb="25" eb="27">
      <t>カイハツ</t>
    </rPh>
    <phoneticPr fontId="3"/>
  </si>
  <si>
    <t>様　式　２</t>
    <rPh sb="0" eb="1">
      <t>サマ</t>
    </rPh>
    <rPh sb="2" eb="3">
      <t>シキ</t>
    </rPh>
    <phoneticPr fontId="3"/>
  </si>
  <si>
    <t>２. 工賃の実績と３カ年目標</t>
    <phoneticPr fontId="3"/>
  </si>
  <si>
    <t>令和５年度（実績）</t>
    <rPh sb="0" eb="2">
      <t>レイワ</t>
    </rPh>
    <rPh sb="6" eb="8">
      <t>ジッセキ</t>
    </rPh>
    <phoneticPr fontId="3"/>
  </si>
  <si>
    <t>令和６年度（目標）</t>
    <rPh sb="0" eb="2">
      <t>レイワ</t>
    </rPh>
    <rPh sb="6" eb="8">
      <t>モクヒョウ</t>
    </rPh>
    <phoneticPr fontId="3"/>
  </si>
  <si>
    <t>令和７年度（目標）</t>
    <rPh sb="0" eb="2">
      <t>レイワ</t>
    </rPh>
    <rPh sb="6" eb="8">
      <t>モクヒョウ</t>
    </rPh>
    <phoneticPr fontId="3"/>
  </si>
  <si>
    <t>令和８年度（目標）</t>
    <rPh sb="0" eb="2">
      <t>レイワ</t>
    </rPh>
    <rPh sb="6" eb="8">
      <t>モクヒョウ</t>
    </rPh>
    <phoneticPr fontId="3"/>
  </si>
  <si>
    <t>年額売上高</t>
  </si>
  <si>
    <t>①工賃支払総額</t>
    <phoneticPr fontId="3"/>
  </si>
  <si>
    <t>②年間延べ利用者数</t>
    <rPh sb="1" eb="3">
      <t>ネンカン</t>
    </rPh>
    <rPh sb="3" eb="4">
      <t>ノ</t>
    </rPh>
    <rPh sb="5" eb="8">
      <t>リヨウシャ</t>
    </rPh>
    <rPh sb="8" eb="9">
      <t>スウ</t>
    </rPh>
    <phoneticPr fontId="3"/>
  </si>
  <si>
    <t>③年間開所日数</t>
    <rPh sb="1" eb="3">
      <t>ネンカン</t>
    </rPh>
    <rPh sb="3" eb="5">
      <t>カイショ</t>
    </rPh>
    <rPh sb="5" eb="7">
      <t>ニッスウ</t>
    </rPh>
    <phoneticPr fontId="3"/>
  </si>
  <si>
    <t>④平均利用者数
②÷③</t>
    <rPh sb="1" eb="3">
      <t>ヘイキン</t>
    </rPh>
    <rPh sb="3" eb="6">
      <t>リヨウシャ</t>
    </rPh>
    <rPh sb="6" eb="7">
      <t>スウ</t>
    </rPh>
    <phoneticPr fontId="3"/>
  </si>
  <si>
    <t>⑤年間開所月数</t>
    <rPh sb="1" eb="3">
      <t>ネンカン</t>
    </rPh>
    <rPh sb="3" eb="7">
      <t>カイショゲッスウ</t>
    </rPh>
    <phoneticPr fontId="3"/>
  </si>
  <si>
    <t>平均工賃　　        月額(目標工賃)
（①÷④÷⑤）</t>
    <phoneticPr fontId="3"/>
  </si>
  <si>
    <t>⑦延時間数</t>
    <phoneticPr fontId="3"/>
  </si>
  <si>
    <t>時間</t>
    <rPh sb="0" eb="2">
      <t>ジカン</t>
    </rPh>
    <phoneticPr fontId="3"/>
  </si>
  <si>
    <t>平均工賃</t>
  </si>
  <si>
    <t>時間額（目標工賃）</t>
    <rPh sb="4" eb="6">
      <t>モクヒョウ</t>
    </rPh>
    <rPh sb="6" eb="8">
      <t>コウチン</t>
    </rPh>
    <phoneticPr fontId="3"/>
  </si>
  <si>
    <t>(①÷⑦)</t>
    <phoneticPr fontId="3"/>
  </si>
  <si>
    <t>取り組む課題と課題解決のための具体的活動</t>
    <rPh sb="4" eb="6">
      <t>カダイ</t>
    </rPh>
    <phoneticPr fontId="3"/>
  </si>
  <si>
    <t>工賃向上計画の推進体制　　　　　　　　（責任者及び運営体制図）</t>
    <phoneticPr fontId="3"/>
  </si>
  <si>
    <t>＊誰が何に責任持つか具体的にわかるように記述してください</t>
    <phoneticPr fontId="3"/>
  </si>
  <si>
    <t>参考様式①　　３カ年収支計画　　　</t>
    <rPh sb="0" eb="2">
      <t>サンコウ</t>
    </rPh>
    <rPh sb="2" eb="4">
      <t>ヨウシキ</t>
    </rPh>
    <rPh sb="9" eb="10">
      <t>ネン</t>
    </rPh>
    <rPh sb="10" eb="12">
      <t>シュウシ</t>
    </rPh>
    <rPh sb="12" eb="14">
      <t>ケイカク</t>
    </rPh>
    <phoneticPr fontId="3"/>
  </si>
  <si>
    <t>※</t>
    <phoneticPr fontId="3"/>
  </si>
  <si>
    <t>事業所の内容に合わせて項目を変更してください。</t>
    <phoneticPr fontId="3"/>
  </si>
  <si>
    <t>のセルに数字を入れてください。</t>
    <rPh sb="4" eb="6">
      <t>スウジ</t>
    </rPh>
    <rPh sb="7" eb="8">
      <t>イ</t>
    </rPh>
    <phoneticPr fontId="3"/>
  </si>
  <si>
    <t>欄が足らなければ増やしてください。</t>
    <rPh sb="0" eb="1">
      <t>ラン</t>
    </rPh>
    <rPh sb="2" eb="3">
      <t>タ</t>
    </rPh>
    <rPh sb="8" eb="9">
      <t>フ</t>
    </rPh>
    <phoneticPr fontId="3"/>
  </si>
  <si>
    <t>(単位：円)</t>
    <rPh sb="1" eb="3">
      <t>タンイ</t>
    </rPh>
    <rPh sb="4" eb="5">
      <t>エン</t>
    </rPh>
    <phoneticPr fontId="3"/>
  </si>
  <si>
    <t>令和６年度</t>
    <rPh sb="0" eb="2">
      <t>レイワ</t>
    </rPh>
    <rPh sb="3" eb="5">
      <t>ネンド</t>
    </rPh>
    <phoneticPr fontId="3"/>
  </si>
  <si>
    <t>令和７年度</t>
    <rPh sb="0" eb="2">
      <t>レイワ</t>
    </rPh>
    <rPh sb="3" eb="5">
      <t>ネンド</t>
    </rPh>
    <phoneticPr fontId="3"/>
  </si>
  <si>
    <t>令和８年度</t>
    <rPh sb="0" eb="2">
      <t>レイワ</t>
    </rPh>
    <rPh sb="3" eb="5">
      <t>ネンド</t>
    </rPh>
    <phoneticPr fontId="3"/>
  </si>
  <si>
    <t>就労支援会計</t>
    <rPh sb="0" eb="2">
      <t>シュウロウ</t>
    </rPh>
    <rPh sb="2" eb="4">
      <t>シエン</t>
    </rPh>
    <rPh sb="4" eb="6">
      <t>カイケイ</t>
    </rPh>
    <phoneticPr fontId="3"/>
  </si>
  <si>
    <t>就労支援事業収入</t>
    <rPh sb="0" eb="2">
      <t>シュウロウ</t>
    </rPh>
    <rPh sb="2" eb="4">
      <t>シエン</t>
    </rPh>
    <rPh sb="4" eb="6">
      <t>ジギョウ</t>
    </rPh>
    <rPh sb="6" eb="8">
      <t>シュウニュウ</t>
    </rPh>
    <phoneticPr fontId="3"/>
  </si>
  <si>
    <t>項目</t>
    <rPh sb="0" eb="2">
      <t>コウモク</t>
    </rPh>
    <phoneticPr fontId="3"/>
  </si>
  <si>
    <t>単価</t>
    <rPh sb="0" eb="2">
      <t>タンカ</t>
    </rPh>
    <phoneticPr fontId="3"/>
  </si>
  <si>
    <t>数/月</t>
    <rPh sb="0" eb="1">
      <t>スウ</t>
    </rPh>
    <rPh sb="2" eb="3">
      <t>ツキ</t>
    </rPh>
    <phoneticPr fontId="3"/>
  </si>
  <si>
    <t>年間合計</t>
    <rPh sb="0" eb="2">
      <t>ネンカン</t>
    </rPh>
    <rPh sb="2" eb="4">
      <t>ゴウケイ</t>
    </rPh>
    <phoneticPr fontId="3"/>
  </si>
  <si>
    <t>　　</t>
    <phoneticPr fontId="3"/>
  </si>
  <si>
    <t>その他</t>
    <rPh sb="2" eb="3">
      <t>タ</t>
    </rPh>
    <phoneticPr fontId="3"/>
  </si>
  <si>
    <t>収入小計</t>
    <rPh sb="0" eb="2">
      <t>シュウニュウ</t>
    </rPh>
    <rPh sb="2" eb="4">
      <t>ショウケイ</t>
    </rPh>
    <phoneticPr fontId="3"/>
  </si>
  <si>
    <t>就労支援事業原価</t>
    <rPh sb="0" eb="2">
      <t>シュウロウ</t>
    </rPh>
    <rPh sb="2" eb="4">
      <t>シエン</t>
    </rPh>
    <rPh sb="4" eb="6">
      <t>ジギョウ</t>
    </rPh>
    <rPh sb="6" eb="8">
      <t>ゲンカ</t>
    </rPh>
    <phoneticPr fontId="3"/>
  </si>
  <si>
    <t>変動費</t>
    <rPh sb="0" eb="3">
      <t>ヘンドウヒ</t>
    </rPh>
    <phoneticPr fontId="3"/>
  </si>
  <si>
    <t>平均費用/月</t>
    <phoneticPr fontId="3"/>
  </si>
  <si>
    <t>原材料費</t>
    <rPh sb="0" eb="4">
      <t>ゲンザイリョウヒ</t>
    </rPh>
    <phoneticPr fontId="3"/>
  </si>
  <si>
    <t>外注加工費</t>
    <rPh sb="0" eb="2">
      <t>ガイチュウ</t>
    </rPh>
    <rPh sb="2" eb="5">
      <t>カコウヒ</t>
    </rPh>
    <phoneticPr fontId="3"/>
  </si>
  <si>
    <t>水道光熱費</t>
    <rPh sb="0" eb="2">
      <t>スイドウ</t>
    </rPh>
    <rPh sb="2" eb="5">
      <t>コウネツヒ</t>
    </rPh>
    <phoneticPr fontId="3"/>
  </si>
  <si>
    <t>消耗品費</t>
    <rPh sb="0" eb="3">
      <t>ショウモウヒン</t>
    </rPh>
    <rPh sb="3" eb="4">
      <t>ヒ</t>
    </rPh>
    <phoneticPr fontId="3"/>
  </si>
  <si>
    <t>変動費小計</t>
    <rPh sb="0" eb="2">
      <t>ヘンドウ</t>
    </rPh>
    <rPh sb="2" eb="3">
      <t>ヒ</t>
    </rPh>
    <rPh sb="3" eb="5">
      <t>ショウケイ</t>
    </rPh>
    <phoneticPr fontId="3"/>
  </si>
  <si>
    <t>固定費</t>
    <rPh sb="0" eb="3">
      <t>コテイヒ</t>
    </rPh>
    <phoneticPr fontId="3"/>
  </si>
  <si>
    <t>利用者賃金・工賃</t>
    <rPh sb="0" eb="3">
      <t>リヨウシャ</t>
    </rPh>
    <rPh sb="3" eb="5">
      <t>チンギン</t>
    </rPh>
    <rPh sb="6" eb="8">
      <t>コウチン</t>
    </rPh>
    <phoneticPr fontId="3"/>
  </si>
  <si>
    <t>平均/月</t>
    <phoneticPr fontId="3"/>
  </si>
  <si>
    <t>人数</t>
    <phoneticPr fontId="3"/>
  </si>
  <si>
    <t>就労支援事業指導員等</t>
    <rPh sb="0" eb="2">
      <t>シュウロウ</t>
    </rPh>
    <rPh sb="2" eb="4">
      <t>シエン</t>
    </rPh>
    <rPh sb="4" eb="6">
      <t>ジギョウ</t>
    </rPh>
    <rPh sb="6" eb="9">
      <t>シドウイン</t>
    </rPh>
    <rPh sb="9" eb="10">
      <t>トウ</t>
    </rPh>
    <phoneticPr fontId="3"/>
  </si>
  <si>
    <t>従業員給与</t>
  </si>
  <si>
    <t>固定費小計</t>
    <rPh sb="0" eb="2">
      <t>コテイ</t>
    </rPh>
    <rPh sb="2" eb="3">
      <t>ヒ</t>
    </rPh>
    <rPh sb="3" eb="5">
      <t>ショウケイ</t>
    </rPh>
    <phoneticPr fontId="3"/>
  </si>
  <si>
    <t>支出合計（変動費+固定費）</t>
    <rPh sb="0" eb="2">
      <t>シシュツ</t>
    </rPh>
    <rPh sb="2" eb="4">
      <t>ゴウケイ</t>
    </rPh>
    <rPh sb="5" eb="7">
      <t>ヘンドウ</t>
    </rPh>
    <rPh sb="7" eb="8">
      <t>ヒ</t>
    </rPh>
    <rPh sb="9" eb="12">
      <t>コテイヒ</t>
    </rPh>
    <phoneticPr fontId="3"/>
  </si>
  <si>
    <t>収入‐支出</t>
    <phoneticPr fontId="3"/>
  </si>
  <si>
    <t>自立支援給付費等会計</t>
    <rPh sb="0" eb="2">
      <t>ジリツ</t>
    </rPh>
    <rPh sb="2" eb="4">
      <t>シエン</t>
    </rPh>
    <rPh sb="4" eb="7">
      <t>キュウフヒ</t>
    </rPh>
    <rPh sb="7" eb="8">
      <t>トウ</t>
    </rPh>
    <rPh sb="8" eb="10">
      <t>カイケイ</t>
    </rPh>
    <phoneticPr fontId="3"/>
  </si>
  <si>
    <t>収入</t>
    <rPh sb="0" eb="2">
      <t>シュウニュウ</t>
    </rPh>
    <phoneticPr fontId="3"/>
  </si>
  <si>
    <t>単価/日</t>
    <rPh sb="3" eb="4">
      <t>ニチ</t>
    </rPh>
    <phoneticPr fontId="3"/>
  </si>
  <si>
    <t>　</t>
    <phoneticPr fontId="3"/>
  </si>
  <si>
    <t>訓練等給付</t>
    <rPh sb="0" eb="2">
      <t>クンレン</t>
    </rPh>
    <rPh sb="2" eb="3">
      <t>トウ</t>
    </rPh>
    <rPh sb="3" eb="5">
      <t>キュウフ</t>
    </rPh>
    <phoneticPr fontId="3"/>
  </si>
  <si>
    <t>　雇用型（就労継続A）</t>
    <rPh sb="1" eb="3">
      <t>コヨウ</t>
    </rPh>
    <rPh sb="3" eb="4">
      <t>ガタ</t>
    </rPh>
    <rPh sb="5" eb="7">
      <t>シュウロウ</t>
    </rPh>
    <rPh sb="7" eb="9">
      <t>ケイゾク</t>
    </rPh>
    <phoneticPr fontId="3"/>
  </si>
  <si>
    <t>月勤務日数/利用率（％）</t>
    <rPh sb="0" eb="1">
      <t>ツキ</t>
    </rPh>
    <phoneticPr fontId="3"/>
  </si>
  <si>
    <t>　非雇用型（就労継続B）</t>
    <rPh sb="1" eb="2">
      <t>ヒ</t>
    </rPh>
    <phoneticPr fontId="3"/>
  </si>
  <si>
    <t>　非雇用型（生活介護）</t>
    <rPh sb="1" eb="2">
      <t>ヒ</t>
    </rPh>
    <rPh sb="6" eb="8">
      <t>セイカツ</t>
    </rPh>
    <rPh sb="8" eb="10">
      <t>カイゴ</t>
    </rPh>
    <phoneticPr fontId="3"/>
  </si>
  <si>
    <t>平均／月</t>
    <rPh sb="0" eb="2">
      <t>ヘイキン</t>
    </rPh>
    <rPh sb="3" eb="4">
      <t>ツキ</t>
    </rPh>
    <phoneticPr fontId="3"/>
  </si>
  <si>
    <t>助成金収入</t>
    <rPh sb="0" eb="3">
      <t>ジョセイキン</t>
    </rPh>
    <rPh sb="3" eb="5">
      <t>シュウニュウ</t>
    </rPh>
    <phoneticPr fontId="3"/>
  </si>
  <si>
    <t>会費収入</t>
    <rPh sb="0" eb="2">
      <t>カイヒ</t>
    </rPh>
    <rPh sb="2" eb="4">
      <t>シュウニュウ</t>
    </rPh>
    <phoneticPr fontId="3"/>
  </si>
  <si>
    <t>その他（寄付金など）</t>
    <rPh sb="2" eb="3">
      <t>タ</t>
    </rPh>
    <rPh sb="4" eb="7">
      <t>キフキン</t>
    </rPh>
    <phoneticPr fontId="3"/>
  </si>
  <si>
    <t>収入合計</t>
    <rPh sb="0" eb="2">
      <t>シュウニュウ</t>
    </rPh>
    <phoneticPr fontId="3"/>
  </si>
  <si>
    <t>支出</t>
    <rPh sb="0" eb="2">
      <t>シシュツ</t>
    </rPh>
    <phoneticPr fontId="3"/>
  </si>
  <si>
    <t>販売費及び一般管理費</t>
    <rPh sb="0" eb="2">
      <t>ハンバイ</t>
    </rPh>
    <rPh sb="2" eb="3">
      <t>ヒ</t>
    </rPh>
    <rPh sb="3" eb="4">
      <t>オヨ</t>
    </rPh>
    <rPh sb="5" eb="7">
      <t>イッパン</t>
    </rPh>
    <rPh sb="7" eb="10">
      <t>カンリヒ</t>
    </rPh>
    <phoneticPr fontId="3"/>
  </si>
  <si>
    <t>人件費</t>
    <rPh sb="0" eb="3">
      <t>ジンケンヒ</t>
    </rPh>
    <phoneticPr fontId="3"/>
  </si>
  <si>
    <t>役員報酬</t>
    <rPh sb="0" eb="2">
      <t>ヤクイン</t>
    </rPh>
    <rPh sb="2" eb="4">
      <t>ホウシュウ</t>
    </rPh>
    <phoneticPr fontId="3"/>
  </si>
  <si>
    <t>正社員給与</t>
    <rPh sb="3" eb="5">
      <t>キュウヨ</t>
    </rPh>
    <phoneticPr fontId="3"/>
  </si>
  <si>
    <t>パート・アルバイト給与</t>
    <phoneticPr fontId="3"/>
  </si>
  <si>
    <t>福利厚生費</t>
    <phoneticPr fontId="3"/>
  </si>
  <si>
    <t>通勤交通費</t>
    <phoneticPr fontId="3"/>
  </si>
  <si>
    <t>小計</t>
    <rPh sb="0" eb="2">
      <t>ショウケイ</t>
    </rPh>
    <phoneticPr fontId="3"/>
  </si>
  <si>
    <t>諸経費</t>
    <rPh sb="0" eb="3">
      <t>ショケイヒ</t>
    </rPh>
    <phoneticPr fontId="3"/>
  </si>
  <si>
    <t>旅費交通費</t>
    <rPh sb="0" eb="2">
      <t>リョヒ</t>
    </rPh>
    <rPh sb="2" eb="5">
      <t>コウツウヒ</t>
    </rPh>
    <phoneticPr fontId="3"/>
  </si>
  <si>
    <t>通信費</t>
    <rPh sb="0" eb="3">
      <t>ツウシンヒ</t>
    </rPh>
    <phoneticPr fontId="3"/>
  </si>
  <si>
    <t>荷造運賃</t>
    <rPh sb="0" eb="1">
      <t>ニ</t>
    </rPh>
    <rPh sb="1" eb="2">
      <t>ヅクリ</t>
    </rPh>
    <rPh sb="2" eb="4">
      <t>ウンチン</t>
    </rPh>
    <phoneticPr fontId="3"/>
  </si>
  <si>
    <t>広告宣伝費</t>
    <rPh sb="0" eb="2">
      <t>コウコク</t>
    </rPh>
    <rPh sb="2" eb="5">
      <t>センデンヒ</t>
    </rPh>
    <phoneticPr fontId="3"/>
  </si>
  <si>
    <t>販売委託料</t>
    <rPh sb="0" eb="2">
      <t>ハンバイ</t>
    </rPh>
    <rPh sb="2" eb="5">
      <t>イタクリョウ</t>
    </rPh>
    <phoneticPr fontId="3"/>
  </si>
  <si>
    <t>保険料</t>
    <rPh sb="0" eb="2">
      <t>ホケン</t>
    </rPh>
    <rPh sb="2" eb="3">
      <t>リョウ</t>
    </rPh>
    <phoneticPr fontId="3"/>
  </si>
  <si>
    <t>設備費</t>
    <rPh sb="0" eb="3">
      <t>セツビヒ</t>
    </rPh>
    <phoneticPr fontId="3"/>
  </si>
  <si>
    <t>家賃・駐車場代</t>
    <rPh sb="0" eb="2">
      <t>ヤチン</t>
    </rPh>
    <rPh sb="3" eb="6">
      <t>チュウシャジョウ</t>
    </rPh>
    <rPh sb="6" eb="7">
      <t>ダイ</t>
    </rPh>
    <phoneticPr fontId="3"/>
  </si>
  <si>
    <t>減価償却費</t>
    <rPh sb="0" eb="2">
      <t>ゲンカ</t>
    </rPh>
    <rPh sb="2" eb="5">
      <t>ショウキャクヒ</t>
    </rPh>
    <phoneticPr fontId="3"/>
  </si>
  <si>
    <t>リース料</t>
    <phoneticPr fontId="3"/>
  </si>
  <si>
    <t>支出合計</t>
    <rPh sb="0" eb="2">
      <t>シシュツ</t>
    </rPh>
    <phoneticPr fontId="3"/>
  </si>
  <si>
    <t>収入-支出</t>
    <rPh sb="0" eb="2">
      <t>シュウニュウ</t>
    </rPh>
    <rPh sb="3" eb="5">
      <t>シシュツ</t>
    </rPh>
    <phoneticPr fontId="3"/>
  </si>
  <si>
    <t>資料提供：特定非営利活動法人アントレプレナーシップ開発センター</t>
    <rPh sb="25" eb="27">
      <t>カイハツ</t>
    </rPh>
    <phoneticPr fontId="3"/>
  </si>
  <si>
    <t>参考様式②　　活動計画と進捗確認書</t>
    <phoneticPr fontId="3"/>
  </si>
  <si>
    <t>　※取り組む課題毎に作成します。</t>
    <phoneticPr fontId="3"/>
  </si>
  <si>
    <t>責任者名：</t>
    <rPh sb="0" eb="3">
      <t>セキニンシャ</t>
    </rPh>
    <rPh sb="3" eb="4">
      <t>メイ</t>
    </rPh>
    <phoneticPr fontId="3"/>
  </si>
  <si>
    <t>項目</t>
    <phoneticPr fontId="3"/>
  </si>
  <si>
    <t>数値目標達成のための具体的作業</t>
    <phoneticPr fontId="3"/>
  </si>
  <si>
    <t>実施時期</t>
    <phoneticPr fontId="3"/>
  </si>
  <si>
    <t>担当者名</t>
  </si>
  <si>
    <t>作業の進捗確認</t>
    <phoneticPr fontId="3"/>
  </si>
  <si>
    <t>責任者</t>
    <phoneticPr fontId="3"/>
  </si>
  <si>
    <t>確認日</t>
    <phoneticPr fontId="3"/>
  </si>
  <si>
    <t>資料提供と作成協力：特定非営利活動法人アントレプレナーシップ開発センター</t>
    <rPh sb="30" eb="32">
      <t>カイハツ</t>
    </rPh>
    <phoneticPr fontId="3"/>
  </si>
  <si>
    <t>社会福祉法人　○○○○○</t>
    <rPh sb="0" eb="2">
      <t>シャカイ</t>
    </rPh>
    <rPh sb="2" eb="4">
      <t>フクシ</t>
    </rPh>
    <rPh sb="4" eb="6">
      <t>ホウジン</t>
    </rPh>
    <phoneticPr fontId="1"/>
  </si>
  <si>
    <t>○○○○○</t>
  </si>
  <si>
    <t>理事長　　山田　太郎</t>
    <rPh sb="0" eb="3">
      <t>リジチョウ</t>
    </rPh>
    <phoneticPr fontId="3"/>
  </si>
  <si>
    <t>施設長　　佐藤　花子</t>
    <phoneticPr fontId="3"/>
  </si>
  <si>
    <t>○</t>
  </si>
  <si>
    <t>●施設環境：JRの駅や商業施設に近く、魅力ある商品提供ができれば、一定の顧客確保ができる立地にある。</t>
  </si>
  <si>
    <t xml:space="preserve">●利用者：自分で通所できる利用者は3割。長期利用者の高齢化とそれにともなう支援や生産活動の工夫、若い利用者が能力開発できる仕事の創出と施設外就労や就職に向けたサポート等が必要になってきている。
</t>
  </si>
  <si>
    <t xml:space="preserve">●職員：利用者の多様なニーズに応えるために個々の状況を見ながら対応するようにしているが、送迎・病院引率・会議などに追われ、既存事業の見直しや売れる商品づくりへの取り組みが後回しになっている。目の前のことに追われて、大事なことを話し合う時間がとれない状態が続いている。また、離職率や非常勤職員の割合が高いために専門性の蓄積に弱く、かつ役割・責任分担が不明確になりがちである。
</t>
  </si>
  <si>
    <t>●地域との連携：理事のメンバーには商工会などの役員もおり、地元企業などともっと連携した商品開発や職員・利用者の販売実習やスキルアップ研修、施設外就労の受入先開拓なども積極的に動くことで可能になる部分があるが、とりあえず人不足を理由に出来ていない。</t>
  </si>
  <si>
    <t>●情報公開・広報：HPやブログなどを使った情報公開や広報活動が全くできていない。業者に委託したのでは情報更新にコストがかかるため、事業所内で広報担当者をおいて定期的に情報発信をするしくみづくりを行いたい。</t>
  </si>
  <si>
    <t>●生産活動：作業量からいくと①下請（ネジやピンの箱詰め）3割　②自主製品のクッキー製造・販売4割、雑貨など1割　③清掃業務2割。しかし、売上構成は、①下請0.5割、②自主製品7割。③清掃2.5割。かかる経費を引くと、清掃業務が一番高い利益率である。下請けの単価が安いうえ、利用者が増えている精神障害の方にとっては技術開発や専門性を高める訓練になっていない。彼らのために一から新しい事業を立ち上げるよりは、徐々に下請けや売れない自主製品業務から撤退し、クッキーの販売を通じた接客業務に携わるなどして訓練できるように、週に２日のワゴン車での地域販売の数を増やしたり、商店街や地域の店で置いてもらえるところを探していきたいと考えている。</t>
    <rPh sb="49" eb="51">
      <t>ザッカ</t>
    </rPh>
    <rPh sb="124" eb="126">
      <t>シタウ</t>
    </rPh>
    <rPh sb="128" eb="130">
      <t>タンカ</t>
    </rPh>
    <rPh sb="131" eb="132">
      <t>ヤス</t>
    </rPh>
    <phoneticPr fontId="1"/>
  </si>
  <si>
    <t>●環境整備：生産活動毎に分かれている部屋の壁を無くし、少ない職員数で多様な利用者をフォローしやすくすること。手作りにこだわらず支援工具や機器を積極的に活用し、また３Sを徹底して、利用者が安心・安全に労働できる環境整備や道具や材料を自分でとって主体的に働ける整備に取り組みたいと考えている。</t>
  </si>
  <si>
    <t>●主力商品：小麦粉などクッキーの原材料にはこだわりを持っているが、商品数が少なく顧客に飽きが出ている。また、夏場にどうしても売上が落ち込み、仕事が少なくなる問題もある。専門家の指導を受けて定期的に新メニューを出したり、イベントを行うなどの仕組みをつくり、顧客確保をする工夫をしなければと考えている。将来的にクッキー売上収益から技能専門員をもう一人雇用したい。</t>
    <rPh sb="33" eb="36">
      <t>ショウヒンスウ</t>
    </rPh>
    <rPh sb="37" eb="38">
      <t>スク</t>
    </rPh>
    <rPh sb="40" eb="42">
      <t>コキャク</t>
    </rPh>
    <rPh sb="43" eb="44">
      <t>ア</t>
    </rPh>
    <rPh sb="46" eb="47">
      <t>デ</t>
    </rPh>
    <rPh sb="88" eb="90">
      <t>シドウ</t>
    </rPh>
    <rPh sb="91" eb="92">
      <t>ウ</t>
    </rPh>
    <phoneticPr fontId="1"/>
  </si>
  <si>
    <t>●顧客確保と販路開拓：購入してもらった顧客の情報管理をしっかり行い、新しい商品がでたときにメールを送付するなどの仕組みづくりができていない。また、新しく商品を置いてもらえる店舗を増やすための販路開拓も十分行えていない。これを担当する職員を置いて、今後積極的に顧客を増やす努力をしていきたいと考えている。</t>
  </si>
  <si>
    <t>●就労促進：生産活動の種類を問わず、しっかり業務ができる利用者は同一であることが多く、どうしてもその利用者を当てにした生産活動になりがちである。事業所内で仕事を創り出したり、売上確保して工賃アップすることには、民間企業と比較すると限界があるため、工賃向上とあわせて、近隣店舗や工場などでの施設外での就労機会をさぐり、一般就労の後押しをしていくことが大切だと考えている。</t>
    <rPh sb="125" eb="127">
      <t>コウジョウ</t>
    </rPh>
    <phoneticPr fontId="1"/>
  </si>
  <si>
    <t>1 職員体制の整備</t>
    <phoneticPr fontId="3"/>
  </si>
  <si>
    <t>①事業整理（無駄な業務の撤廃等）</t>
    <phoneticPr fontId="3"/>
  </si>
  <si>
    <t>①事業整理（継続的に実施）</t>
    <phoneticPr fontId="3"/>
  </si>
  <si>
    <t>②役割分担と責任の明確化</t>
    <phoneticPr fontId="3"/>
  </si>
  <si>
    <t>②職員の能力開発強化</t>
    <phoneticPr fontId="3"/>
  </si>
  <si>
    <t>(福祉と生産活動支援の担当を区別し、営業担当を設置する）</t>
    <phoneticPr fontId="3"/>
  </si>
  <si>
    <t>③目標設定と達成確認体制整備</t>
    <phoneticPr fontId="3"/>
  </si>
  <si>
    <t>③目標設定と達成確認体制の整備</t>
    <phoneticPr fontId="3"/>
  </si>
  <si>
    <t>④職員の定着率向上（個別面談と将来のキャリア設計支援）</t>
    <phoneticPr fontId="3"/>
  </si>
  <si>
    <t>2 業務整理</t>
    <phoneticPr fontId="3"/>
  </si>
  <si>
    <t>下請けと売れない自主製品製造の中止。クッキー業務の強化</t>
    <phoneticPr fontId="3"/>
  </si>
  <si>
    <t>掃除業務を他の事業所へ。菓子製造へ特化した仕事づくりへ</t>
    <phoneticPr fontId="3"/>
  </si>
  <si>
    <t>菓子製造に特化し、専門性を高める</t>
    <phoneticPr fontId="3"/>
  </si>
  <si>
    <t>3 環境整備</t>
    <phoneticPr fontId="3"/>
  </si>
  <si>
    <t>①部屋の間仕切の一部撤去</t>
    <phoneticPr fontId="3"/>
  </si>
  <si>
    <t>①部屋の間仕切の全面撤去</t>
    <phoneticPr fontId="3"/>
  </si>
  <si>
    <t>①事業所の販売店をオープン</t>
    <phoneticPr fontId="3"/>
  </si>
  <si>
    <t>②３Sの担当の決定と研修実施</t>
    <phoneticPr fontId="3"/>
  </si>
  <si>
    <t>②３Sの徹底と継続改善</t>
    <phoneticPr fontId="3"/>
  </si>
  <si>
    <t>③在庫一層処分と顧客ありきの生産活動へ</t>
    <phoneticPr fontId="3"/>
  </si>
  <si>
    <t>③専門業務に応じた環境整備</t>
    <phoneticPr fontId="3"/>
  </si>
  <si>
    <t>4 既存業務強化</t>
    <phoneticPr fontId="3"/>
  </si>
  <si>
    <t>①クッキーの新メニュー開発（季節ごとに一つ）とラベルの一新</t>
    <phoneticPr fontId="3"/>
  </si>
  <si>
    <t>①注文ケーキ製造を開始</t>
    <phoneticPr fontId="3"/>
  </si>
  <si>
    <t>①菓子専門店として評判を構築</t>
    <phoneticPr fontId="3"/>
  </si>
  <si>
    <t>②顧客データベースの作成とメールマガジンの発行</t>
    <phoneticPr fontId="3"/>
  </si>
  <si>
    <t>②継続的な顧客管理・リピーター確保の努力を実施</t>
    <phoneticPr fontId="3"/>
  </si>
  <si>
    <t>③クッキー専用のHP作成</t>
    <phoneticPr fontId="3"/>
  </si>
  <si>
    <t>③専門HPの強化</t>
    <phoneticPr fontId="3"/>
  </si>
  <si>
    <t>④常設販売店を5箇所増やす</t>
    <phoneticPr fontId="3"/>
  </si>
  <si>
    <t>④事業所の専門販売店オープンに向けた準備</t>
    <phoneticPr fontId="3"/>
  </si>
  <si>
    <t>⑤上記を実現するための職員研修と市場調査の実施</t>
    <phoneticPr fontId="3"/>
  </si>
  <si>
    <t>5 地域との連携</t>
    <phoneticPr fontId="3"/>
  </si>
  <si>
    <t>イベントや行事で出展する際の地域応援団の結成。</t>
    <phoneticPr fontId="3"/>
  </si>
  <si>
    <t>応援団と協力して地元のイベントや行事などでの積極的な出展販売＆広報実施。</t>
    <phoneticPr fontId="3"/>
  </si>
  <si>
    <t>6 就労支援</t>
    <phoneticPr fontId="3"/>
  </si>
  <si>
    <t>就業希望者や予備軍への近隣の商業施設や工場などの見学・研修の機会の提供。</t>
    <phoneticPr fontId="3"/>
  </si>
  <si>
    <t>施設外就労を利用しながら、徐々に一般就労へと橋渡ししていく</t>
    <phoneticPr fontId="3"/>
  </si>
  <si>
    <t>菓子</t>
    <rPh sb="0" eb="2">
      <t>カシ</t>
    </rPh>
    <phoneticPr fontId="3"/>
  </si>
  <si>
    <t>雑貨</t>
    <rPh sb="0" eb="2">
      <t>ザッカ</t>
    </rPh>
    <phoneticPr fontId="3"/>
  </si>
  <si>
    <t>下請け</t>
    <rPh sb="0" eb="2">
      <t>シタウ</t>
    </rPh>
    <phoneticPr fontId="3"/>
  </si>
  <si>
    <t>清掃</t>
    <rPh sb="0" eb="2">
      <t>セイソウ</t>
    </rPh>
    <phoneticPr fontId="3"/>
  </si>
  <si>
    <t>課題：顧客に飽きのこない商品づくり</t>
    <rPh sb="0" eb="2">
      <t>カダイ</t>
    </rPh>
    <phoneticPr fontId="1"/>
  </si>
  <si>
    <t>目的：①顧客獲得による工賃向上、②商品開発を継続的にできる組織づくり</t>
  </si>
  <si>
    <t>達成目標：①季節にあわせた強化商品の提供による売上向上　、②職員の商品開発力向上</t>
  </si>
  <si>
    <t>評価指標：①売上の1割アップ、②職員の継続的な商品開発</t>
  </si>
  <si>
    <t>活用したい外部支援：専門家の指導による技術指導</t>
    <rPh sb="10" eb="13">
      <t>センモンカ</t>
    </rPh>
    <rPh sb="14" eb="16">
      <t>シドウ</t>
    </rPh>
    <rPh sb="19" eb="21">
      <t>ギジュツ</t>
    </rPh>
    <rPh sb="21" eb="23">
      <t>シドウ</t>
    </rPh>
    <phoneticPr fontId="1"/>
  </si>
  <si>
    <t>課題に取り組む趣旨（目的・目標・評価指標）などの確認と担当者の決定</t>
  </si>
  <si>
    <t>責任者と担当者・協力者をいれた議論とスケジュールの確定</t>
  </si>
  <si>
    <t>商品の市場調査（近隣の競合店の調査や全国区で売れている商品の取り寄せ調査）</t>
  </si>
  <si>
    <t>時代にあったニーズの調査と分析</t>
  </si>
  <si>
    <t>顧客への調査（既存顧客や今後ターゲットとした顧客へのアンケート）</t>
  </si>
  <si>
    <t>ターゲット顧客のニーズ把握と新商品の検討</t>
  </si>
  <si>
    <t>専門家講師の候補選定と派遣依頼</t>
  </si>
  <si>
    <t>新商品の開発と検討</t>
  </si>
  <si>
    <t>試作品の試食会と評価分析</t>
  </si>
  <si>
    <t>専門家による指導と商品改良（最低2回実施）</t>
  </si>
  <si>
    <t>商品完成と大量生産に向けた原材料などのコスト管理</t>
  </si>
  <si>
    <t>新商品のパッケージやラベルの検討</t>
  </si>
  <si>
    <t>パッケージデザインの専門家（業者）への依頼</t>
  </si>
  <si>
    <t>新商品の発表とプレスリリース</t>
  </si>
  <si>
    <t>クリスマス商戦にむけたギフト商品として注文の受付開始</t>
  </si>
  <si>
    <t>新規顧客獲得にむけて営業（営業担当と連携すること）</t>
  </si>
  <si>
    <t>今回の取り組みの振り返りと目標達成評価</t>
  </si>
  <si>
    <t>R6.6</t>
    <phoneticPr fontId="2"/>
  </si>
  <si>
    <t>○○</t>
  </si>
  <si>
    <t>R6.8</t>
    <phoneticPr fontId="2"/>
  </si>
  <si>
    <t>R6.10</t>
    <phoneticPr fontId="2"/>
  </si>
  <si>
    <t>R7.1</t>
    <phoneticPr fontId="2"/>
  </si>
  <si>
    <t>R7.3</t>
    <phoneticPr fontId="2"/>
  </si>
  <si>
    <t>R7.4</t>
    <phoneticPr fontId="2"/>
  </si>
  <si>
    <t>R7.6</t>
    <phoneticPr fontId="2"/>
  </si>
  <si>
    <t>R7.7</t>
    <phoneticPr fontId="2"/>
  </si>
  <si>
    <t>R7.11</t>
    <phoneticPr fontId="2"/>
  </si>
  <si>
    <t>R8.5</t>
    <phoneticPr fontId="2"/>
  </si>
  <si>
    <t>R8.12</t>
    <phoneticPr fontId="2"/>
  </si>
  <si>
    <t>＊本事業の実施においては毎週水曜日の16:30-18:00までを定例会議として設定し、担当メンバーでプロジェクト会議にて担当活動の進捗状況を確認しながら進めていく。目標達成のための方法は柔軟に対応するが、目標とスケジュールについては変更しない覚悟で取り組む。</t>
  </si>
  <si>
    <t>○○市○○町12-34</t>
    <rPh sb="0" eb="3">
      <t>マルマルシ</t>
    </rPh>
    <rPh sb="5" eb="6">
      <t>チョウ</t>
    </rPh>
    <phoneticPr fontId="2"/>
  </si>
  <si>
    <t>075-XXX-XXXX</t>
    <phoneticPr fontId="2"/>
  </si>
  <si>
    <t>田中　次郎</t>
    <rPh sb="0" eb="2">
      <t>タナカ</t>
    </rPh>
    <rPh sb="3" eb="5">
      <t>ジロウ</t>
    </rPh>
    <phoneticPr fontId="2"/>
  </si>
  <si>
    <t>○○○○@○○</t>
    <phoneticPr fontId="2"/>
  </si>
  <si>
    <t>知的障害が13名。知的と精神の重複が2名。精神が5名。 利用者の高齢化が問題。</t>
  </si>
  <si>
    <t>※水色のセルは自動入力ですが、必要があれば適宜修正してください。</t>
    <rPh sb="1" eb="3">
      <t>ミズイロ</t>
    </rPh>
    <rPh sb="7" eb="9">
      <t>ジドウ</t>
    </rPh>
    <rPh sb="9" eb="11">
      <t>ニュウリョク</t>
    </rPh>
    <rPh sb="15" eb="17">
      <t>ヒツヨウ</t>
    </rPh>
    <rPh sb="21" eb="23">
      <t>テキギ</t>
    </rPh>
    <rPh sb="23" eb="25">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</si>
</sst>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名&quot;"/>
    <numFmt numFmtId="177" formatCode="#&quot;%&quot;"/>
    <numFmt numFmtId="178" formatCode="#&quot;歳&quot;"/>
    <numFmt numFmtId="179" formatCode="#,###&quot;円&quot;"/>
    <numFmt numFmtId="180" formatCode="#&quot;人&quot;"/>
    <numFmt numFmtId="181" formatCode="#&quot;日&quot;"/>
    <numFmt numFmtId="182" formatCode="#&quot;月&quot;"/>
    <numFmt numFmtId="183" formatCode="#&quot;時間&quot;"/>
    <numFmt numFmtId="184"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u/>
      <sz val="11"/>
      <color theme="10"/>
      <name val="游ゴシック"/>
      <family val="3"/>
      <charset val="128"/>
      <scheme val="minor"/>
    </font>
    <font>
      <sz val="10"/>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8"/>
      <name val="ＭＳ Ｐゴシック"/>
      <family val="3"/>
      <charset val="128"/>
    </font>
    <font>
      <sz val="10.5"/>
      <color theme="1"/>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sz val="9"/>
      <name val="ＭＳ Ｐゴシック"/>
      <family val="3"/>
      <charset val="128"/>
    </font>
    <font>
      <b/>
      <sz val="11"/>
      <color theme="1"/>
      <name val="ＭＳ Ｐゴシック"/>
      <family val="3"/>
      <charset val="128"/>
    </font>
    <font>
      <u/>
      <sz val="11"/>
      <color theme="10"/>
      <name val="ＭＳ Ｐゴシック"/>
      <family val="3"/>
      <charset val="128"/>
    </font>
    <font>
      <sz val="12"/>
      <color theme="1"/>
      <name val="HGSｺﾞｼｯｸE"/>
      <family val="3"/>
      <charset val="128"/>
    </font>
    <font>
      <b/>
      <sz val="10"/>
      <color theme="1"/>
      <name val="ＭＳ Ｐゴシック"/>
      <family val="3"/>
      <charset val="128"/>
    </font>
    <font>
      <sz val="14"/>
      <name val="HGSｺﾞｼｯｸE"/>
      <family val="3"/>
      <charset val="128"/>
    </font>
    <font>
      <u/>
      <sz val="12"/>
      <color theme="1"/>
      <name val="ＭＳ Ｐ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10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379">
    <xf numFmtId="0" fontId="0" fillId="0" borderId="0" xfId="0">
      <alignment vertical="center"/>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center" shrinkToFit="1"/>
      <protection locked="0"/>
    </xf>
    <xf numFmtId="0" fontId="4" fillId="0" borderId="3"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3" xfId="0" applyFont="1" applyBorder="1" applyAlignment="1" applyProtection="1">
      <alignment vertical="top" wrapText="1"/>
      <protection locked="0"/>
    </xf>
    <xf numFmtId="0" fontId="4" fillId="0" borderId="3" xfId="0" applyFont="1" applyBorder="1" applyAlignment="1" applyProtection="1">
      <alignment horizontal="left" vertical="top" wrapText="1"/>
      <protection locked="0"/>
    </xf>
    <xf numFmtId="0" fontId="4" fillId="0" borderId="3" xfId="0" applyFont="1" applyBorder="1" applyAlignment="1" applyProtection="1">
      <alignment vertical="top" shrinkToFit="1"/>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6" fillId="0" borderId="3" xfId="0" applyFont="1" applyBorder="1" applyAlignment="1" applyProtection="1">
      <alignment horizontal="left" vertical="center" shrinkToFit="1"/>
      <protection locked="0"/>
    </xf>
    <xf numFmtId="0" fontId="7" fillId="0" borderId="3"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shrinkToFit="1"/>
      <protection locked="0"/>
    </xf>
    <xf numFmtId="0" fontId="4" fillId="0" borderId="3"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shrinkToFit="1"/>
      <protection locked="0"/>
    </xf>
    <xf numFmtId="0" fontId="10" fillId="0" borderId="3" xfId="0" applyFont="1" applyBorder="1" applyAlignment="1" applyProtection="1">
      <alignment horizontal="left" vertical="top" wrapText="1"/>
      <protection locked="0"/>
    </xf>
    <xf numFmtId="176" fontId="7" fillId="0" borderId="3" xfId="0" applyNumberFormat="1" applyFont="1" applyBorder="1" applyAlignment="1" applyProtection="1">
      <alignment horizontal="right" vertical="center" wrapText="1"/>
      <protection locked="0"/>
    </xf>
    <xf numFmtId="177" fontId="7" fillId="0" borderId="12" xfId="0" applyNumberFormat="1" applyFont="1" applyBorder="1" applyAlignment="1" applyProtection="1">
      <alignment horizontal="right" vertical="center" wrapText="1"/>
      <protection locked="0"/>
    </xf>
    <xf numFmtId="178" fontId="7" fillId="0" borderId="4" xfId="0" applyNumberFormat="1" applyFont="1" applyBorder="1" applyAlignment="1" applyProtection="1">
      <alignment horizontal="right" vertical="center" wrapText="1"/>
      <protection locked="0"/>
    </xf>
    <xf numFmtId="0" fontId="11" fillId="0" borderId="3" xfId="0" applyFont="1" applyBorder="1" applyAlignment="1" applyProtection="1">
      <alignment horizontal="center" vertical="center" wrapText="1"/>
      <protection locked="0"/>
    </xf>
    <xf numFmtId="179" fontId="12" fillId="0" borderId="3" xfId="1" applyNumberFormat="1" applyFont="1" applyBorder="1" applyAlignment="1" applyProtection="1">
      <alignment horizontal="right" vertical="center" wrapText="1"/>
      <protection locked="0"/>
    </xf>
    <xf numFmtId="179" fontId="12" fillId="2" borderId="3" xfId="1" applyNumberFormat="1" applyFont="1" applyFill="1" applyBorder="1" applyAlignment="1" applyProtection="1">
      <alignment horizontal="right" vertical="center" wrapText="1"/>
      <protection locked="0"/>
    </xf>
    <xf numFmtId="0" fontId="11" fillId="0" borderId="7" xfId="0" applyFont="1" applyBorder="1" applyAlignment="1" applyProtection="1">
      <alignment horizontal="center" vertical="center" wrapText="1"/>
      <protection locked="0"/>
    </xf>
    <xf numFmtId="180" fontId="12" fillId="0" borderId="3" xfId="1" applyNumberFormat="1" applyFont="1" applyBorder="1" applyAlignment="1" applyProtection="1">
      <alignment horizontal="right" vertical="center" wrapText="1"/>
      <protection locked="0"/>
    </xf>
    <xf numFmtId="180" fontId="12" fillId="2" borderId="3" xfId="1" applyNumberFormat="1" applyFont="1" applyFill="1" applyBorder="1" applyAlignment="1" applyProtection="1">
      <alignment horizontal="right" vertical="center" wrapText="1"/>
      <protection locked="0"/>
    </xf>
    <xf numFmtId="181" fontId="12" fillId="0" borderId="3" xfId="1" applyNumberFormat="1" applyFont="1" applyBorder="1" applyAlignment="1" applyProtection="1">
      <alignment horizontal="right" vertical="center" wrapText="1"/>
      <protection locked="0"/>
    </xf>
    <xf numFmtId="181" fontId="12" fillId="0" borderId="3" xfId="1" applyNumberFormat="1" applyFont="1" applyFill="1" applyBorder="1" applyAlignment="1" applyProtection="1">
      <alignment horizontal="right" vertical="center" wrapText="1"/>
      <protection locked="0"/>
    </xf>
    <xf numFmtId="0" fontId="11" fillId="0" borderId="11" xfId="0" applyFont="1" applyBorder="1" applyAlignment="1" applyProtection="1">
      <alignment horizontal="center" vertical="center" wrapText="1"/>
      <protection locked="0"/>
    </xf>
    <xf numFmtId="183" fontId="12" fillId="0" borderId="11" xfId="1" applyNumberFormat="1" applyFont="1" applyBorder="1" applyAlignment="1" applyProtection="1">
      <alignment horizontal="right" vertical="center" wrapText="1"/>
      <protection locked="0"/>
    </xf>
    <xf numFmtId="0" fontId="8" fillId="0" borderId="3" xfId="0" applyFont="1" applyBorder="1" applyAlignment="1" applyProtection="1">
      <alignment horizontal="left" vertical="center" wrapText="1"/>
      <protection locked="0"/>
    </xf>
    <xf numFmtId="38" fontId="4" fillId="0" borderId="4" xfId="1" applyFont="1" applyBorder="1" applyAlignment="1" applyProtection="1">
      <alignment vertical="top" wrapText="1"/>
      <protection locked="0"/>
    </xf>
    <xf numFmtId="38" fontId="4" fillId="0" borderId="5" xfId="1" applyFont="1" applyFill="1" applyBorder="1" applyAlignment="1" applyProtection="1">
      <alignment vertical="top" wrapText="1"/>
      <protection locked="0"/>
    </xf>
    <xf numFmtId="38" fontId="4" fillId="0" borderId="6" xfId="1" applyFont="1" applyFill="1" applyBorder="1" applyAlignment="1" applyProtection="1">
      <alignment vertical="top" wrapText="1"/>
      <protection locked="0"/>
    </xf>
    <xf numFmtId="0" fontId="13" fillId="0" borderId="0" xfId="4" applyFont="1" applyAlignment="1" applyProtection="1">
      <alignment horizontal="center" vertical="center"/>
      <protection locked="0"/>
    </xf>
    <xf numFmtId="0" fontId="14" fillId="0" borderId="0" xfId="4" applyFont="1" applyAlignment="1" applyProtection="1">
      <alignment vertical="center"/>
      <protection locked="0"/>
    </xf>
    <xf numFmtId="38" fontId="16" fillId="4" borderId="35" xfId="3" applyFont="1" applyFill="1" applyBorder="1" applyProtection="1">
      <alignment vertical="center"/>
      <protection locked="0"/>
    </xf>
    <xf numFmtId="38" fontId="16" fillId="4" borderId="34" xfId="3" applyFont="1" applyFill="1" applyBorder="1" applyProtection="1">
      <alignment vertical="center"/>
      <protection locked="0"/>
    </xf>
    <xf numFmtId="38" fontId="15" fillId="4" borderId="35" xfId="3" applyFont="1" applyFill="1" applyBorder="1" applyProtection="1">
      <alignment vertical="center"/>
      <protection locked="0"/>
    </xf>
    <xf numFmtId="0" fontId="14" fillId="0" borderId="37" xfId="4" applyFont="1" applyFill="1" applyBorder="1" applyProtection="1">
      <alignment vertical="center"/>
      <protection locked="0"/>
    </xf>
    <xf numFmtId="38" fontId="14" fillId="0" borderId="42" xfId="3" applyFont="1" applyFill="1" applyBorder="1" applyProtection="1">
      <alignment vertical="center"/>
      <protection locked="0"/>
    </xf>
    <xf numFmtId="0" fontId="14" fillId="5" borderId="52" xfId="4" applyFont="1" applyFill="1" applyBorder="1" applyAlignment="1" applyProtection="1">
      <alignment horizontal="center" vertical="center"/>
      <protection locked="0"/>
    </xf>
    <xf numFmtId="0" fontId="14" fillId="5" borderId="53" xfId="4" applyFont="1" applyFill="1" applyBorder="1" applyProtection="1">
      <alignment vertical="center"/>
      <protection locked="0"/>
    </xf>
    <xf numFmtId="0" fontId="14" fillId="5" borderId="54" xfId="4" applyFont="1" applyFill="1" applyBorder="1" applyAlignment="1" applyProtection="1">
      <alignment horizontal="right" vertical="center"/>
      <protection locked="0"/>
    </xf>
    <xf numFmtId="0" fontId="14" fillId="0" borderId="58" xfId="4" applyFont="1" applyFill="1" applyBorder="1" applyProtection="1">
      <alignment vertical="center"/>
      <protection locked="0"/>
    </xf>
    <xf numFmtId="0" fontId="8" fillId="0" borderId="5" xfId="4" applyFont="1" applyBorder="1" applyProtection="1">
      <alignment vertical="center"/>
      <protection locked="0"/>
    </xf>
    <xf numFmtId="0" fontId="14" fillId="0" borderId="57" xfId="4" applyFont="1" applyBorder="1" applyAlignment="1" applyProtection="1">
      <alignment horizontal="right" vertical="center"/>
      <protection locked="0"/>
    </xf>
    <xf numFmtId="0" fontId="14" fillId="0" borderId="12" xfId="4" applyFont="1" applyFill="1" applyBorder="1" applyProtection="1">
      <alignment vertical="center"/>
      <protection locked="0"/>
    </xf>
    <xf numFmtId="0" fontId="14" fillId="0" borderId="59" xfId="4" applyFont="1" applyFill="1" applyBorder="1" applyProtection="1">
      <alignment vertical="center"/>
      <protection locked="0"/>
    </xf>
    <xf numFmtId="0" fontId="14" fillId="0" borderId="4" xfId="4" applyFont="1" applyFill="1" applyBorder="1" applyProtection="1">
      <alignment vertical="center"/>
      <protection locked="0"/>
    </xf>
    <xf numFmtId="0" fontId="14" fillId="0" borderId="47" xfId="4" applyFont="1" applyFill="1" applyBorder="1" applyProtection="1">
      <alignment vertical="center"/>
      <protection locked="0"/>
    </xf>
    <xf numFmtId="0" fontId="8" fillId="0" borderId="8" xfId="4" applyFont="1" applyFill="1" applyBorder="1" applyProtection="1">
      <alignment vertical="center"/>
      <protection locked="0"/>
    </xf>
    <xf numFmtId="0" fontId="8" fillId="0" borderId="9" xfId="4" applyFont="1" applyFill="1" applyBorder="1" applyProtection="1">
      <alignment vertical="center"/>
      <protection locked="0"/>
    </xf>
    <xf numFmtId="0" fontId="14" fillId="0" borderId="69" xfId="4" applyFont="1" applyFill="1" applyBorder="1" applyProtection="1">
      <alignment vertical="center"/>
      <protection locked="0"/>
    </xf>
    <xf numFmtId="0" fontId="14" fillId="0" borderId="0" xfId="4" applyFont="1" applyFill="1" applyBorder="1" applyAlignment="1" applyProtection="1">
      <alignment horizontal="right" vertical="center"/>
      <protection locked="0"/>
    </xf>
    <xf numFmtId="0" fontId="14" fillId="5" borderId="52" xfId="4" applyFont="1" applyFill="1" applyBorder="1" applyProtection="1">
      <alignment vertical="center"/>
      <protection locked="0"/>
    </xf>
    <xf numFmtId="0" fontId="14" fillId="5" borderId="73" xfId="4" applyFont="1" applyFill="1" applyBorder="1" applyProtection="1">
      <alignment vertical="center"/>
      <protection locked="0"/>
    </xf>
    <xf numFmtId="0" fontId="14" fillId="5" borderId="74" xfId="4" applyFont="1" applyFill="1" applyBorder="1" applyProtection="1">
      <alignment vertical="center"/>
      <protection locked="0"/>
    </xf>
    <xf numFmtId="0" fontId="14" fillId="5" borderId="74" xfId="4" applyFont="1" applyFill="1" applyBorder="1" applyAlignment="1" applyProtection="1">
      <alignment horizontal="right" vertical="center"/>
      <protection locked="0"/>
    </xf>
    <xf numFmtId="0" fontId="15" fillId="4" borderId="73" xfId="4" applyFont="1" applyFill="1" applyBorder="1" applyProtection="1">
      <alignment vertical="center"/>
      <protection locked="0"/>
    </xf>
    <xf numFmtId="0" fontId="16" fillId="4" borderId="74" xfId="4" applyFont="1" applyFill="1" applyBorder="1" applyProtection="1">
      <alignment vertical="center"/>
      <protection locked="0"/>
    </xf>
    <xf numFmtId="0" fontId="15" fillId="4" borderId="74" xfId="4" applyFont="1" applyFill="1" applyBorder="1" applyProtection="1">
      <alignment vertical="center"/>
      <protection locked="0"/>
    </xf>
    <xf numFmtId="0" fontId="14" fillId="0" borderId="76" xfId="4" applyFont="1" applyFill="1" applyBorder="1" applyProtection="1">
      <alignment vertical="center"/>
      <protection locked="0"/>
    </xf>
    <xf numFmtId="0" fontId="8" fillId="0" borderId="34" xfId="4" applyFont="1" applyFill="1" applyBorder="1" applyProtection="1">
      <alignment vertical="center"/>
      <protection locked="0"/>
    </xf>
    <xf numFmtId="0" fontId="14" fillId="0" borderId="35" xfId="4" applyFont="1" applyFill="1" applyBorder="1" applyProtection="1">
      <alignment vertical="center"/>
      <protection locked="0"/>
    </xf>
    <xf numFmtId="0" fontId="14" fillId="0" borderId="38" xfId="4" applyFont="1" applyBorder="1" applyProtection="1">
      <alignment vertical="center"/>
      <protection locked="0"/>
    </xf>
    <xf numFmtId="38" fontId="14" fillId="0" borderId="37" xfId="3" applyFont="1" applyBorder="1" applyProtection="1">
      <alignment vertical="center"/>
      <protection locked="0"/>
    </xf>
    <xf numFmtId="38" fontId="17" fillId="0" borderId="38" xfId="3" applyFont="1" applyBorder="1" applyProtection="1">
      <alignment vertical="center"/>
      <protection locked="0"/>
    </xf>
    <xf numFmtId="0" fontId="7" fillId="0" borderId="3" xfId="4" applyFont="1" applyBorder="1" applyProtection="1">
      <alignment vertical="center"/>
      <protection locked="0"/>
    </xf>
    <xf numFmtId="0" fontId="7" fillId="0" borderId="51" xfId="4" applyFont="1" applyBorder="1" applyProtection="1">
      <alignment vertical="center"/>
      <protection locked="0"/>
    </xf>
    <xf numFmtId="0" fontId="7" fillId="0" borderId="51" xfId="4" applyFont="1" applyBorder="1" applyAlignment="1" applyProtection="1">
      <alignment vertical="center" shrinkToFit="1"/>
      <protection locked="0"/>
    </xf>
    <xf numFmtId="0" fontId="7" fillId="0" borderId="4" xfId="4" applyFont="1" applyBorder="1" applyProtection="1">
      <alignment vertical="center"/>
      <protection locked="0"/>
    </xf>
    <xf numFmtId="0" fontId="18" fillId="0" borderId="3" xfId="4" applyFont="1" applyBorder="1" applyProtection="1">
      <alignment vertical="center"/>
      <protection locked="0"/>
    </xf>
    <xf numFmtId="0" fontId="18" fillId="0" borderId="7" xfId="4" applyFont="1" applyBorder="1" applyProtection="1">
      <alignment vertical="center"/>
      <protection locked="0"/>
    </xf>
    <xf numFmtId="0" fontId="18" fillId="7" borderId="55" xfId="4" applyFont="1" applyFill="1" applyBorder="1" applyAlignment="1" applyProtection="1">
      <alignment horizontal="center" vertical="center"/>
      <protection locked="0"/>
    </xf>
    <xf numFmtId="0" fontId="18" fillId="5" borderId="56" xfId="4" applyFont="1" applyFill="1" applyBorder="1" applyProtection="1">
      <alignment vertical="center"/>
      <protection locked="0"/>
    </xf>
    <xf numFmtId="0" fontId="18" fillId="5" borderId="57" xfId="4" applyFont="1" applyFill="1" applyBorder="1" applyAlignment="1" applyProtection="1">
      <alignment horizontal="right" vertical="center"/>
      <protection locked="0"/>
    </xf>
    <xf numFmtId="0" fontId="14" fillId="0" borderId="33" xfId="4" applyFont="1" applyFill="1" applyBorder="1" applyProtection="1">
      <alignment vertical="center"/>
      <protection locked="0"/>
    </xf>
    <xf numFmtId="0" fontId="14" fillId="0" borderId="83" xfId="4" applyFont="1" applyFill="1" applyBorder="1" applyProtection="1">
      <alignment vertical="center"/>
      <protection locked="0"/>
    </xf>
    <xf numFmtId="0" fontId="7" fillId="0" borderId="12" xfId="4" applyFont="1" applyBorder="1" applyProtection="1">
      <alignment vertical="center"/>
      <protection locked="0"/>
    </xf>
    <xf numFmtId="0" fontId="7" fillId="0" borderId="8" xfId="4" applyFont="1" applyBorder="1" applyProtection="1">
      <alignment vertical="center"/>
      <protection locked="0"/>
    </xf>
    <xf numFmtId="0" fontId="14" fillId="0" borderId="2" xfId="4" applyFont="1" applyBorder="1" applyProtection="1">
      <alignment vertical="center"/>
      <protection locked="0"/>
    </xf>
    <xf numFmtId="0" fontId="14" fillId="0" borderId="74" xfId="4" applyFont="1" applyBorder="1" applyAlignment="1" applyProtection="1">
      <alignment vertical="center" textRotation="255"/>
      <protection locked="0"/>
    </xf>
    <xf numFmtId="0" fontId="14" fillId="0" borderId="0" xfId="4" applyFont="1" applyFill="1" applyBorder="1" applyProtection="1">
      <alignment vertical="center"/>
      <protection locked="0"/>
    </xf>
    <xf numFmtId="0" fontId="14" fillId="0" borderId="92" xfId="4" applyFont="1" applyFill="1" applyBorder="1" applyAlignment="1" applyProtection="1">
      <alignment horizontal="right" vertical="center"/>
      <protection locked="0"/>
    </xf>
    <xf numFmtId="0" fontId="14" fillId="0" borderId="34" xfId="4" applyFont="1" applyFill="1" applyBorder="1" applyAlignment="1" applyProtection="1">
      <alignment vertical="center"/>
      <protection locked="0"/>
    </xf>
    <xf numFmtId="0" fontId="14" fillId="0" borderId="35" xfId="4" applyFont="1" applyFill="1" applyBorder="1" applyAlignment="1" applyProtection="1">
      <alignment horizontal="right" vertical="center"/>
      <protection locked="0"/>
    </xf>
    <xf numFmtId="0" fontId="14" fillId="0" borderId="0" xfId="4" applyFont="1" applyFill="1" applyBorder="1" applyAlignment="1" applyProtection="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0" xfId="0" applyFont="1">
      <alignment vertical="center"/>
    </xf>
    <xf numFmtId="0" fontId="7" fillId="0" borderId="0" xfId="0" applyFont="1" applyAlignment="1" applyProtection="1">
      <alignment horizontal="right" vertical="center"/>
      <protection locked="0"/>
    </xf>
    <xf numFmtId="0" fontId="9" fillId="0" borderId="0" xfId="0" applyFont="1" applyBorder="1" applyAlignment="1" applyProtection="1">
      <alignment horizontal="left" vertical="center"/>
      <protection locked="0"/>
    </xf>
    <xf numFmtId="0" fontId="9" fillId="0" borderId="0" xfId="0" applyFont="1" applyProtection="1">
      <alignment vertical="center"/>
      <protection locked="0"/>
    </xf>
    <xf numFmtId="0" fontId="12" fillId="0" borderId="0" xfId="0" applyFont="1" applyProtection="1">
      <alignment vertical="center"/>
      <protection locked="0"/>
    </xf>
    <xf numFmtId="0" fontId="7" fillId="0" borderId="11" xfId="0" applyFont="1" applyBorder="1" applyAlignment="1" applyProtection="1">
      <alignment horizontal="left" vertical="center" wrapText="1"/>
      <protection locked="0"/>
    </xf>
    <xf numFmtId="0" fontId="7" fillId="0" borderId="3" xfId="0" applyFont="1" applyBorder="1" applyProtection="1">
      <alignment vertical="center"/>
      <protection locked="0"/>
    </xf>
    <xf numFmtId="0" fontId="7" fillId="0" borderId="11" xfId="0" applyFont="1" applyBorder="1" applyAlignment="1" applyProtection="1">
      <alignment horizontal="left" vertical="center" shrinkToFit="1"/>
      <protection locked="0"/>
    </xf>
    <xf numFmtId="0" fontId="4" fillId="0" borderId="0" xfId="0" applyFont="1" applyProtection="1">
      <alignment vertical="center"/>
      <protection locked="0"/>
    </xf>
    <xf numFmtId="38" fontId="4" fillId="0" borderId="0" xfId="3" applyFont="1" applyFill="1" applyBorder="1" applyAlignment="1" applyProtection="1">
      <alignment horizontal="right" vertical="center"/>
    </xf>
    <xf numFmtId="0" fontId="20" fillId="0" borderId="0" xfId="0" applyFont="1" applyProtection="1">
      <alignment vertical="center"/>
      <protection locked="0"/>
    </xf>
    <xf numFmtId="0" fontId="4" fillId="0" borderId="3" xfId="0" applyFont="1" applyBorder="1" applyAlignment="1" applyProtection="1">
      <alignment horizontal="center" vertical="top" wrapText="1"/>
      <protection locked="0"/>
    </xf>
    <xf numFmtId="0" fontId="20" fillId="0" borderId="0" xfId="0" applyFont="1" applyAlignment="1" applyProtection="1">
      <alignment horizontal="left" vertical="center"/>
      <protection locked="0"/>
    </xf>
    <xf numFmtId="0" fontId="21" fillId="0" borderId="3"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wrapText="1"/>
      <protection locked="0"/>
    </xf>
    <xf numFmtId="0" fontId="16" fillId="0" borderId="0" xfId="4" applyFont="1" applyAlignment="1" applyProtection="1">
      <alignment vertical="center"/>
      <protection locked="0"/>
    </xf>
    <xf numFmtId="0" fontId="16" fillId="0" borderId="0" xfId="4" applyFont="1" applyAlignment="1" applyProtection="1">
      <alignment horizontal="right" vertical="center"/>
      <protection locked="0"/>
    </xf>
    <xf numFmtId="38" fontId="7" fillId="3" borderId="3" xfId="3" applyFont="1" applyFill="1" applyBorder="1" applyProtection="1">
      <alignment vertical="center"/>
      <protection locked="0"/>
    </xf>
    <xf numFmtId="0" fontId="8" fillId="0" borderId="0" xfId="4" applyFont="1" applyProtection="1">
      <alignment vertical="center"/>
      <protection locked="0"/>
    </xf>
    <xf numFmtId="38" fontId="7" fillId="0" borderId="0" xfId="3" applyFont="1" applyProtection="1">
      <alignment vertical="center"/>
      <protection locked="0"/>
    </xf>
    <xf numFmtId="38" fontId="7" fillId="0" borderId="0" xfId="3" applyFont="1" applyAlignment="1" applyProtection="1">
      <alignment horizontal="right" vertical="center"/>
      <protection locked="0"/>
    </xf>
    <xf numFmtId="38" fontId="12" fillId="4" borderId="33" xfId="3" applyFont="1" applyFill="1" applyBorder="1" applyProtection="1">
      <alignment vertical="center"/>
      <protection locked="0"/>
    </xf>
    <xf numFmtId="38" fontId="12" fillId="4" borderId="34" xfId="3" applyFont="1" applyFill="1" applyBorder="1" applyProtection="1">
      <alignment vertical="center"/>
      <protection locked="0"/>
    </xf>
    <xf numFmtId="38" fontId="12" fillId="4" borderId="36" xfId="3" applyFont="1" applyFill="1" applyBorder="1" applyProtection="1">
      <alignment vertical="center"/>
      <protection locked="0"/>
    </xf>
    <xf numFmtId="0" fontId="8" fillId="0" borderId="38" xfId="4" applyFont="1" applyFill="1" applyBorder="1" applyProtection="1">
      <alignment vertical="center"/>
      <protection locked="0"/>
    </xf>
    <xf numFmtId="0" fontId="8" fillId="0" borderId="39" xfId="4" applyFont="1" applyFill="1" applyBorder="1" applyProtection="1">
      <alignment vertical="center"/>
      <protection locked="0"/>
    </xf>
    <xf numFmtId="38" fontId="7" fillId="0" borderId="40" xfId="3" applyFont="1" applyFill="1" applyBorder="1" applyProtection="1">
      <alignment vertical="center"/>
      <protection locked="0"/>
    </xf>
    <xf numFmtId="38" fontId="7" fillId="0" borderId="41" xfId="3" applyFont="1" applyFill="1" applyBorder="1" applyProtection="1">
      <alignment vertical="center"/>
      <protection locked="0"/>
    </xf>
    <xf numFmtId="38" fontId="7" fillId="0" borderId="44" xfId="3" applyFont="1" applyBorder="1" applyAlignment="1" applyProtection="1">
      <alignment horizontal="center" vertical="center"/>
      <protection locked="0"/>
    </xf>
    <xf numFmtId="38" fontId="7" fillId="0" borderId="4" xfId="3" applyFont="1" applyBorder="1" applyAlignment="1" applyProtection="1">
      <alignment vertical="center"/>
      <protection locked="0"/>
    </xf>
    <xf numFmtId="38" fontId="7" fillId="0" borderId="45" xfId="3" applyFont="1" applyBorder="1" applyAlignment="1" applyProtection="1">
      <alignment horizontal="center" vertical="center"/>
      <protection locked="0"/>
    </xf>
    <xf numFmtId="38" fontId="7" fillId="0" borderId="3" xfId="3" applyFont="1" applyBorder="1" applyAlignment="1" applyProtection="1">
      <alignment horizontal="center" vertical="center"/>
      <protection locked="0"/>
    </xf>
    <xf numFmtId="0" fontId="8" fillId="0" borderId="4" xfId="4" applyFont="1" applyBorder="1" applyProtection="1">
      <alignment vertical="center"/>
      <protection locked="0"/>
    </xf>
    <xf numFmtId="0" fontId="8" fillId="0" borderId="47" xfId="4" applyFont="1" applyBorder="1" applyProtection="1">
      <alignment vertical="center"/>
      <protection locked="0"/>
    </xf>
    <xf numFmtId="38" fontId="7" fillId="3" borderId="44" xfId="3" applyFont="1" applyFill="1" applyBorder="1" applyProtection="1">
      <alignment vertical="center"/>
      <protection locked="0"/>
    </xf>
    <xf numFmtId="38" fontId="7" fillId="3" borderId="4" xfId="3" applyFont="1" applyFill="1" applyBorder="1" applyAlignment="1" applyProtection="1">
      <alignment vertical="center"/>
      <protection locked="0"/>
    </xf>
    <xf numFmtId="38" fontId="7" fillId="0" borderId="45" xfId="3" applyFont="1" applyBorder="1" applyProtection="1">
      <alignment vertical="center"/>
      <protection locked="0"/>
    </xf>
    <xf numFmtId="0" fontId="8" fillId="0" borderId="0" xfId="4" applyFont="1" applyBorder="1" applyProtection="1">
      <alignment vertical="center"/>
      <protection locked="0"/>
    </xf>
    <xf numFmtId="0" fontId="8" fillId="0" borderId="8" xfId="4" applyFont="1" applyBorder="1" applyProtection="1">
      <alignment vertical="center"/>
      <protection locked="0"/>
    </xf>
    <xf numFmtId="0" fontId="8" fillId="0" borderId="49" xfId="4" applyFont="1" applyBorder="1" applyProtection="1">
      <alignment vertical="center"/>
      <protection locked="0"/>
    </xf>
    <xf numFmtId="38" fontId="7" fillId="3" borderId="46" xfId="3" applyFont="1" applyFill="1" applyBorder="1" applyProtection="1">
      <alignment vertical="center"/>
      <protection locked="0"/>
    </xf>
    <xf numFmtId="38" fontId="7" fillId="3" borderId="50" xfId="3" applyFont="1" applyFill="1" applyBorder="1" applyAlignment="1" applyProtection="1">
      <alignment vertical="center"/>
      <protection locked="0"/>
    </xf>
    <xf numFmtId="38" fontId="7" fillId="0" borderId="51" xfId="3" applyFont="1" applyBorder="1" applyProtection="1">
      <alignment vertical="center"/>
      <protection locked="0"/>
    </xf>
    <xf numFmtId="38" fontId="7" fillId="3" borderId="7" xfId="3" applyFont="1" applyFill="1" applyBorder="1" applyProtection="1">
      <alignment vertical="center"/>
      <protection locked="0"/>
    </xf>
    <xf numFmtId="0" fontId="8" fillId="0" borderId="12" xfId="4" applyFont="1" applyFill="1" applyBorder="1" applyProtection="1">
      <alignment vertical="center"/>
      <protection locked="0"/>
    </xf>
    <xf numFmtId="0" fontId="8" fillId="0" borderId="59" xfId="4" applyFont="1" applyFill="1" applyBorder="1" applyProtection="1">
      <alignment vertical="center"/>
      <protection locked="0"/>
    </xf>
    <xf numFmtId="38" fontId="7" fillId="0" borderId="61" xfId="3" applyFont="1" applyFill="1" applyBorder="1" applyProtection="1">
      <alignment vertical="center"/>
      <protection locked="0"/>
    </xf>
    <xf numFmtId="38" fontId="7" fillId="0" borderId="45" xfId="3" applyFont="1" applyFill="1" applyBorder="1" applyAlignment="1" applyProtection="1">
      <alignment horizontal="center" vertical="center"/>
      <protection locked="0"/>
    </xf>
    <xf numFmtId="0" fontId="8" fillId="0" borderId="9" xfId="4" applyFont="1" applyBorder="1" applyProtection="1">
      <alignment vertical="center"/>
      <protection locked="0"/>
    </xf>
    <xf numFmtId="38" fontId="7" fillId="3" borderId="43" xfId="3" applyFont="1" applyFill="1" applyBorder="1" applyAlignment="1" applyProtection="1">
      <alignment horizontal="right" vertical="center"/>
      <protection locked="0"/>
    </xf>
    <xf numFmtId="38" fontId="7" fillId="3" borderId="6" xfId="3" applyFont="1" applyFill="1" applyBorder="1" applyAlignment="1" applyProtection="1">
      <alignment horizontal="right" vertical="center"/>
      <protection locked="0"/>
    </xf>
    <xf numFmtId="0" fontId="8" fillId="0" borderId="50" xfId="4" applyFont="1" applyBorder="1" applyProtection="1">
      <alignment vertical="center"/>
      <protection locked="0"/>
    </xf>
    <xf numFmtId="0" fontId="8" fillId="0" borderId="62" xfId="4" applyFont="1" applyBorder="1" applyProtection="1">
      <alignment vertical="center"/>
      <protection locked="0"/>
    </xf>
    <xf numFmtId="38" fontId="7" fillId="0" borderId="63" xfId="3" applyFont="1" applyBorder="1" applyProtection="1">
      <alignment vertical="center"/>
      <protection locked="0"/>
    </xf>
    <xf numFmtId="0" fontId="8" fillId="0" borderId="64" xfId="4" applyFont="1" applyBorder="1" applyProtection="1">
      <alignment vertical="center"/>
      <protection locked="0"/>
    </xf>
    <xf numFmtId="38" fontId="7" fillId="0" borderId="37" xfId="3" applyFont="1" applyFill="1" applyBorder="1" applyAlignment="1" applyProtection="1">
      <alignment horizontal="center" vertical="center"/>
      <protection locked="0"/>
    </xf>
    <xf numFmtId="38" fontId="7" fillId="0" borderId="38" xfId="3" applyFont="1" applyFill="1" applyBorder="1" applyAlignment="1" applyProtection="1">
      <alignment horizontal="center" vertical="center"/>
      <protection locked="0"/>
    </xf>
    <xf numFmtId="38" fontId="7" fillId="0" borderId="61" xfId="3" applyFont="1" applyFill="1" applyBorder="1" applyAlignment="1" applyProtection="1">
      <alignment horizontal="center" vertical="center"/>
      <protection locked="0"/>
    </xf>
    <xf numFmtId="0" fontId="8" fillId="0" borderId="5" xfId="4" applyFont="1" applyFill="1" applyBorder="1" applyProtection="1">
      <alignment vertical="center"/>
      <protection locked="0"/>
    </xf>
    <xf numFmtId="0" fontId="8" fillId="0" borderId="49" xfId="4" applyFont="1" applyFill="1" applyBorder="1" applyProtection="1">
      <alignment vertical="center"/>
      <protection locked="0"/>
    </xf>
    <xf numFmtId="0" fontId="8" fillId="0" borderId="62" xfId="4" applyFont="1" applyFill="1" applyBorder="1" applyProtection="1">
      <alignment vertical="center"/>
      <protection locked="0"/>
    </xf>
    <xf numFmtId="0" fontId="8" fillId="0" borderId="65" xfId="4" applyFont="1" applyFill="1" applyBorder="1" applyProtection="1">
      <alignment vertical="center"/>
      <protection locked="0"/>
    </xf>
    <xf numFmtId="38" fontId="7" fillId="3" borderId="66" xfId="3" applyFont="1" applyFill="1" applyBorder="1" applyProtection="1">
      <alignment vertical="center"/>
      <protection locked="0"/>
    </xf>
    <xf numFmtId="38" fontId="7" fillId="3" borderId="67" xfId="3" applyFont="1" applyFill="1" applyBorder="1" applyProtection="1">
      <alignment vertical="center"/>
      <protection locked="0"/>
    </xf>
    <xf numFmtId="38" fontId="7" fillId="0" borderId="3" xfId="3" applyFont="1" applyFill="1" applyBorder="1" applyAlignment="1" applyProtection="1">
      <alignment horizontal="center" vertical="center"/>
      <protection locked="0"/>
    </xf>
    <xf numFmtId="38" fontId="7" fillId="3" borderId="46" xfId="3" applyFont="1" applyFill="1" applyBorder="1" applyAlignment="1" applyProtection="1">
      <alignment vertical="center" shrinkToFit="1"/>
      <protection locked="0"/>
    </xf>
    <xf numFmtId="38" fontId="7" fillId="0" borderId="51" xfId="3" applyFont="1" applyFill="1" applyBorder="1" applyProtection="1">
      <alignment vertical="center"/>
      <protection locked="0"/>
    </xf>
    <xf numFmtId="0" fontId="8" fillId="0" borderId="68" xfId="4" applyFont="1" applyFill="1" applyBorder="1" applyProtection="1">
      <alignment vertical="center"/>
      <protection locked="0"/>
    </xf>
    <xf numFmtId="38" fontId="12" fillId="4" borderId="73" xfId="3" applyFont="1" applyFill="1" applyBorder="1" applyProtection="1">
      <alignment vertical="center"/>
      <protection locked="0"/>
    </xf>
    <xf numFmtId="38" fontId="12" fillId="4" borderId="74" xfId="3" applyFont="1" applyFill="1" applyBorder="1" applyProtection="1">
      <alignment vertical="center"/>
      <protection locked="0"/>
    </xf>
    <xf numFmtId="38" fontId="12" fillId="4" borderId="75" xfId="3" applyFont="1" applyFill="1" applyBorder="1" applyProtection="1">
      <alignment vertical="center"/>
      <protection locked="0"/>
    </xf>
    <xf numFmtId="38" fontId="8" fillId="0" borderId="48" xfId="3" applyFont="1" applyFill="1" applyBorder="1" applyAlignment="1" applyProtection="1">
      <alignment horizontal="center" vertical="center"/>
      <protection locked="0"/>
    </xf>
    <xf numFmtId="38" fontId="8" fillId="0" borderId="11" xfId="3" applyFont="1" applyFill="1" applyBorder="1" applyAlignment="1" applyProtection="1">
      <alignment horizontal="center" vertical="center"/>
      <protection locked="0"/>
    </xf>
    <xf numFmtId="38" fontId="8" fillId="0" borderId="77" xfId="3" applyFont="1" applyFill="1" applyBorder="1" applyProtection="1">
      <alignment vertical="center"/>
      <protection locked="0"/>
    </xf>
    <xf numFmtId="0" fontId="8" fillId="0" borderId="36" xfId="4" applyFont="1" applyBorder="1" applyProtection="1">
      <alignment vertical="center"/>
      <protection locked="0"/>
    </xf>
    <xf numFmtId="38" fontId="7" fillId="0" borderId="79" xfId="3" applyFont="1" applyBorder="1" applyAlignment="1" applyProtection="1">
      <alignment horizontal="center" vertical="center"/>
      <protection locked="0"/>
    </xf>
    <xf numFmtId="38" fontId="7" fillId="6" borderId="45" xfId="3" applyFont="1" applyFill="1" applyBorder="1" applyProtection="1">
      <alignment vertical="center"/>
      <protection locked="0"/>
    </xf>
    <xf numFmtId="38" fontId="8" fillId="3" borderId="3" xfId="3" applyFont="1" applyFill="1" applyBorder="1" applyProtection="1">
      <alignment vertical="center"/>
      <protection locked="0"/>
    </xf>
    <xf numFmtId="9" fontId="7" fillId="3" borderId="3" xfId="3" applyNumberFormat="1" applyFont="1" applyFill="1" applyBorder="1" applyAlignment="1" applyProtection="1">
      <alignment horizontal="right" vertical="center"/>
      <protection locked="0"/>
    </xf>
    <xf numFmtId="38" fontId="7" fillId="6" borderId="80" xfId="3" applyFont="1" applyFill="1" applyBorder="1" applyProtection="1">
      <alignment vertical="center"/>
      <protection locked="0"/>
    </xf>
    <xf numFmtId="9" fontId="8" fillId="3" borderId="3" xfId="3" applyNumberFormat="1" applyFont="1" applyFill="1" applyBorder="1" applyAlignment="1" applyProtection="1">
      <alignment horizontal="right" vertical="center"/>
      <protection locked="0"/>
    </xf>
    <xf numFmtId="38" fontId="7" fillId="0" borderId="47" xfId="3" applyFont="1" applyFill="1" applyBorder="1" applyAlignment="1" applyProtection="1">
      <alignment horizontal="center" vertical="center"/>
      <protection locked="0"/>
    </xf>
    <xf numFmtId="38" fontId="7" fillId="0" borderId="81" xfId="3" applyFont="1" applyBorder="1" applyProtection="1">
      <alignment vertical="center"/>
      <protection locked="0"/>
    </xf>
    <xf numFmtId="38" fontId="7" fillId="0" borderId="82" xfId="3" applyFont="1" applyBorder="1" applyProtection="1">
      <alignment vertical="center"/>
      <protection locked="0"/>
    </xf>
    <xf numFmtId="38" fontId="7" fillId="3" borderId="51" xfId="3" applyFont="1" applyFill="1" applyBorder="1" applyProtection="1">
      <alignment vertical="center"/>
      <protection locked="0"/>
    </xf>
    <xf numFmtId="0" fontId="8" fillId="0" borderId="35" xfId="4" applyFont="1" applyFill="1" applyBorder="1" applyProtection="1">
      <alignment vertical="center"/>
      <protection locked="0"/>
    </xf>
    <xf numFmtId="38" fontId="7" fillId="0" borderId="86" xfId="3" applyFont="1" applyBorder="1" applyProtection="1">
      <alignment vertical="center"/>
      <protection locked="0"/>
    </xf>
    <xf numFmtId="38" fontId="7" fillId="0" borderId="79" xfId="3" applyFont="1" applyBorder="1" applyProtection="1">
      <alignment vertical="center"/>
      <protection locked="0"/>
    </xf>
    <xf numFmtId="38" fontId="7" fillId="0" borderId="61" xfId="3" applyFont="1" applyBorder="1" applyProtection="1">
      <alignment vertical="center"/>
      <protection locked="0"/>
    </xf>
    <xf numFmtId="38" fontId="7" fillId="0" borderId="89" xfId="3" applyFont="1" applyBorder="1" applyProtection="1">
      <alignment vertical="center"/>
      <protection locked="0"/>
    </xf>
    <xf numFmtId="38" fontId="18" fillId="0" borderId="91" xfId="3" applyFont="1" applyBorder="1" applyProtection="1">
      <alignment vertical="center"/>
      <protection locked="0"/>
    </xf>
    <xf numFmtId="0" fontId="8" fillId="0" borderId="12" xfId="4" applyFont="1" applyBorder="1" applyProtection="1">
      <alignment vertical="center"/>
      <protection locked="0"/>
    </xf>
    <xf numFmtId="0" fontId="8" fillId="0" borderId="39" xfId="4" applyFont="1" applyBorder="1" applyProtection="1">
      <alignment vertical="center"/>
      <protection locked="0"/>
    </xf>
    <xf numFmtId="38" fontId="7" fillId="0" borderId="95" xfId="3" applyFont="1" applyFill="1" applyBorder="1" applyProtection="1">
      <alignment vertical="center"/>
      <protection locked="0"/>
    </xf>
    <xf numFmtId="0" fontId="8" fillId="0" borderId="33" xfId="4" applyFont="1" applyBorder="1" applyAlignment="1" applyProtection="1">
      <alignment vertical="center" textRotation="255"/>
      <protection locked="0"/>
    </xf>
    <xf numFmtId="38" fontId="7" fillId="0" borderId="0" xfId="3" applyFont="1" applyFill="1" applyBorder="1" applyProtection="1">
      <alignment vertical="center"/>
    </xf>
    <xf numFmtId="38" fontId="9" fillId="0" borderId="0" xfId="3" applyFont="1" applyFill="1" applyBorder="1" applyAlignment="1" applyProtection="1">
      <alignment horizontal="right" vertical="center"/>
    </xf>
    <xf numFmtId="0" fontId="22" fillId="0" borderId="0" xfId="4" applyFont="1" applyAlignment="1" applyProtection="1">
      <alignment vertical="center"/>
      <protection locked="0"/>
    </xf>
    <xf numFmtId="0" fontId="12" fillId="0" borderId="0" xfId="0" applyFont="1" applyAlignment="1" applyProtection="1">
      <alignment horizontal="center" vertical="center"/>
      <protection locked="0"/>
    </xf>
    <xf numFmtId="0" fontId="23" fillId="0" borderId="0" xfId="0" applyFont="1" applyProtection="1">
      <alignment vertical="center"/>
      <protection locked="0"/>
    </xf>
    <xf numFmtId="0" fontId="12" fillId="0" borderId="2" xfId="0" applyFont="1" applyFill="1" applyBorder="1" applyAlignment="1" applyProtection="1">
      <alignment horizontal="right" vertical="center"/>
      <protection locked="0"/>
    </xf>
    <xf numFmtId="0" fontId="12" fillId="0" borderId="2" xfId="0" applyFont="1" applyFill="1" applyBorder="1" applyProtection="1">
      <alignment vertical="center"/>
      <protection locked="0"/>
    </xf>
    <xf numFmtId="0" fontId="12" fillId="0" borderId="2" xfId="0" applyFont="1" applyBorder="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indent="2"/>
      <protection locked="0"/>
    </xf>
    <xf numFmtId="0" fontId="7" fillId="6" borderId="3" xfId="0" applyFont="1" applyFill="1" applyBorder="1" applyAlignment="1" applyProtection="1">
      <alignment horizontal="center" vertical="center" wrapText="1"/>
      <protection locked="0"/>
    </xf>
    <xf numFmtId="0" fontId="4" fillId="0" borderId="96" xfId="0" applyFont="1" applyBorder="1" applyAlignment="1" applyProtection="1">
      <alignment horizontal="center" vertical="center" wrapText="1"/>
      <protection locked="0"/>
    </xf>
    <xf numFmtId="0" fontId="8" fillId="0" borderId="96" xfId="0" applyFont="1" applyFill="1" applyBorder="1" applyAlignment="1" applyProtection="1">
      <alignment horizontal="left" vertical="center" wrapText="1"/>
      <protection locked="0"/>
    </xf>
    <xf numFmtId="57" fontId="6" fillId="0" borderId="29" xfId="0" applyNumberFormat="1"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indent="1"/>
      <protection locked="0"/>
    </xf>
    <xf numFmtId="0" fontId="6" fillId="6" borderId="96" xfId="0" applyFont="1" applyFill="1" applyBorder="1" applyAlignment="1" applyProtection="1">
      <alignment horizontal="center" vertical="center" wrapText="1"/>
      <protection locked="0"/>
    </xf>
    <xf numFmtId="56" fontId="4" fillId="6" borderId="96" xfId="0" applyNumberFormat="1" applyFont="1" applyFill="1" applyBorder="1" applyAlignment="1" applyProtection="1">
      <alignment horizontal="center" vertical="center" wrapText="1"/>
      <protection locked="0"/>
    </xf>
    <xf numFmtId="0" fontId="4" fillId="0" borderId="97" xfId="0" applyFont="1" applyBorder="1" applyAlignment="1" applyProtection="1">
      <alignment horizontal="center" vertical="center" wrapText="1"/>
      <protection locked="0"/>
    </xf>
    <xf numFmtId="0" fontId="6" fillId="0" borderId="17" xfId="0" applyFont="1" applyFill="1" applyBorder="1" applyAlignment="1" applyProtection="1">
      <alignment vertical="center" wrapText="1"/>
      <protection locked="0"/>
    </xf>
    <xf numFmtId="0" fontId="6" fillId="6" borderId="29"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6" fillId="0" borderId="29" xfId="0" applyFont="1" applyBorder="1" applyAlignment="1" applyProtection="1">
      <alignment vertical="center" wrapText="1"/>
      <protection locked="0"/>
    </xf>
    <xf numFmtId="0" fontId="6" fillId="0" borderId="29" xfId="0" applyFont="1" applyBorder="1" applyAlignment="1" applyProtection="1">
      <alignment horizontal="left" vertical="center" wrapText="1"/>
      <protection locked="0"/>
    </xf>
    <xf numFmtId="0" fontId="6" fillId="0" borderId="97" xfId="0" applyFont="1" applyBorder="1" applyAlignment="1" applyProtection="1">
      <alignment vertical="center" wrapText="1"/>
      <protection locked="0"/>
    </xf>
    <xf numFmtId="0" fontId="4" fillId="0" borderId="30" xfId="0" applyFont="1" applyBorder="1" applyAlignment="1" applyProtection="1">
      <alignment horizontal="center" vertical="center" wrapText="1"/>
      <protection locked="0"/>
    </xf>
    <xf numFmtId="0" fontId="6" fillId="0" borderId="11" xfId="0" applyFont="1" applyFill="1" applyBorder="1" applyAlignment="1" applyProtection="1">
      <alignment vertical="center" wrapText="1"/>
      <protection locked="0"/>
    </xf>
    <xf numFmtId="0" fontId="7" fillId="0" borderId="97" xfId="0" applyFont="1" applyBorder="1" applyAlignment="1" applyProtection="1">
      <alignment horizontal="center" vertical="center" wrapText="1"/>
      <protection locked="0"/>
    </xf>
    <xf numFmtId="0" fontId="8" fillId="6" borderId="29" xfId="0" applyFont="1" applyFill="1" applyBorder="1" applyAlignment="1" applyProtection="1">
      <alignment horizontal="center" vertical="center" wrapText="1"/>
      <protection locked="0"/>
    </xf>
    <xf numFmtId="0" fontId="7" fillId="6" borderId="29" xfId="0" applyFont="1" applyFill="1" applyBorder="1" applyAlignment="1" applyProtection="1">
      <alignment horizontal="center" vertical="center" wrapText="1"/>
      <protection locked="0"/>
    </xf>
    <xf numFmtId="0" fontId="8" fillId="6" borderId="30" xfId="0" applyFont="1" applyFill="1" applyBorder="1" applyAlignment="1" applyProtection="1">
      <alignment horizontal="center" vertical="center" wrapText="1"/>
      <protection locked="0"/>
    </xf>
    <xf numFmtId="0" fontId="7" fillId="6" borderId="30" xfId="0" applyFont="1" applyFill="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4" fillId="0" borderId="32" xfId="0" applyFont="1" applyBorder="1" applyAlignment="1" applyProtection="1">
      <alignment horizontal="left" vertical="center" wrapText="1"/>
      <protection locked="0"/>
    </xf>
    <xf numFmtId="0" fontId="7" fillId="6" borderId="32" xfId="0" applyFont="1" applyFill="1" applyBorder="1" applyAlignment="1" applyProtection="1">
      <alignment horizontal="center" vertical="center" wrapText="1"/>
      <protection locked="0"/>
    </xf>
    <xf numFmtId="0" fontId="9" fillId="0" borderId="98" xfId="0" applyFont="1" applyBorder="1" applyAlignment="1" applyProtection="1">
      <alignment horizontal="center" vertical="center" wrapText="1"/>
      <protection locked="0"/>
    </xf>
    <xf numFmtId="179" fontId="12" fillId="2" borderId="99" xfId="1" applyNumberFormat="1" applyFont="1" applyFill="1" applyBorder="1" applyAlignment="1" applyProtection="1">
      <alignment horizontal="right" vertical="center"/>
      <protection locked="0"/>
    </xf>
    <xf numFmtId="0" fontId="9" fillId="0" borderId="78"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101" xfId="0" applyFont="1" applyBorder="1" applyAlignment="1" applyProtection="1">
      <alignment horizontal="center" vertical="center" wrapText="1"/>
      <protection locked="0"/>
    </xf>
    <xf numFmtId="182" fontId="12" fillId="0" borderId="7" xfId="1" applyNumberFormat="1" applyFont="1" applyBorder="1" applyAlignment="1" applyProtection="1">
      <alignment horizontal="right" vertical="center" wrapText="1"/>
      <protection locked="0"/>
    </xf>
    <xf numFmtId="182" fontId="12" fillId="0" borderId="7" xfId="1" applyNumberFormat="1" applyFont="1" applyFill="1" applyBorder="1" applyAlignment="1" applyProtection="1">
      <alignment horizontal="right" vertical="center" wrapText="1"/>
      <protection locked="0"/>
    </xf>
    <xf numFmtId="180" fontId="12" fillId="0" borderId="3" xfId="1" applyNumberFormat="1" applyFont="1" applyFill="1" applyBorder="1" applyAlignment="1" applyProtection="1">
      <alignment horizontal="right" vertical="center" wrapText="1"/>
      <protection locked="0"/>
    </xf>
    <xf numFmtId="179" fontId="21" fillId="0" borderId="11" xfId="1" applyNumberFormat="1" applyFont="1" applyBorder="1" applyAlignment="1" applyProtection="1">
      <alignment vertical="center" wrapText="1"/>
      <protection locked="0"/>
    </xf>
    <xf numFmtId="179" fontId="4" fillId="0" borderId="29" xfId="1" applyNumberFormat="1" applyFont="1" applyBorder="1" applyAlignment="1" applyProtection="1">
      <alignment horizontal="left" vertical="center" wrapText="1"/>
      <protection locked="0"/>
    </xf>
    <xf numFmtId="179" fontId="21" fillId="0" borderId="11" xfId="1" applyNumberFormat="1" applyFont="1" applyFill="1" applyBorder="1" applyAlignment="1" applyProtection="1">
      <alignment vertical="center" wrapText="1"/>
      <protection locked="0"/>
    </xf>
    <xf numFmtId="38" fontId="4" fillId="0" borderId="29" xfId="1" applyFont="1" applyBorder="1" applyAlignment="1" applyProtection="1">
      <alignment vertical="top" wrapText="1"/>
      <protection locked="0"/>
    </xf>
    <xf numFmtId="179" fontId="4" fillId="0" borderId="29" xfId="1" applyNumberFormat="1" applyFont="1" applyBorder="1" applyAlignment="1" applyProtection="1">
      <alignment vertical="center" wrapText="1"/>
      <protection locked="0"/>
    </xf>
    <xf numFmtId="179" fontId="4" fillId="0" borderId="30" xfId="1" applyNumberFormat="1" applyFont="1" applyBorder="1" applyAlignment="1" applyProtection="1">
      <alignment horizontal="left" vertical="center" wrapText="1"/>
      <protection locked="0"/>
    </xf>
    <xf numFmtId="179" fontId="4" fillId="0" borderId="30" xfId="1" applyNumberFormat="1" applyFont="1" applyBorder="1" applyAlignment="1" applyProtection="1">
      <alignment vertical="center" wrapText="1"/>
      <protection locked="0"/>
    </xf>
    <xf numFmtId="38" fontId="4" fillId="0" borderId="29" xfId="1" applyFont="1" applyBorder="1" applyAlignment="1" applyProtection="1">
      <alignment horizontal="left" vertical="center" wrapText="1"/>
      <protection locked="0"/>
    </xf>
    <xf numFmtId="38" fontId="4" fillId="0" borderId="29" xfId="1" applyFont="1" applyBorder="1" applyAlignment="1" applyProtection="1">
      <alignment vertical="center" wrapText="1"/>
      <protection locked="0"/>
    </xf>
    <xf numFmtId="179" fontId="21" fillId="0" borderId="29" xfId="1" applyNumberFormat="1" applyFont="1" applyFill="1" applyBorder="1" applyAlignment="1" applyProtection="1">
      <alignment vertical="center" wrapText="1"/>
      <protection locked="0"/>
    </xf>
    <xf numFmtId="0" fontId="4" fillId="0" borderId="0" xfId="0" applyFont="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179" fontId="21" fillId="0" borderId="11" xfId="1" applyNumberFormat="1" applyFont="1" applyFill="1" applyBorder="1" applyAlignment="1" applyProtection="1">
      <alignment horizontal="left" vertical="center" wrapText="1"/>
      <protection locked="0"/>
    </xf>
    <xf numFmtId="179" fontId="21" fillId="0" borderId="30" xfId="1" applyNumberFormat="1" applyFont="1" applyFill="1" applyBorder="1" applyAlignment="1" applyProtection="1">
      <alignment horizontal="left" vertical="center" wrapText="1"/>
      <protection locked="0"/>
    </xf>
    <xf numFmtId="38" fontId="4" fillId="0" borderId="30" xfId="1" applyFont="1" applyBorder="1" applyAlignment="1" applyProtection="1">
      <alignment horizontal="left" vertical="center" wrapText="1"/>
      <protection locked="0"/>
    </xf>
    <xf numFmtId="0" fontId="21" fillId="0" borderId="17" xfId="0" applyFont="1" applyBorder="1" applyProtection="1">
      <alignment vertical="center"/>
      <protection locked="0"/>
    </xf>
    <xf numFmtId="0" fontId="21" fillId="0" borderId="29" xfId="0" applyFont="1" applyBorder="1" applyProtection="1">
      <alignment vertical="center"/>
      <protection locked="0"/>
    </xf>
    <xf numFmtId="38" fontId="4" fillId="0" borderId="32" xfId="1" applyFont="1" applyBorder="1" applyAlignment="1" applyProtection="1">
      <alignment vertical="top" wrapText="1"/>
      <protection locked="0"/>
    </xf>
    <xf numFmtId="0" fontId="8" fillId="0" borderId="4" xfId="4" applyBorder="1" applyProtection="1">
      <alignment vertical="center"/>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14" fontId="7" fillId="0" borderId="2"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protection locked="0"/>
    </xf>
    <xf numFmtId="0" fontId="9" fillId="0" borderId="2" xfId="0" applyFont="1" applyFill="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176" fontId="8" fillId="0" borderId="7" xfId="0" applyNumberFormat="1" applyFont="1" applyBorder="1" applyAlignment="1" applyProtection="1">
      <alignment horizontal="right" vertical="center" wrapText="1"/>
      <protection locked="0"/>
    </xf>
    <xf numFmtId="176" fontId="8" fillId="0" borderId="11" xfId="0" applyNumberFormat="1" applyFont="1" applyBorder="1" applyAlignment="1" applyProtection="1">
      <alignment horizontal="right" vertical="center" wrapText="1"/>
      <protection locked="0"/>
    </xf>
    <xf numFmtId="0" fontId="4" fillId="0" borderId="8" xfId="0" applyFont="1" applyFill="1" applyBorder="1" applyAlignment="1" applyProtection="1">
      <alignment horizontal="left" vertical="center" wrapText="1" indent="1"/>
      <protection locked="0"/>
    </xf>
    <xf numFmtId="0" fontId="4" fillId="0" borderId="9" xfId="0" applyFont="1" applyFill="1" applyBorder="1" applyAlignment="1" applyProtection="1">
      <alignment horizontal="left" vertical="center" wrapText="1" indent="1"/>
      <protection locked="0"/>
    </xf>
    <xf numFmtId="0" fontId="4" fillId="0" borderId="10"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1"/>
      <protection locked="0"/>
    </xf>
    <xf numFmtId="0" fontId="4" fillId="0" borderId="2" xfId="0" applyFont="1" applyFill="1" applyBorder="1" applyAlignment="1" applyProtection="1">
      <alignment horizontal="left" vertical="center" wrapText="1" indent="1"/>
      <protection locked="0"/>
    </xf>
    <xf numFmtId="0" fontId="4" fillId="0" borderId="13" xfId="0" applyFont="1" applyFill="1" applyBorder="1" applyAlignment="1" applyProtection="1">
      <alignment horizontal="left" vertical="center" wrapText="1" indent="1"/>
      <protection locked="0"/>
    </xf>
    <xf numFmtId="0" fontId="4" fillId="0" borderId="3" xfId="0" applyFont="1" applyBorder="1" applyAlignment="1" applyProtection="1">
      <alignment vertical="top" shrinkToFit="1"/>
      <protection locked="0"/>
    </xf>
    <xf numFmtId="0" fontId="19" fillId="0" borderId="3" xfId="2" applyFont="1" applyBorder="1" applyAlignment="1" applyProtection="1">
      <alignment vertical="top" shrinkToFi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179" fontId="4" fillId="0" borderId="28" xfId="1" applyNumberFormat="1" applyFont="1" applyBorder="1" applyAlignment="1" applyProtection="1">
      <alignment horizontal="center" vertical="center"/>
      <protection locked="0"/>
    </xf>
    <xf numFmtId="179" fontId="4" fillId="0" borderId="31" xfId="1" applyNumberFormat="1" applyFont="1" applyBorder="1" applyAlignment="1" applyProtection="1">
      <alignment horizontal="center" vertical="center"/>
      <protection locked="0"/>
    </xf>
    <xf numFmtId="0" fontId="6" fillId="0" borderId="2" xfId="0" applyFont="1" applyBorder="1" applyAlignment="1" applyProtection="1">
      <alignment horizontal="left" vertical="center" wrapText="1" indent="4"/>
      <protection locked="0"/>
    </xf>
    <xf numFmtId="179" fontId="12" fillId="2" borderId="100" xfId="1" applyNumberFormat="1" applyFont="1" applyFill="1" applyBorder="1" applyAlignment="1" applyProtection="1">
      <alignment horizontal="right" vertical="center"/>
      <protection locked="0"/>
    </xf>
    <xf numFmtId="179" fontId="12" fillId="2" borderId="11" xfId="1" applyNumberFormat="1" applyFont="1" applyFill="1" applyBorder="1" applyAlignment="1" applyProtection="1">
      <alignment horizontal="right" vertical="center"/>
      <protection locked="0"/>
    </xf>
    <xf numFmtId="179" fontId="12" fillId="2" borderId="102" xfId="1" applyNumberFormat="1" applyFont="1" applyFill="1" applyBorder="1" applyAlignment="1" applyProtection="1">
      <alignment horizontal="right" vertical="center"/>
      <protection locked="0"/>
    </xf>
    <xf numFmtId="0" fontId="8" fillId="0" borderId="43" xfId="4" applyFont="1" applyBorder="1" applyAlignment="1" applyProtection="1">
      <alignment horizontal="center" vertical="center"/>
      <protection locked="0"/>
    </xf>
    <xf numFmtId="0" fontId="8" fillId="0" borderId="5" xfId="4" applyFont="1" applyBorder="1" applyAlignment="1" applyProtection="1">
      <alignment horizontal="center" vertical="center"/>
      <protection locked="0"/>
    </xf>
    <xf numFmtId="0" fontId="8" fillId="0" borderId="46" xfId="4" applyFont="1" applyBorder="1" applyAlignment="1" applyProtection="1">
      <alignment horizontal="center" vertical="center"/>
      <protection locked="0"/>
    </xf>
    <xf numFmtId="0" fontId="8" fillId="0" borderId="48" xfId="4" applyFont="1" applyBorder="1" applyAlignment="1" applyProtection="1">
      <alignment horizontal="center" vertical="center"/>
      <protection locked="0"/>
    </xf>
    <xf numFmtId="184" fontId="14" fillId="5" borderId="55" xfId="3" applyNumberFormat="1" applyFont="1" applyFill="1" applyBorder="1" applyAlignment="1" applyProtection="1">
      <alignment horizontal="right" vertical="center"/>
      <protection locked="0"/>
    </xf>
    <xf numFmtId="184" fontId="14" fillId="5" borderId="56" xfId="3" applyNumberFormat="1" applyFont="1" applyFill="1" applyBorder="1" applyAlignment="1" applyProtection="1">
      <alignment horizontal="right" vertical="center"/>
      <protection locked="0"/>
    </xf>
    <xf numFmtId="184" fontId="14" fillId="5" borderId="57" xfId="3" applyNumberFormat="1" applyFont="1" applyFill="1" applyBorder="1" applyAlignment="1" applyProtection="1">
      <alignment horizontal="right" vertical="center"/>
      <protection locked="0"/>
    </xf>
    <xf numFmtId="38" fontId="18" fillId="5" borderId="55" xfId="3" applyFont="1" applyFill="1" applyBorder="1" applyAlignment="1" applyProtection="1">
      <alignment horizontal="right" vertical="center"/>
      <protection locked="0"/>
    </xf>
    <xf numFmtId="38" fontId="18" fillId="5" borderId="56" xfId="3" applyFont="1" applyFill="1" applyBorder="1" applyAlignment="1" applyProtection="1">
      <alignment horizontal="right" vertical="center"/>
      <protection locked="0"/>
    </xf>
    <xf numFmtId="38" fontId="18" fillId="5" borderId="57" xfId="3" applyFont="1" applyFill="1" applyBorder="1" applyAlignment="1" applyProtection="1">
      <alignment horizontal="right" vertical="center"/>
      <protection locked="0"/>
    </xf>
    <xf numFmtId="38" fontId="7" fillId="0" borderId="40" xfId="3" applyFont="1" applyFill="1" applyBorder="1" applyAlignment="1" applyProtection="1">
      <alignment horizontal="center" vertical="center"/>
      <protection locked="0"/>
    </xf>
    <xf numFmtId="38" fontId="7" fillId="0" borderId="60" xfId="3" applyFont="1" applyFill="1" applyBorder="1" applyAlignment="1" applyProtection="1">
      <alignment horizontal="center" vertical="center"/>
      <protection locked="0"/>
    </xf>
    <xf numFmtId="0" fontId="14" fillId="0" borderId="0" xfId="4" applyFont="1" applyAlignment="1" applyProtection="1">
      <alignment horizontal="left" vertical="center"/>
      <protection locked="0"/>
    </xf>
    <xf numFmtId="0" fontId="14" fillId="0" borderId="33" xfId="4" applyFont="1" applyBorder="1" applyAlignment="1" applyProtection="1">
      <alignment horizontal="center" vertical="center"/>
      <protection locked="0"/>
    </xf>
    <xf numFmtId="0" fontId="14" fillId="0" borderId="34" xfId="4" applyFont="1" applyBorder="1" applyAlignment="1" applyProtection="1">
      <alignment horizontal="center" vertical="center"/>
      <protection locked="0"/>
    </xf>
    <xf numFmtId="38" fontId="14" fillId="0" borderId="33" xfId="3" applyFont="1" applyBorder="1" applyAlignment="1" applyProtection="1">
      <alignment horizontal="center" vertical="center"/>
      <protection locked="0"/>
    </xf>
    <xf numFmtId="38" fontId="14" fillId="0" borderId="34" xfId="3" applyFont="1" applyBorder="1" applyAlignment="1" applyProtection="1">
      <alignment horizontal="center" vertical="center"/>
      <protection locked="0"/>
    </xf>
    <xf numFmtId="38" fontId="14" fillId="0" borderId="35" xfId="3" applyFont="1" applyBorder="1" applyAlignment="1" applyProtection="1">
      <alignment horizontal="center" vertical="center"/>
      <protection locked="0"/>
    </xf>
    <xf numFmtId="0" fontId="15" fillId="4" borderId="33" xfId="4" applyFont="1" applyFill="1" applyBorder="1" applyAlignment="1" applyProtection="1">
      <alignment horizontal="left" vertical="center"/>
      <protection locked="0"/>
    </xf>
    <xf numFmtId="0" fontId="15" fillId="4" borderId="34" xfId="4" applyFont="1" applyFill="1" applyBorder="1" applyAlignment="1" applyProtection="1">
      <alignment horizontal="left" vertical="center"/>
      <protection locked="0"/>
    </xf>
    <xf numFmtId="38" fontId="7" fillId="3" borderId="43" xfId="3" applyFont="1" applyFill="1" applyBorder="1" applyAlignment="1" applyProtection="1">
      <alignment horizontal="right" vertical="center"/>
      <protection locked="0"/>
    </xf>
    <xf numFmtId="38" fontId="7" fillId="3" borderId="6" xfId="3" applyFont="1" applyFill="1" applyBorder="1" applyAlignment="1" applyProtection="1">
      <alignment horizontal="right" vertical="center"/>
      <protection locked="0"/>
    </xf>
    <xf numFmtId="0" fontId="8" fillId="0" borderId="46" xfId="4" applyFont="1" applyBorder="1" applyAlignment="1" applyProtection="1">
      <alignment horizontal="center" vertical="center" textRotation="255"/>
      <protection locked="0"/>
    </xf>
    <xf numFmtId="0" fontId="8" fillId="0" borderId="48" xfId="4" applyFont="1" applyBorder="1" applyAlignment="1" applyProtection="1">
      <alignment horizontal="center" vertical="center" textRotation="255"/>
      <protection locked="0"/>
    </xf>
    <xf numFmtId="0" fontId="8" fillId="0" borderId="58" xfId="4" applyFont="1" applyBorder="1" applyAlignment="1" applyProtection="1">
      <alignment horizontal="center" vertical="center" textRotation="255"/>
      <protection locked="0"/>
    </xf>
    <xf numFmtId="0" fontId="8" fillId="0" borderId="4" xfId="4" applyFont="1" applyFill="1" applyBorder="1" applyAlignment="1" applyProtection="1">
      <alignment horizontal="center" vertical="center"/>
      <protection locked="0"/>
    </xf>
    <xf numFmtId="0" fontId="8" fillId="0" borderId="47" xfId="4" applyFont="1" applyFill="1" applyBorder="1" applyAlignment="1" applyProtection="1">
      <alignment horizontal="center" vertical="center"/>
      <protection locked="0"/>
    </xf>
    <xf numFmtId="38" fontId="7" fillId="0" borderId="43" xfId="3" applyFont="1" applyFill="1" applyBorder="1" applyAlignment="1" applyProtection="1">
      <alignment horizontal="center" vertical="center" shrinkToFit="1"/>
      <protection locked="0"/>
    </xf>
    <xf numFmtId="38" fontId="7" fillId="0" borderId="6" xfId="3" applyFont="1" applyFill="1" applyBorder="1" applyAlignment="1" applyProtection="1">
      <alignment horizontal="center" vertical="center" shrinkToFit="1"/>
      <protection locked="0"/>
    </xf>
    <xf numFmtId="38" fontId="7" fillId="0" borderId="43" xfId="3" applyFont="1" applyBorder="1" applyAlignment="1" applyProtection="1">
      <alignment horizontal="right" vertical="center"/>
      <protection locked="0"/>
    </xf>
    <xf numFmtId="38" fontId="7" fillId="0" borderId="6" xfId="3" applyFont="1" applyBorder="1" applyAlignment="1" applyProtection="1">
      <alignment horizontal="right" vertical="center"/>
      <protection locked="0"/>
    </xf>
    <xf numFmtId="0" fontId="8" fillId="0" borderId="46" xfId="4" applyFont="1" applyFill="1" applyBorder="1" applyAlignment="1" applyProtection="1">
      <alignment horizontal="center" vertical="center" textRotation="255"/>
      <protection locked="0"/>
    </xf>
    <xf numFmtId="0" fontId="8" fillId="0" borderId="48" xfId="4" applyFont="1" applyFill="1" applyBorder="1" applyAlignment="1" applyProtection="1">
      <alignment horizontal="center" vertical="center" textRotation="255"/>
      <protection locked="0"/>
    </xf>
    <xf numFmtId="38" fontId="18" fillId="0" borderId="70" xfId="3" applyFont="1" applyBorder="1" applyAlignment="1" applyProtection="1">
      <alignment horizontal="right" vertical="center"/>
      <protection locked="0"/>
    </xf>
    <xf numFmtId="38" fontId="18" fillId="0" borderId="71" xfId="3" applyFont="1" applyBorder="1" applyAlignment="1" applyProtection="1">
      <alignment horizontal="right" vertical="center"/>
      <protection locked="0"/>
    </xf>
    <xf numFmtId="38" fontId="18" fillId="0" borderId="72" xfId="3" applyFont="1" applyBorder="1" applyAlignment="1" applyProtection="1">
      <alignment horizontal="right" vertical="center"/>
      <protection locked="0"/>
    </xf>
    <xf numFmtId="38" fontId="18" fillId="5" borderId="52" xfId="3" applyFont="1" applyFill="1" applyBorder="1" applyAlignment="1" applyProtection="1">
      <alignment horizontal="right" vertical="center"/>
      <protection locked="0"/>
    </xf>
    <xf numFmtId="38" fontId="18" fillId="5" borderId="53" xfId="3" applyFont="1" applyFill="1" applyBorder="1" applyAlignment="1" applyProtection="1">
      <alignment horizontal="right" vertical="center"/>
      <protection locked="0"/>
    </xf>
    <xf numFmtId="38" fontId="18" fillId="5" borderId="54" xfId="3" applyFont="1" applyFill="1" applyBorder="1" applyAlignment="1" applyProtection="1">
      <alignment horizontal="right" vertical="center"/>
      <protection locked="0"/>
    </xf>
    <xf numFmtId="38" fontId="18" fillId="5" borderId="33" xfId="3" applyFont="1" applyFill="1" applyBorder="1" applyAlignment="1" applyProtection="1">
      <alignment horizontal="right" vertical="center"/>
      <protection locked="0"/>
    </xf>
    <xf numFmtId="38" fontId="18" fillId="5" borderId="34" xfId="3" applyFont="1" applyFill="1" applyBorder="1" applyAlignment="1" applyProtection="1">
      <alignment horizontal="right" vertical="center"/>
      <protection locked="0"/>
    </xf>
    <xf numFmtId="38" fontId="18" fillId="5" borderId="35" xfId="3" applyFont="1" applyFill="1" applyBorder="1" applyAlignment="1" applyProtection="1">
      <alignment horizontal="right" vertical="center"/>
      <protection locked="0"/>
    </xf>
    <xf numFmtId="38" fontId="18" fillId="0" borderId="55" xfId="3" applyFont="1" applyBorder="1" applyAlignment="1" applyProtection="1">
      <alignment horizontal="right" vertical="center"/>
      <protection locked="0"/>
    </xf>
    <xf numFmtId="38" fontId="18" fillId="0" borderId="56" xfId="3" applyFont="1" applyBorder="1" applyAlignment="1" applyProtection="1">
      <alignment horizontal="right" vertical="center"/>
      <protection locked="0"/>
    </xf>
    <xf numFmtId="38" fontId="18" fillId="0" borderId="57" xfId="3" applyFont="1" applyBorder="1" applyAlignment="1" applyProtection="1">
      <alignment horizontal="right" vertical="center"/>
      <protection locked="0"/>
    </xf>
    <xf numFmtId="0" fontId="8" fillId="0" borderId="78" xfId="4" applyFont="1" applyBorder="1" applyAlignment="1" applyProtection="1">
      <alignment horizontal="center" vertical="center"/>
      <protection locked="0"/>
    </xf>
    <xf numFmtId="0" fontId="7" fillId="0" borderId="4" xfId="4" applyFont="1" applyBorder="1" applyAlignment="1" applyProtection="1">
      <alignment horizontal="left" vertical="center"/>
      <protection locked="0"/>
    </xf>
    <xf numFmtId="0" fontId="7" fillId="0" borderId="47" xfId="4" applyFont="1" applyBorder="1" applyAlignment="1" applyProtection="1">
      <alignment horizontal="left" vertical="center"/>
      <protection locked="0"/>
    </xf>
    <xf numFmtId="38" fontId="7" fillId="0" borderId="43" xfId="3" applyFont="1" applyFill="1" applyBorder="1" applyAlignment="1" applyProtection="1">
      <alignment horizontal="center" vertical="center"/>
      <protection locked="0"/>
    </xf>
    <xf numFmtId="38" fontId="7" fillId="0" borderId="6" xfId="3" applyFont="1" applyFill="1" applyBorder="1" applyAlignment="1" applyProtection="1">
      <alignment horizontal="center" vertical="center"/>
      <protection locked="0"/>
    </xf>
    <xf numFmtId="38" fontId="7" fillId="0" borderId="84" xfId="3" applyFont="1" applyFill="1" applyBorder="1" applyAlignment="1" applyProtection="1">
      <alignment horizontal="center" vertical="center"/>
      <protection locked="0"/>
    </xf>
    <xf numFmtId="38" fontId="7" fillId="0" borderId="85" xfId="3" applyFont="1" applyFill="1" applyBorder="1" applyAlignment="1" applyProtection="1">
      <alignment horizontal="center" vertical="center"/>
      <protection locked="0"/>
    </xf>
    <xf numFmtId="38" fontId="12" fillId="4" borderId="33" xfId="3" applyFont="1" applyFill="1" applyBorder="1" applyAlignment="1" applyProtection="1">
      <alignment horizontal="center" vertical="center"/>
      <protection locked="0"/>
    </xf>
    <xf numFmtId="0" fontId="7" fillId="0" borderId="34" xfId="0" applyFont="1" applyBorder="1" applyProtection="1">
      <alignment vertical="center"/>
      <protection locked="0"/>
    </xf>
    <xf numFmtId="0" fontId="7" fillId="0" borderId="35" xfId="0" applyFont="1" applyBorder="1" applyProtection="1">
      <alignment vertical="center"/>
      <protection locked="0"/>
    </xf>
    <xf numFmtId="38" fontId="7" fillId="3" borderId="88" xfId="3" applyFont="1" applyFill="1" applyBorder="1" applyAlignment="1" applyProtection="1">
      <alignment horizontal="right" vertical="center"/>
      <protection locked="0"/>
    </xf>
    <xf numFmtId="38" fontId="7" fillId="3" borderId="10" xfId="3" applyFont="1" applyFill="1" applyBorder="1" applyAlignment="1" applyProtection="1">
      <alignment horizontal="right" vertical="center"/>
      <protection locked="0"/>
    </xf>
    <xf numFmtId="0" fontId="8" fillId="0" borderId="78" xfId="4" applyFont="1" applyBorder="1" applyAlignment="1" applyProtection="1">
      <alignment horizontal="center" vertical="center" textRotation="255"/>
      <protection locked="0"/>
    </xf>
    <xf numFmtId="0" fontId="8" fillId="0" borderId="85" xfId="4" applyFont="1" applyBorder="1" applyAlignment="1" applyProtection="1">
      <alignment horizontal="center" vertical="center" textRotation="255"/>
      <protection locked="0"/>
    </xf>
    <xf numFmtId="0" fontId="8" fillId="0" borderId="27" xfId="4" applyFont="1" applyBorder="1" applyAlignment="1" applyProtection="1">
      <alignment horizontal="center" vertical="center" textRotation="255"/>
      <protection locked="0"/>
    </xf>
    <xf numFmtId="0" fontId="8" fillId="0" borderId="87" xfId="4" applyFont="1" applyBorder="1" applyAlignment="1" applyProtection="1">
      <alignment horizontal="center" vertical="center" textRotation="255"/>
      <protection locked="0"/>
    </xf>
    <xf numFmtId="38" fontId="7" fillId="3" borderId="40" xfId="3" applyFont="1" applyFill="1" applyBorder="1" applyAlignment="1" applyProtection="1">
      <alignment horizontal="right" vertical="center"/>
      <protection locked="0"/>
    </xf>
    <xf numFmtId="38" fontId="7" fillId="3" borderId="60" xfId="3" applyFont="1" applyFill="1" applyBorder="1" applyAlignment="1" applyProtection="1">
      <alignment horizontal="right" vertical="center"/>
      <protection locked="0"/>
    </xf>
    <xf numFmtId="38" fontId="18" fillId="0" borderId="90" xfId="3" applyFont="1" applyBorder="1" applyAlignment="1" applyProtection="1">
      <alignment horizontal="right" vertical="center"/>
      <protection locked="0"/>
    </xf>
    <xf numFmtId="38" fontId="18" fillId="0" borderId="55" xfId="3" applyFont="1" applyFill="1" applyBorder="1" applyAlignment="1" applyProtection="1">
      <alignment horizontal="right" vertical="center"/>
      <protection locked="0"/>
    </xf>
    <xf numFmtId="38" fontId="18" fillId="0" borderId="56" xfId="3" applyFont="1" applyFill="1" applyBorder="1" applyAlignment="1" applyProtection="1">
      <alignment horizontal="right" vertical="center"/>
      <protection locked="0"/>
    </xf>
    <xf numFmtId="38" fontId="18" fillId="0" borderId="57" xfId="3" applyFont="1" applyFill="1" applyBorder="1" applyAlignment="1" applyProtection="1">
      <alignment horizontal="right" vertical="center"/>
      <protection locked="0"/>
    </xf>
    <xf numFmtId="0" fontId="14" fillId="8" borderId="83" xfId="4" applyFont="1" applyFill="1" applyBorder="1" applyAlignment="1" applyProtection="1">
      <alignment horizontal="right" vertical="center"/>
      <protection locked="0"/>
    </xf>
    <xf numFmtId="0" fontId="14" fillId="8" borderId="34" xfId="4" applyFont="1" applyFill="1" applyBorder="1" applyAlignment="1" applyProtection="1">
      <alignment horizontal="right" vertical="center"/>
      <protection locked="0"/>
    </xf>
    <xf numFmtId="0" fontId="14" fillId="8" borderId="35" xfId="4" applyFont="1" applyFill="1" applyBorder="1" applyAlignment="1" applyProtection="1">
      <alignment horizontal="right" vertical="center"/>
      <protection locked="0"/>
    </xf>
    <xf numFmtId="38" fontId="18" fillId="8" borderId="33" xfId="3" applyFont="1" applyFill="1" applyBorder="1" applyAlignment="1" applyProtection="1">
      <alignment horizontal="right" vertical="center"/>
      <protection locked="0"/>
    </xf>
    <xf numFmtId="38" fontId="18" fillId="8" borderId="34" xfId="3" applyFont="1" applyFill="1" applyBorder="1" applyAlignment="1" applyProtection="1">
      <alignment horizontal="right" vertical="center"/>
      <protection locked="0"/>
    </xf>
    <xf numFmtId="38" fontId="18" fillId="8" borderId="35" xfId="3" applyFont="1" applyFill="1" applyBorder="1" applyAlignment="1" applyProtection="1">
      <alignment horizontal="right" vertical="center"/>
      <protection locked="0"/>
    </xf>
    <xf numFmtId="38" fontId="7" fillId="0" borderId="93" xfId="3" applyFont="1" applyFill="1" applyBorder="1" applyAlignment="1" applyProtection="1">
      <alignment horizontal="right" vertical="center"/>
      <protection locked="0"/>
    </xf>
    <xf numFmtId="38" fontId="7" fillId="0" borderId="94" xfId="3" applyFont="1" applyFill="1" applyBorder="1" applyAlignment="1" applyProtection="1">
      <alignment horizontal="right" vertical="center"/>
      <protection locked="0"/>
    </xf>
    <xf numFmtId="0" fontId="7" fillId="0" borderId="3" xfId="0" applyFont="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cellXfs>
  <cellStyles count="5">
    <cellStyle name="ハイパーリンク" xfId="2" builtinId="8"/>
    <cellStyle name="桁区切り" xfId="1" builtinId="6"/>
    <cellStyle name="桁区切り 2" xfId="3" xr:uid="{677EE36B-2E74-42B9-9D5D-0E83E879BF33}"/>
    <cellStyle name="標準" xfId="0" builtinId="0"/>
    <cellStyle name="標準 2" xfId="4" xr:uid="{2547E23F-85D0-4031-8877-717AC00BB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226218</xdr:colOff>
      <xdr:row>5</xdr:row>
      <xdr:rowOff>142874</xdr:rowOff>
    </xdr:from>
    <xdr:to>
      <xdr:col>4</xdr:col>
      <xdr:colOff>1954924</xdr:colOff>
      <xdr:row>10</xdr:row>
      <xdr:rowOff>392905</xdr:rowOff>
    </xdr:to>
    <xdr:sp macro="" textlink="">
      <xdr:nvSpPr>
        <xdr:cNvPr id="3" name="正方形/長方形 2">
          <a:extLst>
            <a:ext uri="{FF2B5EF4-FFF2-40B4-BE49-F238E27FC236}">
              <a16:creationId xmlns:a16="http://schemas.microsoft.com/office/drawing/2014/main" id="{AC756723-7A0C-44DC-833E-ED23DD9AE24C}"/>
            </a:ext>
          </a:extLst>
        </xdr:cNvPr>
        <xdr:cNvSpPr/>
      </xdr:nvSpPr>
      <xdr:spPr>
        <a:xfrm>
          <a:off x="2405062" y="1785937"/>
          <a:ext cx="6086393" cy="2988468"/>
        </a:xfrm>
        <a:prstGeom prst="rect">
          <a:avLst/>
        </a:prstGeom>
        <a:solidFill>
          <a:sysClr val="window" lastClr="FFFFFF">
            <a:alpha val="70000"/>
          </a:sysClr>
        </a:solidFill>
        <a:ln w="25400" cap="flat" cmpd="sng" algn="ctr">
          <a:solidFill>
            <a:srgbClr val="4F81BD"/>
          </a:solidFill>
          <a:prstDash val="sysDot"/>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記入例に記載されている金額は工賃向上計画（第５期）を</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踏まえた数値を反映しているものではありません。</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左の項目ごとに必要な数値は、各事業所で設定してください。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1012031</xdr:colOff>
      <xdr:row>12</xdr:row>
      <xdr:rowOff>0</xdr:rowOff>
    </xdr:from>
    <xdr:to>
      <xdr:col>11</xdr:col>
      <xdr:colOff>228600</xdr:colOff>
      <xdr:row>25</xdr:row>
      <xdr:rowOff>116681</xdr:rowOff>
    </xdr:to>
    <xdr:sp macro="" textlink="">
      <xdr:nvSpPr>
        <xdr:cNvPr id="2" name="正方形/長方形 1">
          <a:extLst>
            <a:ext uri="{FF2B5EF4-FFF2-40B4-BE49-F238E27FC236}">
              <a16:creationId xmlns:a16="http://schemas.microsoft.com/office/drawing/2014/main" id="{F243AD5E-7595-444F-A17C-B928BE0F0F78}"/>
            </a:ext>
          </a:extLst>
        </xdr:cNvPr>
        <xdr:cNvSpPr/>
      </xdr:nvSpPr>
      <xdr:spPr>
        <a:xfrm>
          <a:off x="3143250" y="2262188"/>
          <a:ext cx="6467475" cy="2390774"/>
        </a:xfrm>
        <a:prstGeom prst="rect">
          <a:avLst/>
        </a:prstGeom>
        <a:solidFill>
          <a:sysClr val="window" lastClr="FFFFFF">
            <a:alpha val="70000"/>
          </a:sysClr>
        </a:solidFill>
        <a:ln w="25400" cap="flat" cmpd="sng" algn="ctr">
          <a:solidFill>
            <a:srgbClr val="4F81BD"/>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記入例に記載されている金額は工賃向上計画（第５期）を</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踏まえた数値を反映しているものではありません。</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左の項目ごとに必要な数値は、各事業所で設定してください。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894F-9792-45CD-A2B5-A24611E595A2}">
  <sheetPr codeName="Sheet1">
    <tabColor theme="8"/>
  </sheetPr>
  <dimension ref="A1:H38"/>
  <sheetViews>
    <sheetView tabSelected="1" view="pageBreakPreview" zoomScaleNormal="100" zoomScaleSheetLayoutView="100" workbookViewId="0">
      <selection activeCell="G25" sqref="G25:H25"/>
    </sheetView>
  </sheetViews>
  <sheetFormatPr defaultRowHeight="13.5" x14ac:dyDescent="0.4"/>
  <cols>
    <col min="1" max="7" width="11.625" style="91" customWidth="1"/>
    <col min="8" max="8" width="19.625" style="91" customWidth="1"/>
    <col min="9" max="16384" width="9" style="91"/>
  </cols>
  <sheetData>
    <row r="1" spans="1:8" ht="14.25" thickBot="1" x14ac:dyDescent="0.45">
      <c r="A1" s="89"/>
      <c r="B1" s="89"/>
      <c r="C1" s="89"/>
      <c r="D1" s="89"/>
      <c r="E1" s="89"/>
      <c r="F1" s="89"/>
      <c r="G1" s="89"/>
      <c r="H1" s="90" t="s">
        <v>0</v>
      </c>
    </row>
    <row r="2" spans="1:8" x14ac:dyDescent="0.4">
      <c r="A2" s="89"/>
      <c r="B2" s="89"/>
      <c r="C2" s="89"/>
      <c r="D2" s="89"/>
      <c r="E2" s="89"/>
      <c r="F2" s="89"/>
      <c r="G2" s="89"/>
      <c r="H2" s="89"/>
    </row>
    <row r="3" spans="1:8" x14ac:dyDescent="0.4">
      <c r="A3" s="89" t="s">
        <v>1</v>
      </c>
      <c r="B3" s="89"/>
      <c r="C3" s="89"/>
      <c r="D3" s="89"/>
      <c r="E3" s="89"/>
      <c r="F3" s="89"/>
      <c r="G3" s="89"/>
      <c r="H3" s="89"/>
    </row>
    <row r="4" spans="1:8" x14ac:dyDescent="0.4">
      <c r="A4" s="89"/>
      <c r="B4" s="89"/>
      <c r="C4" s="89"/>
      <c r="D4" s="89"/>
      <c r="E4" s="89"/>
      <c r="F4" s="89"/>
      <c r="G4" s="89"/>
      <c r="H4" s="89"/>
    </row>
    <row r="5" spans="1:8" x14ac:dyDescent="0.4">
      <c r="A5" s="89"/>
      <c r="B5" s="89"/>
      <c r="C5" s="89"/>
      <c r="D5" s="89"/>
      <c r="E5" s="89"/>
      <c r="F5" s="89" t="s">
        <v>2</v>
      </c>
      <c r="G5" s="89"/>
      <c r="H5" s="89"/>
    </row>
    <row r="6" spans="1:8" ht="19.5" customHeight="1" x14ac:dyDescent="0.4">
      <c r="A6" s="89"/>
      <c r="B6" s="89"/>
      <c r="C6" s="89"/>
      <c r="D6" s="89"/>
      <c r="E6" s="89"/>
      <c r="F6" s="256"/>
      <c r="G6" s="257"/>
      <c r="H6" s="257"/>
    </row>
    <row r="7" spans="1:8" x14ac:dyDescent="0.4">
      <c r="A7" s="89"/>
      <c r="B7" s="89"/>
      <c r="C7" s="89"/>
      <c r="D7" s="89"/>
      <c r="E7" s="89"/>
      <c r="F7" s="89" t="s">
        <v>3</v>
      </c>
      <c r="G7" s="89"/>
      <c r="H7" s="89"/>
    </row>
    <row r="8" spans="1:8" ht="20.25" customHeight="1" x14ac:dyDescent="0.4">
      <c r="A8" s="89"/>
      <c r="B8" s="89"/>
      <c r="C8" s="89"/>
      <c r="D8" s="89"/>
      <c r="E8" s="89"/>
      <c r="F8" s="258"/>
      <c r="G8" s="258"/>
      <c r="H8" s="258"/>
    </row>
    <row r="9" spans="1:8" x14ac:dyDescent="0.4">
      <c r="A9" s="89"/>
      <c r="B9" s="89"/>
      <c r="C9" s="89"/>
      <c r="D9" s="89"/>
      <c r="E9" s="89"/>
      <c r="F9" s="89" t="s">
        <v>4</v>
      </c>
      <c r="G9" s="89"/>
      <c r="H9" s="92"/>
    </row>
    <row r="10" spans="1:8" ht="21" customHeight="1" x14ac:dyDescent="0.4">
      <c r="A10" s="89"/>
      <c r="B10" s="89"/>
      <c r="C10" s="89"/>
      <c r="D10" s="89"/>
      <c r="E10" s="89"/>
      <c r="F10" s="258"/>
      <c r="G10" s="258"/>
      <c r="H10" s="258"/>
    </row>
    <row r="11" spans="1:8" x14ac:dyDescent="0.4">
      <c r="A11" s="89"/>
      <c r="B11" s="89"/>
      <c r="C11" s="89"/>
      <c r="D11" s="89"/>
      <c r="E11" s="89"/>
      <c r="F11" s="93"/>
      <c r="G11" s="93"/>
      <c r="H11" s="93"/>
    </row>
    <row r="12" spans="1:8" ht="23.25" customHeight="1" x14ac:dyDescent="0.4">
      <c r="A12" s="89" t="s">
        <v>5</v>
      </c>
      <c r="B12" s="89"/>
      <c r="C12" s="89"/>
      <c r="D12" s="89"/>
      <c r="E12" s="89"/>
      <c r="F12" s="94"/>
      <c r="G12" s="89"/>
      <c r="H12" s="89"/>
    </row>
    <row r="13" spans="1:8" x14ac:dyDescent="0.4">
      <c r="A13" s="89"/>
      <c r="B13" s="89"/>
      <c r="C13" s="89"/>
      <c r="D13" s="89"/>
      <c r="E13" s="89"/>
      <c r="F13" s="94"/>
      <c r="G13" s="89"/>
      <c r="H13" s="89"/>
    </row>
    <row r="14" spans="1:8" ht="14.25" x14ac:dyDescent="0.4">
      <c r="A14" s="101" t="s">
        <v>6</v>
      </c>
      <c r="B14" s="89"/>
      <c r="C14" s="89"/>
      <c r="D14" s="89"/>
      <c r="E14" s="89"/>
      <c r="F14" s="89"/>
      <c r="G14" s="89"/>
      <c r="H14" s="89"/>
    </row>
    <row r="15" spans="1:8" ht="21" customHeight="1" x14ac:dyDescent="0.4">
      <c r="A15" s="1" t="s">
        <v>7</v>
      </c>
      <c r="B15" s="253" t="s">
        <v>139</v>
      </c>
      <c r="C15" s="254"/>
      <c r="D15" s="255"/>
      <c r="E15" s="2" t="s">
        <v>8</v>
      </c>
      <c r="F15" s="253" t="s">
        <v>141</v>
      </c>
      <c r="G15" s="254"/>
      <c r="H15" s="255"/>
    </row>
    <row r="16" spans="1:8" ht="22.5" customHeight="1" x14ac:dyDescent="0.4">
      <c r="A16" s="1" t="s">
        <v>9</v>
      </c>
      <c r="B16" s="250" t="s">
        <v>140</v>
      </c>
      <c r="C16" s="251"/>
      <c r="D16" s="252"/>
      <c r="E16" s="3" t="s">
        <v>10</v>
      </c>
      <c r="F16" s="253" t="s">
        <v>142</v>
      </c>
      <c r="G16" s="254"/>
      <c r="H16" s="255"/>
    </row>
    <row r="17" spans="1:8" x14ac:dyDescent="0.4">
      <c r="A17" s="4" t="s">
        <v>11</v>
      </c>
      <c r="B17" s="262" t="s">
        <v>231</v>
      </c>
      <c r="C17" s="263"/>
      <c r="D17" s="263"/>
      <c r="E17" s="263"/>
      <c r="F17" s="263"/>
      <c r="G17" s="263"/>
      <c r="H17" s="264"/>
    </row>
    <row r="18" spans="1:8" x14ac:dyDescent="0.4">
      <c r="A18" s="5" t="s">
        <v>3</v>
      </c>
      <c r="B18" s="265"/>
      <c r="C18" s="266"/>
      <c r="D18" s="266"/>
      <c r="E18" s="266"/>
      <c r="F18" s="266"/>
      <c r="G18" s="266"/>
      <c r="H18" s="267"/>
    </row>
    <row r="19" spans="1:8" x14ac:dyDescent="0.4">
      <c r="A19" s="5"/>
      <c r="B19" s="6" t="s">
        <v>12</v>
      </c>
      <c r="C19" s="268" t="s">
        <v>232</v>
      </c>
      <c r="D19" s="268"/>
      <c r="E19" s="268"/>
      <c r="F19" s="7" t="s">
        <v>13</v>
      </c>
      <c r="G19" s="268" t="s">
        <v>232</v>
      </c>
      <c r="H19" s="268"/>
    </row>
    <row r="20" spans="1:8" x14ac:dyDescent="0.4">
      <c r="A20" s="96"/>
      <c r="B20" s="97" t="s">
        <v>14</v>
      </c>
      <c r="C20" s="268" t="s">
        <v>233</v>
      </c>
      <c r="D20" s="268"/>
      <c r="E20" s="268"/>
      <c r="F20" s="8" t="s">
        <v>15</v>
      </c>
      <c r="G20" s="269" t="s">
        <v>234</v>
      </c>
      <c r="H20" s="268"/>
    </row>
    <row r="21" spans="1:8" ht="20.25" customHeight="1" x14ac:dyDescent="0.4">
      <c r="A21" s="4" t="s">
        <v>11</v>
      </c>
      <c r="B21" s="9"/>
      <c r="C21" s="10"/>
      <c r="D21" s="10"/>
      <c r="E21" s="10"/>
      <c r="F21" s="10"/>
      <c r="G21" s="10"/>
      <c r="H21" s="11" t="s">
        <v>16</v>
      </c>
    </row>
    <row r="22" spans="1:8" ht="15" customHeight="1" x14ac:dyDescent="0.4">
      <c r="A22" s="5" t="s">
        <v>17</v>
      </c>
      <c r="B22" s="259" t="s">
        <v>18</v>
      </c>
      <c r="C22" s="259"/>
      <c r="D22" s="12"/>
      <c r="E22" s="259" t="s">
        <v>19</v>
      </c>
      <c r="F22" s="259"/>
      <c r="G22" s="12"/>
      <c r="H22" s="260" t="s">
        <v>20</v>
      </c>
    </row>
    <row r="23" spans="1:8" ht="16.5" customHeight="1" x14ac:dyDescent="0.4">
      <c r="A23" s="98" t="s">
        <v>21</v>
      </c>
      <c r="B23" s="259" t="s">
        <v>22</v>
      </c>
      <c r="C23" s="259"/>
      <c r="D23" s="12" t="s">
        <v>143</v>
      </c>
      <c r="E23" s="259" t="s">
        <v>23</v>
      </c>
      <c r="F23" s="259"/>
      <c r="G23" s="12"/>
      <c r="H23" s="261"/>
    </row>
    <row r="24" spans="1:8" ht="18" customHeight="1" x14ac:dyDescent="0.4">
      <c r="A24" s="13" t="s">
        <v>24</v>
      </c>
      <c r="B24" s="14" t="s">
        <v>25</v>
      </c>
      <c r="C24" s="14" t="s">
        <v>26</v>
      </c>
      <c r="D24" s="14" t="s">
        <v>27</v>
      </c>
      <c r="E24" s="15" t="s">
        <v>28</v>
      </c>
      <c r="F24" s="16" t="s">
        <v>29</v>
      </c>
      <c r="G24" s="270" t="s">
        <v>30</v>
      </c>
      <c r="H24" s="270"/>
    </row>
    <row r="25" spans="1:8" ht="39.75" customHeight="1" x14ac:dyDescent="0.4">
      <c r="A25" s="17" t="s">
        <v>31</v>
      </c>
      <c r="B25" s="18">
        <v>25</v>
      </c>
      <c r="C25" s="18">
        <v>20</v>
      </c>
      <c r="D25" s="19">
        <v>86</v>
      </c>
      <c r="E25" s="20">
        <v>43</v>
      </c>
      <c r="F25" s="18">
        <v>3</v>
      </c>
      <c r="G25" s="271" t="s">
        <v>235</v>
      </c>
      <c r="H25" s="272"/>
    </row>
    <row r="26" spans="1:8" ht="27" customHeight="1" x14ac:dyDescent="0.4">
      <c r="A26" s="273" t="s">
        <v>32</v>
      </c>
      <c r="B26" s="276" t="s">
        <v>144</v>
      </c>
      <c r="C26" s="277"/>
      <c r="D26" s="277"/>
      <c r="E26" s="277"/>
      <c r="F26" s="277"/>
      <c r="G26" s="277"/>
      <c r="H26" s="278"/>
    </row>
    <row r="27" spans="1:8" ht="39.950000000000003" customHeight="1" x14ac:dyDescent="0.4">
      <c r="A27" s="274"/>
      <c r="B27" s="279" t="s">
        <v>145</v>
      </c>
      <c r="C27" s="280"/>
      <c r="D27" s="280"/>
      <c r="E27" s="280"/>
      <c r="F27" s="280"/>
      <c r="G27" s="280"/>
      <c r="H27" s="281"/>
    </row>
    <row r="28" spans="1:8" ht="53.25" customHeight="1" x14ac:dyDescent="0.4">
      <c r="A28" s="274"/>
      <c r="B28" s="279" t="s">
        <v>146</v>
      </c>
      <c r="C28" s="280"/>
      <c r="D28" s="280"/>
      <c r="E28" s="280"/>
      <c r="F28" s="280"/>
      <c r="G28" s="280"/>
      <c r="H28" s="281"/>
    </row>
    <row r="29" spans="1:8" ht="39.950000000000003" customHeight="1" x14ac:dyDescent="0.4">
      <c r="A29" s="274"/>
      <c r="B29" s="279" t="s">
        <v>147</v>
      </c>
      <c r="C29" s="280"/>
      <c r="D29" s="280"/>
      <c r="E29" s="280"/>
      <c r="F29" s="280"/>
      <c r="G29" s="280"/>
      <c r="H29" s="281"/>
    </row>
    <row r="30" spans="1:8" ht="39.950000000000003" customHeight="1" x14ac:dyDescent="0.4">
      <c r="A30" s="274"/>
      <c r="B30" s="282" t="s">
        <v>148</v>
      </c>
      <c r="C30" s="283"/>
      <c r="D30" s="283"/>
      <c r="E30" s="283"/>
      <c r="F30" s="283"/>
      <c r="G30" s="283"/>
      <c r="H30" s="284"/>
    </row>
    <row r="31" spans="1:8" ht="15.75" customHeight="1" x14ac:dyDescent="0.4">
      <c r="A31" s="275"/>
      <c r="B31" s="285"/>
      <c r="C31" s="286"/>
      <c r="D31" s="286"/>
      <c r="E31" s="286"/>
      <c r="F31" s="286"/>
      <c r="G31" s="286"/>
      <c r="H31" s="287"/>
    </row>
    <row r="32" spans="1:8" ht="78" customHeight="1" x14ac:dyDescent="0.4">
      <c r="A32" s="273" t="s">
        <v>33</v>
      </c>
      <c r="B32" s="276" t="s">
        <v>149</v>
      </c>
      <c r="C32" s="277"/>
      <c r="D32" s="277"/>
      <c r="E32" s="277"/>
      <c r="F32" s="277"/>
      <c r="G32" s="277"/>
      <c r="H32" s="278"/>
    </row>
    <row r="33" spans="1:8" ht="39.950000000000003" customHeight="1" x14ac:dyDescent="0.4">
      <c r="A33" s="274"/>
      <c r="B33" s="279" t="s">
        <v>150</v>
      </c>
      <c r="C33" s="280"/>
      <c r="D33" s="280"/>
      <c r="E33" s="280"/>
      <c r="F33" s="280"/>
      <c r="G33" s="280"/>
      <c r="H33" s="281"/>
    </row>
    <row r="34" spans="1:8" ht="39.950000000000003" customHeight="1" x14ac:dyDescent="0.4">
      <c r="A34" s="274"/>
      <c r="B34" s="288" t="s">
        <v>151</v>
      </c>
      <c r="C34" s="289"/>
      <c r="D34" s="289"/>
      <c r="E34" s="289"/>
      <c r="F34" s="289"/>
      <c r="G34" s="289"/>
      <c r="H34" s="290"/>
    </row>
    <row r="35" spans="1:8" ht="39.950000000000003" customHeight="1" x14ac:dyDescent="0.4">
      <c r="A35" s="274"/>
      <c r="B35" s="288" t="s">
        <v>152</v>
      </c>
      <c r="C35" s="289"/>
      <c r="D35" s="289"/>
      <c r="E35" s="289"/>
      <c r="F35" s="289"/>
      <c r="G35" s="289"/>
      <c r="H35" s="290"/>
    </row>
    <row r="36" spans="1:8" ht="51" customHeight="1" x14ac:dyDescent="0.4">
      <c r="A36" s="274"/>
      <c r="B36" s="288" t="s">
        <v>153</v>
      </c>
      <c r="C36" s="289"/>
      <c r="D36" s="289"/>
      <c r="E36" s="289"/>
      <c r="F36" s="289"/>
      <c r="G36" s="289"/>
      <c r="H36" s="290"/>
    </row>
    <row r="37" spans="1:8" ht="14.25" customHeight="1" x14ac:dyDescent="0.4">
      <c r="A37" s="275"/>
      <c r="B37" s="291"/>
      <c r="C37" s="292"/>
      <c r="D37" s="292"/>
      <c r="E37" s="292"/>
      <c r="F37" s="292"/>
      <c r="G37" s="292"/>
      <c r="H37" s="293"/>
    </row>
    <row r="38" spans="1:8" x14ac:dyDescent="0.4">
      <c r="A38" s="89"/>
      <c r="B38" s="89"/>
      <c r="C38" s="89"/>
      <c r="D38" s="99"/>
      <c r="E38" s="89"/>
      <c r="F38" s="89"/>
      <c r="G38" s="89"/>
      <c r="H38" s="100" t="s">
        <v>34</v>
      </c>
    </row>
  </sheetData>
  <mergeCells count="33">
    <mergeCell ref="A32:A37"/>
    <mergeCell ref="B32:H32"/>
    <mergeCell ref="B33:H33"/>
    <mergeCell ref="B34:H34"/>
    <mergeCell ref="B35:H35"/>
    <mergeCell ref="B36:H36"/>
    <mergeCell ref="B37:H37"/>
    <mergeCell ref="G24:H24"/>
    <mergeCell ref="G25:H25"/>
    <mergeCell ref="A26:A31"/>
    <mergeCell ref="B26:H26"/>
    <mergeCell ref="B27:H27"/>
    <mergeCell ref="B28:H28"/>
    <mergeCell ref="B29:H29"/>
    <mergeCell ref="B30:H30"/>
    <mergeCell ref="B31:H31"/>
    <mergeCell ref="B17:H18"/>
    <mergeCell ref="C19:E19"/>
    <mergeCell ref="G19:H19"/>
    <mergeCell ref="C20:E20"/>
    <mergeCell ref="G20:H20"/>
    <mergeCell ref="B22:C22"/>
    <mergeCell ref="E22:F22"/>
    <mergeCell ref="H22:H23"/>
    <mergeCell ref="B23:C23"/>
    <mergeCell ref="E23:F23"/>
    <mergeCell ref="B16:D16"/>
    <mergeCell ref="F16:H16"/>
    <mergeCell ref="F6:H6"/>
    <mergeCell ref="F8:H8"/>
    <mergeCell ref="F10:H10"/>
    <mergeCell ref="B15:D15"/>
    <mergeCell ref="F15:H15"/>
  </mergeCells>
  <phoneticPr fontId="2"/>
  <dataValidations count="1">
    <dataValidation type="list" allowBlank="1" showInputMessage="1" showErrorMessage="1" sqref="D22:D23 G22:G23" xr:uid="{27CFE131-D8B9-480E-86B3-3D421459C428}">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0F1-52F9-49AF-BA63-42B04473AD62}">
  <sheetPr codeName="Sheet2">
    <tabColor theme="8"/>
  </sheetPr>
  <dimension ref="A1:E38"/>
  <sheetViews>
    <sheetView view="pageBreakPreview" zoomScale="80" zoomScaleNormal="100" zoomScaleSheetLayoutView="80" workbookViewId="0">
      <selection activeCell="N8" sqref="N8"/>
    </sheetView>
  </sheetViews>
  <sheetFormatPr defaultRowHeight="13.5" x14ac:dyDescent="0.4"/>
  <cols>
    <col min="1" max="1" width="13.375" style="91" customWidth="1"/>
    <col min="2" max="2" width="15.125" style="91" customWidth="1"/>
    <col min="3" max="5" width="28.625" style="91" customWidth="1"/>
    <col min="6" max="16384" width="9" style="91"/>
  </cols>
  <sheetData>
    <row r="1" spans="1:5" ht="16.5" customHeight="1" thickBot="1" x14ac:dyDescent="0.45">
      <c r="A1" s="89"/>
      <c r="B1" s="89"/>
      <c r="C1" s="89"/>
      <c r="D1" s="89"/>
      <c r="E1" s="90" t="s">
        <v>35</v>
      </c>
    </row>
    <row r="2" spans="1:5" x14ac:dyDescent="0.4">
      <c r="A2" s="89"/>
      <c r="B2" s="89"/>
      <c r="C2" s="89"/>
      <c r="D2" s="89"/>
      <c r="E2" s="92"/>
    </row>
    <row r="3" spans="1:5" ht="35.25" customHeight="1" x14ac:dyDescent="0.4">
      <c r="A3" s="103" t="s">
        <v>36</v>
      </c>
      <c r="B3" s="89"/>
      <c r="C3" s="298" t="s">
        <v>236</v>
      </c>
      <c r="D3" s="298"/>
      <c r="E3" s="298"/>
    </row>
    <row r="4" spans="1:5" ht="20.25" customHeight="1" x14ac:dyDescent="0.4">
      <c r="A4" s="102"/>
      <c r="B4" s="104" t="s">
        <v>37</v>
      </c>
      <c r="C4" s="105" t="s">
        <v>38</v>
      </c>
      <c r="D4" s="105" t="s">
        <v>39</v>
      </c>
      <c r="E4" s="105" t="s">
        <v>40</v>
      </c>
    </row>
    <row r="5" spans="1:5" ht="42.95" customHeight="1" x14ac:dyDescent="0.4">
      <c r="A5" s="21" t="s">
        <v>41</v>
      </c>
      <c r="B5" s="22">
        <v>6000000</v>
      </c>
      <c r="C5" s="23">
        <f>参考様式①３カ年収支計画!$D$15</f>
        <v>5670000</v>
      </c>
      <c r="D5" s="23">
        <f>参考様式①３カ年収支計画!$G$15</f>
        <v>6294000</v>
      </c>
      <c r="E5" s="23">
        <f>参考様式①３カ年収支計画!$J$15</f>
        <v>7140000</v>
      </c>
    </row>
    <row r="6" spans="1:5" ht="42.95" customHeight="1" x14ac:dyDescent="0.4">
      <c r="A6" s="24" t="s">
        <v>42</v>
      </c>
      <c r="B6" s="22">
        <v>4412100</v>
      </c>
      <c r="C6" s="23">
        <f>参考様式①３カ年収支計画!$F$47</f>
        <v>3792000</v>
      </c>
      <c r="D6" s="23">
        <f>参考様式①３カ年収支計画!$I$47</f>
        <v>4132800</v>
      </c>
      <c r="E6" s="23">
        <f>参考様式①３カ年収支計画!$L$47</f>
        <v>4567200</v>
      </c>
    </row>
    <row r="7" spans="1:5" ht="42.95" customHeight="1" x14ac:dyDescent="0.4">
      <c r="A7" s="21" t="s">
        <v>43</v>
      </c>
      <c r="B7" s="25">
        <v>4000</v>
      </c>
      <c r="C7" s="229">
        <v>4000</v>
      </c>
      <c r="D7" s="229">
        <v>4200</v>
      </c>
      <c r="E7" s="229">
        <v>4400</v>
      </c>
    </row>
    <row r="8" spans="1:5" ht="42.95" customHeight="1" x14ac:dyDescent="0.4">
      <c r="A8" s="21" t="s">
        <v>44</v>
      </c>
      <c r="B8" s="27">
        <v>200</v>
      </c>
      <c r="C8" s="28">
        <v>200</v>
      </c>
      <c r="D8" s="28">
        <v>200</v>
      </c>
      <c r="E8" s="28">
        <v>200</v>
      </c>
    </row>
    <row r="9" spans="1:5" ht="42.95" customHeight="1" x14ac:dyDescent="0.4">
      <c r="A9" s="21" t="s">
        <v>45</v>
      </c>
      <c r="B9" s="26">
        <f>IF(B7="人","円",ROUNDUP(B7/B8,1))</f>
        <v>20</v>
      </c>
      <c r="C9" s="26">
        <f>IF(C7="人","円",ROUNDUP(C7/C8,1))</f>
        <v>20</v>
      </c>
      <c r="D9" s="26">
        <f>IF(D7="人","円",ROUNDUP(D7/D8,1))</f>
        <v>21</v>
      </c>
      <c r="E9" s="26">
        <f>IF(E7="人","円",ROUNDUP(E7/E8,1))</f>
        <v>22</v>
      </c>
    </row>
    <row r="10" spans="1:5" ht="42.95" customHeight="1" thickBot="1" x14ac:dyDescent="0.45">
      <c r="A10" s="24" t="s">
        <v>46</v>
      </c>
      <c r="B10" s="227">
        <v>12</v>
      </c>
      <c r="C10" s="228">
        <v>12</v>
      </c>
      <c r="D10" s="228">
        <v>12</v>
      </c>
      <c r="E10" s="228">
        <v>12</v>
      </c>
    </row>
    <row r="11" spans="1:5" ht="42.95" customHeight="1" thickBot="1" x14ac:dyDescent="0.45">
      <c r="A11" s="222" t="s">
        <v>47</v>
      </c>
      <c r="B11" s="223">
        <f>IF(B10="月","円",ROUND(B6/B9/B10,0))</f>
        <v>18384</v>
      </c>
      <c r="C11" s="223">
        <f>IF(C10="月","円",ROUND(C6/C9/C10,0))</f>
        <v>15800</v>
      </c>
      <c r="D11" s="223">
        <f>IF(D10="月","円",ROUND(D6/D9/D10,0))</f>
        <v>16400</v>
      </c>
      <c r="E11" s="223">
        <f>IF(E10="月","円",ROUND(E6/E9/E10,0))</f>
        <v>17300</v>
      </c>
    </row>
    <row r="12" spans="1:5" ht="42.95" customHeight="1" thickBot="1" x14ac:dyDescent="0.45">
      <c r="A12" s="29" t="s">
        <v>48</v>
      </c>
      <c r="B12" s="30">
        <v>28098</v>
      </c>
      <c r="C12" s="30" t="s">
        <v>49</v>
      </c>
      <c r="D12" s="30" t="s">
        <v>49</v>
      </c>
      <c r="E12" s="30" t="s">
        <v>49</v>
      </c>
    </row>
    <row r="13" spans="1:5" ht="13.5" customHeight="1" x14ac:dyDescent="0.4">
      <c r="A13" s="224" t="s">
        <v>50</v>
      </c>
      <c r="B13" s="299">
        <f>IF(B12="時間","円",ROUND(B6/B12,0))</f>
        <v>157</v>
      </c>
      <c r="C13" s="299" t="str">
        <f>IF(C12="時間","円",ROUND(C6/C12,0))</f>
        <v>円</v>
      </c>
      <c r="D13" s="299" t="str">
        <f t="shared" ref="D13:E13" si="0">IF(D12="時間","円",ROUND(D6/D12,0))</f>
        <v>円</v>
      </c>
      <c r="E13" s="299" t="str">
        <f t="shared" si="0"/>
        <v>円</v>
      </c>
    </row>
    <row r="14" spans="1:5" ht="13.5" customHeight="1" x14ac:dyDescent="0.4">
      <c r="A14" s="225" t="s">
        <v>51</v>
      </c>
      <c r="B14" s="300"/>
      <c r="C14" s="300"/>
      <c r="D14" s="300"/>
      <c r="E14" s="300"/>
    </row>
    <row r="15" spans="1:5" ht="14.25" customHeight="1" thickBot="1" x14ac:dyDescent="0.45">
      <c r="A15" s="226" t="s">
        <v>52</v>
      </c>
      <c r="B15" s="301"/>
      <c r="C15" s="301"/>
      <c r="D15" s="301"/>
      <c r="E15" s="301"/>
    </row>
    <row r="16" spans="1:5" ht="20.100000000000001" customHeight="1" x14ac:dyDescent="0.4">
      <c r="A16" s="294" t="s">
        <v>53</v>
      </c>
      <c r="B16" s="296"/>
      <c r="C16" s="230" t="s">
        <v>154</v>
      </c>
      <c r="D16" s="230" t="s">
        <v>154</v>
      </c>
      <c r="E16" s="230" t="s">
        <v>154</v>
      </c>
    </row>
    <row r="17" spans="1:5" ht="20.100000000000001" customHeight="1" x14ac:dyDescent="0.4">
      <c r="A17" s="294"/>
      <c r="B17" s="296"/>
      <c r="C17" s="231" t="s">
        <v>155</v>
      </c>
      <c r="D17" s="231" t="s">
        <v>156</v>
      </c>
      <c r="E17" s="231" t="s">
        <v>156</v>
      </c>
    </row>
    <row r="18" spans="1:5" ht="20.100000000000001" customHeight="1" x14ac:dyDescent="0.4">
      <c r="A18" s="294"/>
      <c r="B18" s="296"/>
      <c r="C18" s="231" t="s">
        <v>157</v>
      </c>
      <c r="D18" s="231" t="s">
        <v>158</v>
      </c>
      <c r="E18" s="231" t="s">
        <v>158</v>
      </c>
    </row>
    <row r="19" spans="1:5" ht="33" customHeight="1" x14ac:dyDescent="0.4">
      <c r="A19" s="294"/>
      <c r="B19" s="296"/>
      <c r="C19" s="231" t="s">
        <v>159</v>
      </c>
      <c r="D19" s="231" t="s">
        <v>160</v>
      </c>
      <c r="E19" s="231" t="s">
        <v>160</v>
      </c>
    </row>
    <row r="20" spans="1:5" ht="30" customHeight="1" x14ac:dyDescent="0.4">
      <c r="A20" s="294"/>
      <c r="B20" s="296"/>
      <c r="C20" s="231" t="s">
        <v>161</v>
      </c>
      <c r="D20" s="231" t="s">
        <v>162</v>
      </c>
      <c r="E20" s="231" t="s">
        <v>162</v>
      </c>
    </row>
    <row r="21" spans="1:5" ht="20.100000000000001" customHeight="1" x14ac:dyDescent="0.4">
      <c r="A21" s="294"/>
      <c r="B21" s="296"/>
      <c r="C21" s="232" t="s">
        <v>163</v>
      </c>
      <c r="D21" s="232" t="s">
        <v>163</v>
      </c>
      <c r="E21" s="232" t="s">
        <v>163</v>
      </c>
    </row>
    <row r="22" spans="1:5" ht="24.75" customHeight="1" x14ac:dyDescent="0.4">
      <c r="A22" s="294"/>
      <c r="B22" s="296"/>
      <c r="C22" s="233" t="s">
        <v>164</v>
      </c>
      <c r="D22" s="233" t="s">
        <v>165</v>
      </c>
      <c r="E22" s="233" t="s">
        <v>166</v>
      </c>
    </row>
    <row r="23" spans="1:5" ht="20.100000000000001" customHeight="1" x14ac:dyDescent="0.4">
      <c r="A23" s="294"/>
      <c r="B23" s="296"/>
      <c r="C23" s="232" t="s">
        <v>167</v>
      </c>
      <c r="D23" s="232" t="s">
        <v>167</v>
      </c>
      <c r="E23" s="232" t="s">
        <v>167</v>
      </c>
    </row>
    <row r="24" spans="1:5" ht="20.100000000000001" customHeight="1" x14ac:dyDescent="0.4">
      <c r="A24" s="294"/>
      <c r="B24" s="296"/>
      <c r="C24" s="231" t="s">
        <v>168</v>
      </c>
      <c r="D24" s="234" t="s">
        <v>169</v>
      </c>
      <c r="E24" s="234" t="s">
        <v>170</v>
      </c>
    </row>
    <row r="25" spans="1:5" ht="20.100000000000001" customHeight="1" x14ac:dyDescent="0.4">
      <c r="A25" s="294"/>
      <c r="B25" s="296"/>
      <c r="C25" s="235" t="s">
        <v>171</v>
      </c>
      <c r="D25" s="236" t="s">
        <v>172</v>
      </c>
      <c r="E25" s="236" t="s">
        <v>172</v>
      </c>
    </row>
    <row r="26" spans="1:5" ht="20.100000000000001" customHeight="1" x14ac:dyDescent="0.4">
      <c r="A26" s="294"/>
      <c r="B26" s="296"/>
      <c r="C26" s="237" t="s">
        <v>173</v>
      </c>
      <c r="D26" s="238" t="s">
        <v>174</v>
      </c>
      <c r="E26" s="238" t="s">
        <v>174</v>
      </c>
    </row>
    <row r="27" spans="1:5" ht="20.100000000000001" customHeight="1" x14ac:dyDescent="0.4">
      <c r="A27" s="294"/>
      <c r="B27" s="296"/>
      <c r="C27" s="239" t="s">
        <v>175</v>
      </c>
      <c r="D27" s="232" t="s">
        <v>175</v>
      </c>
      <c r="E27" s="232" t="s">
        <v>175</v>
      </c>
    </row>
    <row r="28" spans="1:5" ht="28.5" customHeight="1" x14ac:dyDescent="0.4">
      <c r="A28" s="294"/>
      <c r="B28" s="296"/>
      <c r="C28" s="240" t="s">
        <v>176</v>
      </c>
      <c r="D28" s="237" t="s">
        <v>177</v>
      </c>
      <c r="E28" s="237" t="s">
        <v>178</v>
      </c>
    </row>
    <row r="29" spans="1:5" ht="27.75" customHeight="1" x14ac:dyDescent="0.4">
      <c r="A29" s="294"/>
      <c r="B29" s="296"/>
      <c r="C29" s="241" t="s">
        <v>179</v>
      </c>
      <c r="D29" s="237" t="s">
        <v>180</v>
      </c>
      <c r="E29" s="237" t="s">
        <v>180</v>
      </c>
    </row>
    <row r="30" spans="1:5" ht="20.100000000000001" customHeight="1" x14ac:dyDescent="0.4">
      <c r="A30" s="294"/>
      <c r="B30" s="296"/>
      <c r="C30" s="242" t="s">
        <v>181</v>
      </c>
      <c r="D30" s="237" t="s">
        <v>182</v>
      </c>
      <c r="E30" s="237" t="s">
        <v>182</v>
      </c>
    </row>
    <row r="31" spans="1:5" ht="28.5" customHeight="1" x14ac:dyDescent="0.4">
      <c r="A31" s="294"/>
      <c r="B31" s="296"/>
      <c r="C31" s="237" t="s">
        <v>183</v>
      </c>
      <c r="D31" s="237" t="s">
        <v>184</v>
      </c>
      <c r="E31" s="237" t="s">
        <v>184</v>
      </c>
    </row>
    <row r="32" spans="1:5" ht="25.5" customHeight="1" x14ac:dyDescent="0.4">
      <c r="A32" s="294"/>
      <c r="B32" s="296"/>
      <c r="C32" s="237" t="s">
        <v>185</v>
      </c>
      <c r="D32" s="237" t="s">
        <v>185</v>
      </c>
      <c r="E32" s="237" t="s">
        <v>185</v>
      </c>
    </row>
    <row r="33" spans="1:5" ht="20.100000000000001" customHeight="1" x14ac:dyDescent="0.4">
      <c r="A33" s="294"/>
      <c r="B33" s="296"/>
      <c r="C33" s="243" t="s">
        <v>186</v>
      </c>
      <c r="D33" s="243" t="s">
        <v>186</v>
      </c>
      <c r="E33" s="244" t="s">
        <v>186</v>
      </c>
    </row>
    <row r="34" spans="1:5" ht="37.5" customHeight="1" x14ac:dyDescent="0.4">
      <c r="A34" s="294"/>
      <c r="B34" s="296"/>
      <c r="C34" s="245" t="s">
        <v>187</v>
      </c>
      <c r="D34" s="245" t="s">
        <v>188</v>
      </c>
      <c r="E34" s="245" t="s">
        <v>188</v>
      </c>
    </row>
    <row r="35" spans="1:5" ht="20.100000000000001" customHeight="1" x14ac:dyDescent="0.4">
      <c r="A35" s="294"/>
      <c r="B35" s="296"/>
      <c r="C35" s="246" t="s">
        <v>189</v>
      </c>
      <c r="D35" s="246" t="s">
        <v>189</v>
      </c>
      <c r="E35" s="247" t="s">
        <v>189</v>
      </c>
    </row>
    <row r="36" spans="1:5" ht="27" customHeight="1" x14ac:dyDescent="0.4">
      <c r="A36" s="295"/>
      <c r="B36" s="297"/>
      <c r="C36" s="248" t="s">
        <v>190</v>
      </c>
      <c r="D36" s="248" t="s">
        <v>191</v>
      </c>
      <c r="E36" s="248" t="s">
        <v>191</v>
      </c>
    </row>
    <row r="37" spans="1:5" ht="127.5" customHeight="1" x14ac:dyDescent="0.4">
      <c r="A37" s="31" t="s">
        <v>54</v>
      </c>
      <c r="B37" s="32" t="s">
        <v>55</v>
      </c>
      <c r="C37" s="33"/>
      <c r="D37" s="33"/>
      <c r="E37" s="34"/>
    </row>
    <row r="38" spans="1:5" x14ac:dyDescent="0.4">
      <c r="A38" s="89"/>
      <c r="B38" s="89"/>
      <c r="C38" s="89"/>
      <c r="D38" s="89"/>
      <c r="E38" s="100" t="s">
        <v>34</v>
      </c>
    </row>
  </sheetData>
  <mergeCells count="7">
    <mergeCell ref="A16:A36"/>
    <mergeCell ref="B16:B36"/>
    <mergeCell ref="C3:E3"/>
    <mergeCell ref="B13:B15"/>
    <mergeCell ref="C13:C15"/>
    <mergeCell ref="D13:D15"/>
    <mergeCell ref="E13:E15"/>
  </mergeCells>
  <phoneticPr fontId="2"/>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4117-00CE-4985-B307-AD707C042A32}">
  <sheetPr codeName="Sheet3">
    <tabColor theme="8"/>
  </sheetPr>
  <dimension ref="A2:L95"/>
  <sheetViews>
    <sheetView view="pageBreakPreview" zoomScale="80" zoomScaleNormal="80" zoomScaleSheetLayoutView="80" workbookViewId="0">
      <selection activeCell="G25" sqref="G25:H25"/>
    </sheetView>
  </sheetViews>
  <sheetFormatPr defaultRowHeight="13.5" x14ac:dyDescent="0.4"/>
  <cols>
    <col min="1" max="1" width="3.5" style="91" customWidth="1"/>
    <col min="2" max="2" width="3.625" style="91" customWidth="1"/>
    <col min="3" max="3" width="20.875" style="91" customWidth="1"/>
    <col min="4" max="4" width="14.625" style="91" customWidth="1"/>
    <col min="5" max="5" width="6.125" style="91" customWidth="1"/>
    <col min="6" max="6" width="16.375" style="91" customWidth="1"/>
    <col min="7" max="7" width="14.625" style="91" customWidth="1"/>
    <col min="8" max="8" width="6.125" style="91" customWidth="1"/>
    <col min="9" max="9" width="16.375" style="91" customWidth="1"/>
    <col min="10" max="10" width="14.625" style="91" customWidth="1"/>
    <col min="11" max="11" width="6.125" style="91" customWidth="1"/>
    <col min="12" max="12" width="16.375" style="91" customWidth="1"/>
    <col min="13" max="16384" width="9" style="91"/>
  </cols>
  <sheetData>
    <row r="2" spans="1:12" ht="17.25" x14ac:dyDescent="0.4">
      <c r="A2" s="188" t="s">
        <v>56</v>
      </c>
      <c r="B2" s="106"/>
      <c r="C2" s="106"/>
      <c r="D2" s="106"/>
      <c r="E2" s="106"/>
      <c r="F2" s="107" t="s">
        <v>57</v>
      </c>
      <c r="G2" s="36" t="s">
        <v>58</v>
      </c>
      <c r="H2" s="106"/>
      <c r="I2" s="106"/>
      <c r="J2" s="106"/>
      <c r="K2" s="106"/>
      <c r="L2" s="106"/>
    </row>
    <row r="3" spans="1:12" ht="15" x14ac:dyDescent="0.4">
      <c r="A3" s="35"/>
      <c r="B3" s="35"/>
      <c r="C3" s="35"/>
      <c r="D3" s="35"/>
      <c r="E3" s="35"/>
      <c r="F3" s="107" t="s">
        <v>57</v>
      </c>
      <c r="G3" s="108"/>
      <c r="H3" s="36" t="s">
        <v>59</v>
      </c>
      <c r="I3" s="36"/>
      <c r="J3" s="36"/>
      <c r="K3" s="36"/>
      <c r="L3" s="36"/>
    </row>
    <row r="4" spans="1:12" ht="15" x14ac:dyDescent="0.4">
      <c r="A4" s="35"/>
      <c r="B4" s="35"/>
      <c r="C4" s="35"/>
      <c r="D4" s="35"/>
      <c r="E4" s="35"/>
      <c r="F4" s="107" t="s">
        <v>57</v>
      </c>
      <c r="G4" s="314" t="s">
        <v>60</v>
      </c>
      <c r="H4" s="314"/>
      <c r="I4" s="314"/>
      <c r="J4" s="314"/>
      <c r="K4" s="314"/>
      <c r="L4" s="314"/>
    </row>
    <row r="5" spans="1:12" ht="14.25" thickBot="1" x14ac:dyDescent="0.45">
      <c r="A5" s="109"/>
      <c r="B5" s="109"/>
      <c r="C5" s="109"/>
      <c r="D5" s="110"/>
      <c r="E5" s="110"/>
      <c r="F5" s="110"/>
      <c r="G5" s="110"/>
      <c r="H5" s="110"/>
      <c r="I5" s="110"/>
      <c r="J5" s="110"/>
      <c r="K5" s="110"/>
      <c r="L5" s="111" t="s">
        <v>61</v>
      </c>
    </row>
    <row r="6" spans="1:12" ht="14.25" thickBot="1" x14ac:dyDescent="0.45">
      <c r="A6" s="315"/>
      <c r="B6" s="316"/>
      <c r="C6" s="316"/>
      <c r="D6" s="317" t="s">
        <v>62</v>
      </c>
      <c r="E6" s="318"/>
      <c r="F6" s="319"/>
      <c r="G6" s="318" t="s">
        <v>63</v>
      </c>
      <c r="H6" s="318"/>
      <c r="I6" s="319"/>
      <c r="J6" s="317" t="s">
        <v>64</v>
      </c>
      <c r="K6" s="318"/>
      <c r="L6" s="319"/>
    </row>
    <row r="7" spans="1:12" ht="24" customHeight="1" thickBot="1" x14ac:dyDescent="0.45">
      <c r="A7" s="320" t="s">
        <v>65</v>
      </c>
      <c r="B7" s="321"/>
      <c r="C7" s="321"/>
      <c r="D7" s="112"/>
      <c r="E7" s="113"/>
      <c r="F7" s="37"/>
      <c r="G7" s="113"/>
      <c r="H7" s="114"/>
      <c r="I7" s="38"/>
      <c r="J7" s="112"/>
      <c r="K7" s="114"/>
      <c r="L7" s="39"/>
    </row>
    <row r="8" spans="1:12" x14ac:dyDescent="0.4">
      <c r="A8" s="40" t="s">
        <v>66</v>
      </c>
      <c r="B8" s="115"/>
      <c r="C8" s="116"/>
      <c r="D8" s="117"/>
      <c r="E8" s="118"/>
      <c r="F8" s="41"/>
      <c r="G8" s="118"/>
      <c r="H8" s="118"/>
      <c r="I8" s="41"/>
      <c r="J8" s="117"/>
      <c r="K8" s="118"/>
      <c r="L8" s="41"/>
    </row>
    <row r="9" spans="1:12" x14ac:dyDescent="0.4">
      <c r="A9" s="302" t="s">
        <v>67</v>
      </c>
      <c r="B9" s="303"/>
      <c r="C9" s="303"/>
      <c r="D9" s="119" t="s">
        <v>68</v>
      </c>
      <c r="E9" s="120" t="s">
        <v>69</v>
      </c>
      <c r="F9" s="121" t="s">
        <v>70</v>
      </c>
      <c r="G9" s="119" t="s">
        <v>68</v>
      </c>
      <c r="H9" s="122" t="s">
        <v>69</v>
      </c>
      <c r="I9" s="121" t="s">
        <v>70</v>
      </c>
      <c r="J9" s="119" t="s">
        <v>68</v>
      </c>
      <c r="K9" s="122" t="s">
        <v>69</v>
      </c>
      <c r="L9" s="121" t="s">
        <v>70</v>
      </c>
    </row>
    <row r="10" spans="1:12" x14ac:dyDescent="0.4">
      <c r="A10" s="304" t="s">
        <v>71</v>
      </c>
      <c r="B10" s="249" t="s">
        <v>192</v>
      </c>
      <c r="C10" s="124"/>
      <c r="D10" s="125">
        <v>200</v>
      </c>
      <c r="E10" s="126">
        <v>1600</v>
      </c>
      <c r="F10" s="127">
        <f>D10*E10*12</f>
        <v>3840000</v>
      </c>
      <c r="G10" s="125">
        <v>220</v>
      </c>
      <c r="H10" s="108">
        <v>2000</v>
      </c>
      <c r="I10" s="127">
        <f>G10*H10*12</f>
        <v>5280000</v>
      </c>
      <c r="J10" s="125">
        <v>230</v>
      </c>
      <c r="K10" s="108">
        <v>2500</v>
      </c>
      <c r="L10" s="127">
        <f>J10*K10*12</f>
        <v>6900000</v>
      </c>
    </row>
    <row r="11" spans="1:12" x14ac:dyDescent="0.4">
      <c r="A11" s="305"/>
      <c r="B11" s="249" t="s">
        <v>193</v>
      </c>
      <c r="C11" s="124"/>
      <c r="D11" s="125">
        <v>150</v>
      </c>
      <c r="E11" s="126">
        <v>100</v>
      </c>
      <c r="F11" s="127">
        <f>D11*E11*12</f>
        <v>180000</v>
      </c>
      <c r="G11" s="125">
        <v>150</v>
      </c>
      <c r="H11" s="108">
        <v>80</v>
      </c>
      <c r="I11" s="127">
        <f>G11*H11*12</f>
        <v>144000</v>
      </c>
      <c r="J11" s="125">
        <v>150</v>
      </c>
      <c r="K11" s="108">
        <v>50</v>
      </c>
      <c r="L11" s="127">
        <f>J11*K11*12</f>
        <v>90000</v>
      </c>
    </row>
    <row r="12" spans="1:12" x14ac:dyDescent="0.4">
      <c r="A12" s="305"/>
      <c r="B12" s="249" t="s">
        <v>194</v>
      </c>
      <c r="C12" s="124"/>
      <c r="D12" s="125">
        <v>20</v>
      </c>
      <c r="E12" s="126">
        <v>625</v>
      </c>
      <c r="F12" s="127">
        <f>D12*E12*12</f>
        <v>150000</v>
      </c>
      <c r="G12" s="125">
        <v>20</v>
      </c>
      <c r="H12" s="126">
        <v>625</v>
      </c>
      <c r="I12" s="127">
        <f>G12*H12*12</f>
        <v>150000</v>
      </c>
      <c r="J12" s="125">
        <v>20</v>
      </c>
      <c r="K12" s="126">
        <v>625</v>
      </c>
      <c r="L12" s="127">
        <f>J12*K12*12</f>
        <v>150000</v>
      </c>
    </row>
    <row r="13" spans="1:12" x14ac:dyDescent="0.4">
      <c r="A13" s="305"/>
      <c r="B13" s="249" t="s">
        <v>195</v>
      </c>
      <c r="C13" s="128"/>
      <c r="D13" s="125">
        <v>5000</v>
      </c>
      <c r="E13" s="126">
        <v>25</v>
      </c>
      <c r="F13" s="127">
        <f>D13*E13*12</f>
        <v>1500000</v>
      </c>
      <c r="G13" s="125">
        <v>5000</v>
      </c>
      <c r="H13" s="108">
        <v>12</v>
      </c>
      <c r="I13" s="127">
        <f>G13*H13*12</f>
        <v>720000</v>
      </c>
      <c r="J13" s="125"/>
      <c r="K13" s="108"/>
      <c r="L13" s="127">
        <f>J13*K13*12</f>
        <v>0</v>
      </c>
    </row>
    <row r="14" spans="1:12" ht="14.25" thickBot="1" x14ac:dyDescent="0.45">
      <c r="A14" s="305"/>
      <c r="B14" s="129" t="s">
        <v>72</v>
      </c>
      <c r="C14" s="130"/>
      <c r="D14" s="131"/>
      <c r="E14" s="132"/>
      <c r="F14" s="133">
        <f>D14*E14*12</f>
        <v>0</v>
      </c>
      <c r="G14" s="131"/>
      <c r="H14" s="134"/>
      <c r="I14" s="133">
        <f>G14*H14*12</f>
        <v>0</v>
      </c>
      <c r="J14" s="131"/>
      <c r="K14" s="134"/>
      <c r="L14" s="133">
        <f>J14*K14*12</f>
        <v>0</v>
      </c>
    </row>
    <row r="15" spans="1:12" ht="21" customHeight="1" thickTop="1" thickBot="1" x14ac:dyDescent="0.45">
      <c r="A15" s="42"/>
      <c r="B15" s="43"/>
      <c r="C15" s="44" t="s">
        <v>73</v>
      </c>
      <c r="D15" s="306">
        <f>SUM(F10:F14)</f>
        <v>5670000</v>
      </c>
      <c r="E15" s="307"/>
      <c r="F15" s="308"/>
      <c r="G15" s="309">
        <f>SUM(I10:I14)</f>
        <v>6294000</v>
      </c>
      <c r="H15" s="310"/>
      <c r="I15" s="311"/>
      <c r="J15" s="309">
        <f>SUM(L10:L14)</f>
        <v>7140000</v>
      </c>
      <c r="K15" s="310"/>
      <c r="L15" s="311"/>
    </row>
    <row r="16" spans="1:12" x14ac:dyDescent="0.4">
      <c r="A16" s="45" t="s">
        <v>74</v>
      </c>
      <c r="B16" s="135"/>
      <c r="C16" s="136"/>
      <c r="D16" s="312"/>
      <c r="E16" s="313"/>
      <c r="F16" s="137"/>
      <c r="G16" s="312"/>
      <c r="H16" s="313"/>
      <c r="I16" s="137"/>
      <c r="J16" s="312"/>
      <c r="K16" s="313"/>
      <c r="L16" s="137"/>
    </row>
    <row r="17" spans="1:12" x14ac:dyDescent="0.4">
      <c r="A17" s="324" t="s">
        <v>75</v>
      </c>
      <c r="B17" s="327"/>
      <c r="C17" s="328"/>
      <c r="D17" s="329" t="s">
        <v>76</v>
      </c>
      <c r="E17" s="330"/>
      <c r="F17" s="138" t="s">
        <v>70</v>
      </c>
      <c r="G17" s="329" t="s">
        <v>76</v>
      </c>
      <c r="H17" s="330"/>
      <c r="I17" s="138" t="s">
        <v>70</v>
      </c>
      <c r="J17" s="329" t="s">
        <v>76</v>
      </c>
      <c r="K17" s="330"/>
      <c r="L17" s="138" t="s">
        <v>70</v>
      </c>
    </row>
    <row r="18" spans="1:12" x14ac:dyDescent="0.4">
      <c r="A18" s="325"/>
      <c r="B18" s="46" t="str">
        <f>B10</f>
        <v>菓子</v>
      </c>
      <c r="C18" s="124"/>
      <c r="D18" s="331"/>
      <c r="E18" s="332"/>
      <c r="F18" s="127"/>
      <c r="G18" s="331"/>
      <c r="H18" s="332"/>
      <c r="I18" s="127"/>
      <c r="J18" s="331"/>
      <c r="K18" s="332"/>
      <c r="L18" s="127"/>
    </row>
    <row r="19" spans="1:12" x14ac:dyDescent="0.4">
      <c r="A19" s="325"/>
      <c r="B19" s="46"/>
      <c r="C19" s="124" t="s">
        <v>77</v>
      </c>
      <c r="D19" s="322">
        <v>60000</v>
      </c>
      <c r="E19" s="323"/>
      <c r="F19" s="127">
        <f>SUM(D19)*12</f>
        <v>720000</v>
      </c>
      <c r="G19" s="322">
        <v>75000</v>
      </c>
      <c r="H19" s="323"/>
      <c r="I19" s="127">
        <f t="shared" ref="I19:I42" si="0">SUM(G19)*12</f>
        <v>900000</v>
      </c>
      <c r="J19" s="322">
        <v>96000</v>
      </c>
      <c r="K19" s="323"/>
      <c r="L19" s="127">
        <f>SUM(J19)*12</f>
        <v>1152000</v>
      </c>
    </row>
    <row r="20" spans="1:12" x14ac:dyDescent="0.4">
      <c r="A20" s="325"/>
      <c r="B20" s="46"/>
      <c r="C20" s="124" t="s">
        <v>78</v>
      </c>
      <c r="D20" s="322"/>
      <c r="E20" s="323"/>
      <c r="F20" s="127">
        <f t="shared" ref="F20:F42" si="1">SUM(D20)*12</f>
        <v>0</v>
      </c>
      <c r="G20" s="322"/>
      <c r="H20" s="323"/>
      <c r="I20" s="127">
        <f t="shared" si="0"/>
        <v>0</v>
      </c>
      <c r="J20" s="322"/>
      <c r="K20" s="323"/>
      <c r="L20" s="127">
        <f t="shared" ref="L20:L42" si="2">SUM(J20)*12</f>
        <v>0</v>
      </c>
    </row>
    <row r="21" spans="1:12" x14ac:dyDescent="0.4">
      <c r="A21" s="325"/>
      <c r="B21" s="46"/>
      <c r="C21" s="124" t="s">
        <v>79</v>
      </c>
      <c r="D21" s="322">
        <v>42500</v>
      </c>
      <c r="E21" s="323"/>
      <c r="F21" s="127">
        <f t="shared" si="1"/>
        <v>510000</v>
      </c>
      <c r="G21" s="322">
        <v>50000</v>
      </c>
      <c r="H21" s="323"/>
      <c r="I21" s="127">
        <f t="shared" si="0"/>
        <v>600000</v>
      </c>
      <c r="J21" s="322">
        <v>65000</v>
      </c>
      <c r="K21" s="323"/>
      <c r="L21" s="127">
        <f t="shared" si="2"/>
        <v>780000</v>
      </c>
    </row>
    <row r="22" spans="1:12" x14ac:dyDescent="0.4">
      <c r="A22" s="325"/>
      <c r="B22" s="46"/>
      <c r="C22" s="124" t="s">
        <v>80</v>
      </c>
      <c r="D22" s="322">
        <v>20000</v>
      </c>
      <c r="E22" s="323"/>
      <c r="F22" s="127">
        <f t="shared" si="1"/>
        <v>240000</v>
      </c>
      <c r="G22" s="322">
        <v>30000</v>
      </c>
      <c r="H22" s="323"/>
      <c r="I22" s="127">
        <f t="shared" si="0"/>
        <v>360000</v>
      </c>
      <c r="J22" s="322">
        <v>35000</v>
      </c>
      <c r="K22" s="323"/>
      <c r="L22" s="127">
        <f t="shared" si="2"/>
        <v>420000</v>
      </c>
    </row>
    <row r="23" spans="1:12" x14ac:dyDescent="0.4">
      <c r="A23" s="325"/>
      <c r="B23" s="46"/>
      <c r="C23" s="124"/>
      <c r="D23" s="322"/>
      <c r="E23" s="323"/>
      <c r="F23" s="127">
        <f>SUM(D23)*12</f>
        <v>0</v>
      </c>
      <c r="G23" s="322"/>
      <c r="H23" s="323"/>
      <c r="I23" s="127">
        <f t="shared" si="0"/>
        <v>0</v>
      </c>
      <c r="J23" s="322"/>
      <c r="K23" s="323"/>
      <c r="L23" s="127">
        <f t="shared" si="2"/>
        <v>0</v>
      </c>
    </row>
    <row r="24" spans="1:12" x14ac:dyDescent="0.4">
      <c r="A24" s="325"/>
      <c r="B24" s="46" t="str">
        <f>B11</f>
        <v>雑貨</v>
      </c>
      <c r="C24" s="124"/>
      <c r="D24" s="322"/>
      <c r="E24" s="323"/>
      <c r="F24" s="127">
        <f t="shared" si="1"/>
        <v>0</v>
      </c>
      <c r="G24" s="322"/>
      <c r="H24" s="323"/>
      <c r="I24" s="127">
        <f t="shared" si="0"/>
        <v>0</v>
      </c>
      <c r="J24" s="322"/>
      <c r="K24" s="323"/>
      <c r="L24" s="127">
        <f t="shared" si="2"/>
        <v>0</v>
      </c>
    </row>
    <row r="25" spans="1:12" x14ac:dyDescent="0.4">
      <c r="A25" s="325"/>
      <c r="B25" s="46"/>
      <c r="C25" s="124" t="s">
        <v>77</v>
      </c>
      <c r="D25" s="322">
        <v>10000</v>
      </c>
      <c r="E25" s="323"/>
      <c r="F25" s="127">
        <f t="shared" si="1"/>
        <v>120000</v>
      </c>
      <c r="G25" s="322">
        <v>8000</v>
      </c>
      <c r="H25" s="323"/>
      <c r="I25" s="127">
        <f t="shared" si="0"/>
        <v>96000</v>
      </c>
      <c r="J25" s="322">
        <v>5000</v>
      </c>
      <c r="K25" s="323"/>
      <c r="L25" s="127">
        <f t="shared" si="2"/>
        <v>60000</v>
      </c>
    </row>
    <row r="26" spans="1:12" x14ac:dyDescent="0.4">
      <c r="A26" s="325"/>
      <c r="B26" s="46"/>
      <c r="C26" s="124" t="s">
        <v>78</v>
      </c>
      <c r="D26" s="322"/>
      <c r="E26" s="323"/>
      <c r="F26" s="127">
        <f t="shared" si="1"/>
        <v>0</v>
      </c>
      <c r="G26" s="322"/>
      <c r="H26" s="323"/>
      <c r="I26" s="127">
        <f t="shared" si="0"/>
        <v>0</v>
      </c>
      <c r="J26" s="322"/>
      <c r="K26" s="323"/>
      <c r="L26" s="127">
        <f t="shared" si="2"/>
        <v>0</v>
      </c>
    </row>
    <row r="27" spans="1:12" x14ac:dyDescent="0.4">
      <c r="A27" s="325"/>
      <c r="B27" s="46"/>
      <c r="C27" s="124" t="s">
        <v>79</v>
      </c>
      <c r="D27" s="322">
        <v>5000</v>
      </c>
      <c r="E27" s="323"/>
      <c r="F27" s="127">
        <f t="shared" si="1"/>
        <v>60000</v>
      </c>
      <c r="G27" s="322">
        <v>4000</v>
      </c>
      <c r="H27" s="323"/>
      <c r="I27" s="127">
        <f t="shared" si="0"/>
        <v>48000</v>
      </c>
      <c r="J27" s="322">
        <v>3000</v>
      </c>
      <c r="K27" s="323"/>
      <c r="L27" s="127">
        <f t="shared" si="2"/>
        <v>36000</v>
      </c>
    </row>
    <row r="28" spans="1:12" x14ac:dyDescent="0.4">
      <c r="A28" s="325"/>
      <c r="B28" s="46"/>
      <c r="C28" s="124" t="s">
        <v>80</v>
      </c>
      <c r="D28" s="322">
        <v>5000</v>
      </c>
      <c r="E28" s="323"/>
      <c r="F28" s="127">
        <f t="shared" si="1"/>
        <v>60000</v>
      </c>
      <c r="G28" s="322">
        <v>3000</v>
      </c>
      <c r="H28" s="323"/>
      <c r="I28" s="127">
        <f t="shared" si="0"/>
        <v>36000</v>
      </c>
      <c r="J28" s="322">
        <v>2000</v>
      </c>
      <c r="K28" s="323"/>
      <c r="L28" s="127">
        <f t="shared" si="2"/>
        <v>24000</v>
      </c>
    </row>
    <row r="29" spans="1:12" x14ac:dyDescent="0.4">
      <c r="A29" s="325"/>
      <c r="B29" s="46"/>
      <c r="C29" s="124"/>
      <c r="D29" s="322"/>
      <c r="E29" s="323"/>
      <c r="F29" s="127">
        <f t="shared" si="1"/>
        <v>0</v>
      </c>
      <c r="G29" s="322"/>
      <c r="H29" s="323"/>
      <c r="I29" s="127">
        <f t="shared" si="0"/>
        <v>0</v>
      </c>
      <c r="J29" s="322"/>
      <c r="K29" s="323"/>
      <c r="L29" s="127">
        <f t="shared" si="2"/>
        <v>0</v>
      </c>
    </row>
    <row r="30" spans="1:12" x14ac:dyDescent="0.4">
      <c r="A30" s="325"/>
      <c r="B30" s="46" t="str">
        <f>B12</f>
        <v>下請け</v>
      </c>
      <c r="C30" s="124"/>
      <c r="D30" s="322"/>
      <c r="E30" s="323"/>
      <c r="F30" s="127">
        <f t="shared" si="1"/>
        <v>0</v>
      </c>
      <c r="G30" s="322"/>
      <c r="H30" s="323"/>
      <c r="I30" s="127">
        <f t="shared" si="0"/>
        <v>0</v>
      </c>
      <c r="J30" s="322"/>
      <c r="K30" s="323"/>
      <c r="L30" s="127">
        <f t="shared" si="2"/>
        <v>0</v>
      </c>
    </row>
    <row r="31" spans="1:12" x14ac:dyDescent="0.4">
      <c r="A31" s="325"/>
      <c r="B31" s="46"/>
      <c r="C31" s="124" t="s">
        <v>77</v>
      </c>
      <c r="D31" s="322"/>
      <c r="E31" s="323"/>
      <c r="F31" s="127">
        <f t="shared" si="1"/>
        <v>0</v>
      </c>
      <c r="G31" s="322"/>
      <c r="H31" s="323"/>
      <c r="I31" s="127">
        <f t="shared" si="0"/>
        <v>0</v>
      </c>
      <c r="J31" s="322"/>
      <c r="K31" s="323"/>
      <c r="L31" s="127">
        <f t="shared" si="2"/>
        <v>0</v>
      </c>
    </row>
    <row r="32" spans="1:12" x14ac:dyDescent="0.4">
      <c r="A32" s="325"/>
      <c r="B32" s="46"/>
      <c r="C32" s="124" t="s">
        <v>78</v>
      </c>
      <c r="D32" s="322"/>
      <c r="E32" s="323"/>
      <c r="F32" s="127">
        <f t="shared" si="1"/>
        <v>0</v>
      </c>
      <c r="G32" s="322"/>
      <c r="H32" s="323"/>
      <c r="I32" s="127">
        <f t="shared" si="0"/>
        <v>0</v>
      </c>
      <c r="J32" s="322"/>
      <c r="K32" s="323"/>
      <c r="L32" s="127">
        <f t="shared" si="2"/>
        <v>0</v>
      </c>
    </row>
    <row r="33" spans="1:12" x14ac:dyDescent="0.4">
      <c r="A33" s="325"/>
      <c r="B33" s="46"/>
      <c r="C33" s="124" t="s">
        <v>79</v>
      </c>
      <c r="D33" s="322">
        <v>2500</v>
      </c>
      <c r="E33" s="323"/>
      <c r="F33" s="127">
        <f t="shared" si="1"/>
        <v>30000</v>
      </c>
      <c r="G33" s="322">
        <v>2500</v>
      </c>
      <c r="H33" s="323"/>
      <c r="I33" s="127">
        <f t="shared" si="0"/>
        <v>30000</v>
      </c>
      <c r="J33" s="322">
        <v>2500</v>
      </c>
      <c r="K33" s="323"/>
      <c r="L33" s="127">
        <f t="shared" si="2"/>
        <v>30000</v>
      </c>
    </row>
    <row r="34" spans="1:12" x14ac:dyDescent="0.4">
      <c r="A34" s="325"/>
      <c r="B34" s="46"/>
      <c r="C34" s="124" t="s">
        <v>80</v>
      </c>
      <c r="D34" s="322">
        <v>5000</v>
      </c>
      <c r="E34" s="323"/>
      <c r="F34" s="127">
        <f t="shared" si="1"/>
        <v>60000</v>
      </c>
      <c r="G34" s="322">
        <v>5000</v>
      </c>
      <c r="H34" s="323"/>
      <c r="I34" s="127">
        <f t="shared" si="0"/>
        <v>60000</v>
      </c>
      <c r="J34" s="322">
        <v>5000</v>
      </c>
      <c r="K34" s="323"/>
      <c r="L34" s="127">
        <f t="shared" si="2"/>
        <v>60000</v>
      </c>
    </row>
    <row r="35" spans="1:12" x14ac:dyDescent="0.4">
      <c r="A35" s="325"/>
      <c r="B35" s="46"/>
      <c r="C35" s="124"/>
      <c r="D35" s="322"/>
      <c r="E35" s="323"/>
      <c r="F35" s="127">
        <f t="shared" si="1"/>
        <v>0</v>
      </c>
      <c r="G35" s="322"/>
      <c r="H35" s="323"/>
      <c r="I35" s="127">
        <f t="shared" si="0"/>
        <v>0</v>
      </c>
      <c r="J35" s="322"/>
      <c r="K35" s="323"/>
      <c r="L35" s="127">
        <f t="shared" si="2"/>
        <v>0</v>
      </c>
    </row>
    <row r="36" spans="1:12" x14ac:dyDescent="0.4">
      <c r="A36" s="325"/>
      <c r="B36" s="46" t="str">
        <f>B13</f>
        <v>清掃</v>
      </c>
      <c r="C36" s="130"/>
      <c r="D36" s="322"/>
      <c r="E36" s="323"/>
      <c r="F36" s="127">
        <f t="shared" si="1"/>
        <v>0</v>
      </c>
      <c r="G36" s="322"/>
      <c r="H36" s="323"/>
      <c r="I36" s="127">
        <f t="shared" si="0"/>
        <v>0</v>
      </c>
      <c r="J36" s="322"/>
      <c r="K36" s="323"/>
      <c r="L36" s="127">
        <f t="shared" si="2"/>
        <v>0</v>
      </c>
    </row>
    <row r="37" spans="1:12" x14ac:dyDescent="0.4">
      <c r="A37" s="325"/>
      <c r="B37" s="46"/>
      <c r="C37" s="124" t="s">
        <v>77</v>
      </c>
      <c r="D37" s="322"/>
      <c r="E37" s="323"/>
      <c r="F37" s="127">
        <f t="shared" si="1"/>
        <v>0</v>
      </c>
      <c r="G37" s="322"/>
      <c r="H37" s="323"/>
      <c r="I37" s="127">
        <f t="shared" si="0"/>
        <v>0</v>
      </c>
      <c r="J37" s="322"/>
      <c r="K37" s="323"/>
      <c r="L37" s="127">
        <f t="shared" si="2"/>
        <v>0</v>
      </c>
    </row>
    <row r="38" spans="1:12" x14ac:dyDescent="0.4">
      <c r="A38" s="325"/>
      <c r="B38" s="46"/>
      <c r="C38" s="124" t="s">
        <v>78</v>
      </c>
      <c r="D38" s="322"/>
      <c r="E38" s="323"/>
      <c r="F38" s="127">
        <f t="shared" si="1"/>
        <v>0</v>
      </c>
      <c r="G38" s="322"/>
      <c r="H38" s="323"/>
      <c r="I38" s="127">
        <f t="shared" si="0"/>
        <v>0</v>
      </c>
      <c r="J38" s="322"/>
      <c r="K38" s="323"/>
      <c r="L38" s="127">
        <f t="shared" si="2"/>
        <v>0</v>
      </c>
    </row>
    <row r="39" spans="1:12" x14ac:dyDescent="0.4">
      <c r="A39" s="325"/>
      <c r="B39" s="46"/>
      <c r="C39" s="124" t="s">
        <v>79</v>
      </c>
      <c r="D39" s="322"/>
      <c r="E39" s="323"/>
      <c r="F39" s="127">
        <f t="shared" si="1"/>
        <v>0</v>
      </c>
      <c r="G39" s="322"/>
      <c r="H39" s="323"/>
      <c r="I39" s="127">
        <f t="shared" si="0"/>
        <v>0</v>
      </c>
      <c r="J39" s="322"/>
      <c r="K39" s="323"/>
      <c r="L39" s="127">
        <f t="shared" si="2"/>
        <v>0</v>
      </c>
    </row>
    <row r="40" spans="1:12" x14ac:dyDescent="0.4">
      <c r="A40" s="325"/>
      <c r="B40" s="46"/>
      <c r="C40" s="124" t="s">
        <v>80</v>
      </c>
      <c r="D40" s="322">
        <v>5000</v>
      </c>
      <c r="E40" s="323"/>
      <c r="F40" s="127">
        <f t="shared" si="1"/>
        <v>60000</v>
      </c>
      <c r="G40" s="322">
        <v>2500</v>
      </c>
      <c r="H40" s="323"/>
      <c r="I40" s="127">
        <f t="shared" si="0"/>
        <v>30000</v>
      </c>
      <c r="J40" s="322"/>
      <c r="K40" s="323"/>
      <c r="L40" s="127">
        <f t="shared" si="2"/>
        <v>0</v>
      </c>
    </row>
    <row r="41" spans="1:12" x14ac:dyDescent="0.4">
      <c r="A41" s="325"/>
      <c r="B41" s="46"/>
      <c r="C41" s="124"/>
      <c r="D41" s="322"/>
      <c r="E41" s="323"/>
      <c r="F41" s="127">
        <f t="shared" si="1"/>
        <v>0</v>
      </c>
      <c r="G41" s="322"/>
      <c r="H41" s="323"/>
      <c r="I41" s="127">
        <f t="shared" si="0"/>
        <v>0</v>
      </c>
      <c r="J41" s="322"/>
      <c r="K41" s="323"/>
      <c r="L41" s="127">
        <f t="shared" si="2"/>
        <v>0</v>
      </c>
    </row>
    <row r="42" spans="1:12" x14ac:dyDescent="0.4">
      <c r="A42" s="325"/>
      <c r="B42" s="139" t="s">
        <v>72</v>
      </c>
      <c r="C42" s="128"/>
      <c r="D42" s="322"/>
      <c r="E42" s="323"/>
      <c r="F42" s="127">
        <f t="shared" si="1"/>
        <v>0</v>
      </c>
      <c r="G42" s="322"/>
      <c r="H42" s="323"/>
      <c r="I42" s="127">
        <f t="shared" si="0"/>
        <v>0</v>
      </c>
      <c r="J42" s="322"/>
      <c r="K42" s="323"/>
      <c r="L42" s="127">
        <f t="shared" si="2"/>
        <v>0</v>
      </c>
    </row>
    <row r="43" spans="1:12" x14ac:dyDescent="0.4">
      <c r="A43" s="325"/>
      <c r="B43" s="123"/>
      <c r="C43" s="124"/>
      <c r="D43" s="140"/>
      <c r="E43" s="141"/>
      <c r="F43" s="133"/>
      <c r="G43" s="140"/>
      <c r="H43" s="141"/>
      <c r="I43" s="133"/>
      <c r="J43" s="140"/>
      <c r="K43" s="141"/>
      <c r="L43" s="133"/>
    </row>
    <row r="44" spans="1:12" ht="14.25" thickBot="1" x14ac:dyDescent="0.45">
      <c r="A44" s="325"/>
      <c r="B44" s="142"/>
      <c r="C44" s="143"/>
      <c r="D44" s="322"/>
      <c r="E44" s="323"/>
      <c r="F44" s="144"/>
      <c r="G44" s="322"/>
      <c r="H44" s="323"/>
      <c r="I44" s="144"/>
      <c r="J44" s="322"/>
      <c r="K44" s="323"/>
      <c r="L44" s="144"/>
    </row>
    <row r="45" spans="1:12" ht="21" customHeight="1" thickTop="1" thickBot="1" x14ac:dyDescent="0.45">
      <c r="A45" s="326"/>
      <c r="B45" s="145"/>
      <c r="C45" s="47" t="s">
        <v>81</v>
      </c>
      <c r="D45" s="344">
        <f>SUM(F19:F44)</f>
        <v>1860000</v>
      </c>
      <c r="E45" s="345"/>
      <c r="F45" s="346"/>
      <c r="G45" s="344">
        <f>SUM(I19:I44)</f>
        <v>2160000</v>
      </c>
      <c r="H45" s="345"/>
      <c r="I45" s="346"/>
      <c r="J45" s="344">
        <f>SUM(L19:L44)</f>
        <v>2562000</v>
      </c>
      <c r="K45" s="345"/>
      <c r="L45" s="346"/>
    </row>
    <row r="46" spans="1:12" x14ac:dyDescent="0.4">
      <c r="A46" s="333" t="s">
        <v>82</v>
      </c>
      <c r="B46" s="48" t="s">
        <v>83</v>
      </c>
      <c r="C46" s="49"/>
      <c r="D46" s="146" t="s">
        <v>84</v>
      </c>
      <c r="E46" s="147" t="s">
        <v>85</v>
      </c>
      <c r="F46" s="148" t="s">
        <v>70</v>
      </c>
      <c r="G46" s="146" t="s">
        <v>84</v>
      </c>
      <c r="H46" s="147" t="s">
        <v>85</v>
      </c>
      <c r="I46" s="148" t="s">
        <v>70</v>
      </c>
      <c r="J46" s="146" t="s">
        <v>84</v>
      </c>
      <c r="K46" s="147" t="s">
        <v>85</v>
      </c>
      <c r="L46" s="138" t="s">
        <v>70</v>
      </c>
    </row>
    <row r="47" spans="1:12" x14ac:dyDescent="0.4">
      <c r="A47" s="334"/>
      <c r="B47" s="149" t="s">
        <v>83</v>
      </c>
      <c r="C47" s="150"/>
      <c r="D47" s="125">
        <v>15800</v>
      </c>
      <c r="E47" s="108">
        <v>20</v>
      </c>
      <c r="F47" s="127">
        <f>SUM(D47)*E47*12</f>
        <v>3792000</v>
      </c>
      <c r="G47" s="125">
        <v>16400</v>
      </c>
      <c r="H47" s="108">
        <v>21</v>
      </c>
      <c r="I47" s="127">
        <f>SUM(G47)*H47*12</f>
        <v>4132800</v>
      </c>
      <c r="J47" s="125">
        <v>17300</v>
      </c>
      <c r="K47" s="108">
        <v>22</v>
      </c>
      <c r="L47" s="127">
        <f>SUM(J47)*K47*12</f>
        <v>4567200</v>
      </c>
    </row>
    <row r="48" spans="1:12" ht="14.25" thickBot="1" x14ac:dyDescent="0.45">
      <c r="A48" s="334"/>
      <c r="B48" s="151"/>
      <c r="C48" s="152"/>
      <c r="D48" s="153"/>
      <c r="E48" s="154"/>
      <c r="F48" s="144"/>
      <c r="G48" s="153"/>
      <c r="H48" s="154"/>
      <c r="I48" s="144"/>
      <c r="J48" s="153"/>
      <c r="K48" s="154"/>
      <c r="L48" s="144"/>
    </row>
    <row r="49" spans="1:12" ht="14.25" thickTop="1" x14ac:dyDescent="0.4">
      <c r="A49" s="334"/>
      <c r="B49" s="50" t="s">
        <v>86</v>
      </c>
      <c r="C49" s="51"/>
      <c r="D49" s="146" t="s">
        <v>84</v>
      </c>
      <c r="E49" s="155" t="s">
        <v>85</v>
      </c>
      <c r="F49" s="138" t="s">
        <v>70</v>
      </c>
      <c r="G49" s="146" t="s">
        <v>84</v>
      </c>
      <c r="H49" s="155" t="s">
        <v>85</v>
      </c>
      <c r="I49" s="138" t="s">
        <v>70</v>
      </c>
      <c r="J49" s="146" t="s">
        <v>84</v>
      </c>
      <c r="K49" s="155" t="s">
        <v>85</v>
      </c>
      <c r="L49" s="138" t="s">
        <v>70</v>
      </c>
    </row>
    <row r="50" spans="1:12" x14ac:dyDescent="0.4">
      <c r="A50" s="334"/>
      <c r="B50" s="52" t="s">
        <v>87</v>
      </c>
      <c r="C50" s="53"/>
      <c r="D50" s="156"/>
      <c r="E50" s="134"/>
      <c r="F50" s="157">
        <f>SUM(D50)*E50*12</f>
        <v>0</v>
      </c>
      <c r="G50" s="156"/>
      <c r="H50" s="134"/>
      <c r="I50" s="157">
        <f>SUM(G50)*H50*12</f>
        <v>0</v>
      </c>
      <c r="J50" s="156"/>
      <c r="K50" s="134"/>
      <c r="L50" s="157">
        <f>SUM(J50)*K50*12</f>
        <v>0</v>
      </c>
    </row>
    <row r="51" spans="1:12" ht="14.25" thickBot="1" x14ac:dyDescent="0.45">
      <c r="A51" s="334"/>
      <c r="B51" s="158"/>
      <c r="C51" s="151"/>
      <c r="D51" s="153"/>
      <c r="E51" s="154"/>
      <c r="F51" s="157">
        <f>SUM(D51)*E51*12</f>
        <v>0</v>
      </c>
      <c r="G51" s="153"/>
      <c r="H51" s="154"/>
      <c r="I51" s="157">
        <f>SUM(G51)*H51*12</f>
        <v>0</v>
      </c>
      <c r="J51" s="153"/>
      <c r="K51" s="154"/>
      <c r="L51" s="157">
        <f>SUM(J51)*K51*12</f>
        <v>0</v>
      </c>
    </row>
    <row r="52" spans="1:12" ht="21" customHeight="1" thickTop="1" x14ac:dyDescent="0.4">
      <c r="A52" s="334"/>
      <c r="B52" s="54"/>
      <c r="C52" s="55" t="s">
        <v>88</v>
      </c>
      <c r="D52" s="335">
        <f>SUM(F47:F51)</f>
        <v>3792000</v>
      </c>
      <c r="E52" s="336"/>
      <c r="F52" s="337"/>
      <c r="G52" s="335">
        <f>SUM(I47:I51)</f>
        <v>4132800</v>
      </c>
      <c r="H52" s="336"/>
      <c r="I52" s="337"/>
      <c r="J52" s="335">
        <f>SUM(L47:L51)</f>
        <v>4567200</v>
      </c>
      <c r="K52" s="336"/>
      <c r="L52" s="337"/>
    </row>
    <row r="53" spans="1:12" ht="21" customHeight="1" thickBot="1" x14ac:dyDescent="0.45">
      <c r="A53" s="56"/>
      <c r="B53" s="43"/>
      <c r="C53" s="44" t="s">
        <v>89</v>
      </c>
      <c r="D53" s="338">
        <f>D45+D52</f>
        <v>5652000</v>
      </c>
      <c r="E53" s="339"/>
      <c r="F53" s="340"/>
      <c r="G53" s="338">
        <f>G45+G52</f>
        <v>6292800</v>
      </c>
      <c r="H53" s="339"/>
      <c r="I53" s="340"/>
      <c r="J53" s="338">
        <f>J45+J52</f>
        <v>7129200</v>
      </c>
      <c r="K53" s="339"/>
      <c r="L53" s="340"/>
    </row>
    <row r="54" spans="1:12" ht="21" customHeight="1" thickBot="1" x14ac:dyDescent="0.45">
      <c r="A54" s="57"/>
      <c r="B54" s="58" t="s">
        <v>90</v>
      </c>
      <c r="C54" s="59"/>
      <c r="D54" s="341">
        <f>SUM(D15-D53)</f>
        <v>18000</v>
      </c>
      <c r="E54" s="342"/>
      <c r="F54" s="343"/>
      <c r="G54" s="341">
        <f>SUM(G15-G53)</f>
        <v>1200</v>
      </c>
      <c r="H54" s="342"/>
      <c r="I54" s="343"/>
      <c r="J54" s="341">
        <f>SUM(J15-J53)</f>
        <v>10800</v>
      </c>
      <c r="K54" s="342"/>
      <c r="L54" s="343"/>
    </row>
    <row r="55" spans="1:12" ht="24" customHeight="1" thickBot="1" x14ac:dyDescent="0.45">
      <c r="A55" s="60" t="s">
        <v>91</v>
      </c>
      <c r="B55" s="61"/>
      <c r="C55" s="62"/>
      <c r="D55" s="354"/>
      <c r="E55" s="355"/>
      <c r="F55" s="356"/>
      <c r="G55" s="159"/>
      <c r="H55" s="160"/>
      <c r="I55" s="161"/>
      <c r="J55" s="160"/>
      <c r="K55" s="160"/>
      <c r="L55" s="161"/>
    </row>
    <row r="56" spans="1:12" ht="14.25" thickBot="1" x14ac:dyDescent="0.45">
      <c r="A56" s="63" t="s">
        <v>92</v>
      </c>
      <c r="B56" s="64"/>
      <c r="C56" s="65"/>
      <c r="D56" s="162" t="s">
        <v>93</v>
      </c>
      <c r="E56" s="163" t="s">
        <v>85</v>
      </c>
      <c r="F56" s="164"/>
      <c r="G56" s="162" t="s">
        <v>93</v>
      </c>
      <c r="H56" s="163" t="s">
        <v>85</v>
      </c>
      <c r="I56" s="164"/>
      <c r="J56" s="162" t="s">
        <v>93</v>
      </c>
      <c r="K56" s="163" t="s">
        <v>85</v>
      </c>
      <c r="L56" s="164"/>
    </row>
    <row r="57" spans="1:12" x14ac:dyDescent="0.4">
      <c r="A57" s="347" t="s">
        <v>94</v>
      </c>
      <c r="B57" s="66" t="s">
        <v>95</v>
      </c>
      <c r="C57" s="165"/>
      <c r="D57" s="67"/>
      <c r="E57" s="68"/>
      <c r="F57" s="166" t="s">
        <v>70</v>
      </c>
      <c r="G57" s="67"/>
      <c r="H57" s="68"/>
      <c r="I57" s="166" t="s">
        <v>70</v>
      </c>
      <c r="J57" s="67"/>
      <c r="K57" s="68"/>
      <c r="L57" s="166" t="s">
        <v>70</v>
      </c>
    </row>
    <row r="58" spans="1:12" x14ac:dyDescent="0.4">
      <c r="A58" s="305"/>
      <c r="B58" s="69" t="s">
        <v>96</v>
      </c>
      <c r="C58" s="70"/>
      <c r="D58" s="125"/>
      <c r="E58" s="108"/>
      <c r="F58" s="167">
        <f>SUM(D58)*E58*D59*E59*12</f>
        <v>0</v>
      </c>
      <c r="G58" s="125"/>
      <c r="H58" s="168"/>
      <c r="I58" s="167">
        <f>SUM(G58)*H58*G59*H59*12</f>
        <v>0</v>
      </c>
      <c r="J58" s="125"/>
      <c r="K58" s="168"/>
      <c r="L58" s="167">
        <f>SUM(J58)*K58*J59*K59*12</f>
        <v>0</v>
      </c>
    </row>
    <row r="59" spans="1:12" x14ac:dyDescent="0.4">
      <c r="A59" s="305"/>
      <c r="B59" s="69"/>
      <c r="C59" s="71" t="s">
        <v>97</v>
      </c>
      <c r="D59" s="125"/>
      <c r="E59" s="169"/>
      <c r="F59" s="170"/>
      <c r="G59" s="125"/>
      <c r="H59" s="171"/>
      <c r="I59" s="170"/>
      <c r="J59" s="125"/>
      <c r="K59" s="171"/>
      <c r="L59" s="170"/>
    </row>
    <row r="60" spans="1:12" x14ac:dyDescent="0.4">
      <c r="A60" s="305"/>
      <c r="B60" s="69" t="s">
        <v>98</v>
      </c>
      <c r="C60" s="70"/>
      <c r="D60" s="125">
        <v>6000</v>
      </c>
      <c r="E60" s="108">
        <v>20</v>
      </c>
      <c r="F60" s="167">
        <f>SUM(D60)*E60*D61*E61*12</f>
        <v>23904000</v>
      </c>
      <c r="G60" s="125">
        <v>6000</v>
      </c>
      <c r="H60" s="168">
        <v>21</v>
      </c>
      <c r="I60" s="167">
        <f>SUM(G60)*H60*G61*H61*12</f>
        <v>25099200</v>
      </c>
      <c r="J60" s="125">
        <v>6000</v>
      </c>
      <c r="K60" s="168">
        <v>22</v>
      </c>
      <c r="L60" s="167">
        <f>SUM(J60)*K60*J61*K61*12</f>
        <v>26294400</v>
      </c>
    </row>
    <row r="61" spans="1:12" x14ac:dyDescent="0.4">
      <c r="A61" s="305"/>
      <c r="B61" s="69"/>
      <c r="C61" s="71" t="s">
        <v>97</v>
      </c>
      <c r="D61" s="125">
        <v>20</v>
      </c>
      <c r="E61" s="171">
        <v>0.83</v>
      </c>
      <c r="F61" s="170"/>
      <c r="G61" s="125">
        <v>20</v>
      </c>
      <c r="H61" s="171">
        <v>0.83</v>
      </c>
      <c r="I61" s="170"/>
      <c r="J61" s="125">
        <v>20</v>
      </c>
      <c r="K61" s="171">
        <v>0.83</v>
      </c>
      <c r="L61" s="170"/>
    </row>
    <row r="62" spans="1:12" x14ac:dyDescent="0.4">
      <c r="A62" s="305"/>
      <c r="B62" s="69" t="s">
        <v>99</v>
      </c>
      <c r="C62" s="70"/>
      <c r="D62" s="125"/>
      <c r="E62" s="108"/>
      <c r="F62" s="167">
        <f>SUM(D62)*E62*D63*E63*12</f>
        <v>0</v>
      </c>
      <c r="G62" s="125"/>
      <c r="H62" s="168"/>
      <c r="I62" s="167">
        <f>SUM(G62)*H62*G63*H63*12</f>
        <v>0</v>
      </c>
      <c r="J62" s="125"/>
      <c r="K62" s="168"/>
      <c r="L62" s="167">
        <f>SUM(J62)*K62*J63*K63*12</f>
        <v>0</v>
      </c>
    </row>
    <row r="63" spans="1:12" x14ac:dyDescent="0.4">
      <c r="A63" s="305"/>
      <c r="B63" s="72"/>
      <c r="C63" s="71" t="s">
        <v>97</v>
      </c>
      <c r="D63" s="125"/>
      <c r="E63" s="171"/>
      <c r="F63" s="170"/>
      <c r="G63" s="125"/>
      <c r="H63" s="171"/>
      <c r="I63" s="170"/>
      <c r="J63" s="125"/>
      <c r="K63" s="171"/>
      <c r="L63" s="170"/>
    </row>
    <row r="64" spans="1:12" x14ac:dyDescent="0.4">
      <c r="A64" s="305"/>
      <c r="B64" s="348"/>
      <c r="C64" s="349"/>
      <c r="D64" s="350" t="s">
        <v>100</v>
      </c>
      <c r="E64" s="351"/>
      <c r="F64" s="172" t="s">
        <v>70</v>
      </c>
      <c r="G64" s="350" t="s">
        <v>100</v>
      </c>
      <c r="H64" s="351"/>
      <c r="I64" s="172" t="s">
        <v>70</v>
      </c>
      <c r="J64" s="350" t="s">
        <v>100</v>
      </c>
      <c r="K64" s="351"/>
      <c r="L64" s="172" t="s">
        <v>70</v>
      </c>
    </row>
    <row r="65" spans="1:12" x14ac:dyDescent="0.4">
      <c r="A65" s="305"/>
      <c r="B65" s="73" t="s">
        <v>101</v>
      </c>
      <c r="C65" s="70"/>
      <c r="D65" s="322"/>
      <c r="E65" s="323"/>
      <c r="F65" s="167">
        <f>SUM(D65)*12</f>
        <v>0</v>
      </c>
      <c r="G65" s="322"/>
      <c r="H65" s="323"/>
      <c r="I65" s="167">
        <f>SUM(G65)*12</f>
        <v>0</v>
      </c>
      <c r="J65" s="322"/>
      <c r="K65" s="323"/>
      <c r="L65" s="167">
        <f>SUM(J65)*12</f>
        <v>0</v>
      </c>
    </row>
    <row r="66" spans="1:12" x14ac:dyDescent="0.4">
      <c r="A66" s="305"/>
      <c r="B66" s="73" t="s">
        <v>102</v>
      </c>
      <c r="C66" s="70"/>
      <c r="D66" s="322">
        <v>10000</v>
      </c>
      <c r="E66" s="323"/>
      <c r="F66" s="167">
        <f>SUM(D66)*12</f>
        <v>120000</v>
      </c>
      <c r="G66" s="322">
        <v>10000</v>
      </c>
      <c r="H66" s="323"/>
      <c r="I66" s="167">
        <f>SUM(G66)*12</f>
        <v>120000</v>
      </c>
      <c r="J66" s="322">
        <v>10000</v>
      </c>
      <c r="K66" s="323"/>
      <c r="L66" s="167">
        <f>SUM(J66)*12</f>
        <v>120000</v>
      </c>
    </row>
    <row r="67" spans="1:12" ht="14.25" thickBot="1" x14ac:dyDescent="0.45">
      <c r="A67" s="305"/>
      <c r="B67" s="74" t="s">
        <v>103</v>
      </c>
      <c r="C67" s="70"/>
      <c r="D67" s="173"/>
      <c r="E67" s="174"/>
      <c r="F67" s="175"/>
      <c r="G67" s="173"/>
      <c r="H67" s="174"/>
      <c r="I67" s="175"/>
      <c r="J67" s="173"/>
      <c r="K67" s="174"/>
      <c r="L67" s="175"/>
    </row>
    <row r="68" spans="1:12" ht="21" customHeight="1" thickTop="1" thickBot="1" x14ac:dyDescent="0.45">
      <c r="A68" s="75"/>
      <c r="B68" s="76"/>
      <c r="C68" s="77" t="s">
        <v>104</v>
      </c>
      <c r="D68" s="309">
        <f>SUM(F58)+F60+F62+F65+F66+F67</f>
        <v>24024000</v>
      </c>
      <c r="E68" s="310"/>
      <c r="F68" s="311"/>
      <c r="G68" s="309">
        <f>SUM(I58)+I60+I62+I65+I66+I67</f>
        <v>25219200</v>
      </c>
      <c r="H68" s="310"/>
      <c r="I68" s="311"/>
      <c r="J68" s="309">
        <f>SUM(L58)+L60+L62+L65+L66+L67</f>
        <v>26414400</v>
      </c>
      <c r="K68" s="310"/>
      <c r="L68" s="311"/>
    </row>
    <row r="69" spans="1:12" ht="14.25" thickBot="1" x14ac:dyDescent="0.45">
      <c r="A69" s="78" t="s">
        <v>105</v>
      </c>
      <c r="B69" s="79"/>
      <c r="C69" s="176"/>
      <c r="D69" s="352" t="s">
        <v>84</v>
      </c>
      <c r="E69" s="353"/>
      <c r="F69" s="177" t="s">
        <v>70</v>
      </c>
      <c r="G69" s="352" t="s">
        <v>84</v>
      </c>
      <c r="H69" s="353"/>
      <c r="I69" s="177" t="s">
        <v>70</v>
      </c>
      <c r="J69" s="352" t="s">
        <v>84</v>
      </c>
      <c r="K69" s="353"/>
      <c r="L69" s="177" t="s">
        <v>70</v>
      </c>
    </row>
    <row r="70" spans="1:12" x14ac:dyDescent="0.4">
      <c r="A70" s="359" t="s">
        <v>106</v>
      </c>
      <c r="B70" s="360" t="s">
        <v>107</v>
      </c>
      <c r="C70" s="80" t="s">
        <v>108</v>
      </c>
      <c r="D70" s="363">
        <v>200000</v>
      </c>
      <c r="E70" s="364"/>
      <c r="F70" s="178">
        <f>SUM(D70)*12</f>
        <v>2400000</v>
      </c>
      <c r="G70" s="363">
        <v>200000</v>
      </c>
      <c r="H70" s="364"/>
      <c r="I70" s="178">
        <f>SUM(G70)*12</f>
        <v>2400000</v>
      </c>
      <c r="J70" s="363">
        <v>200000</v>
      </c>
      <c r="K70" s="364"/>
      <c r="L70" s="178">
        <f>SUM(J70)*12</f>
        <v>2400000</v>
      </c>
    </row>
    <row r="71" spans="1:12" x14ac:dyDescent="0.4">
      <c r="A71" s="325"/>
      <c r="B71" s="361"/>
      <c r="C71" s="72" t="s">
        <v>109</v>
      </c>
      <c r="D71" s="322">
        <v>960000</v>
      </c>
      <c r="E71" s="323"/>
      <c r="F71" s="179">
        <f>SUM(D71)*12</f>
        <v>11520000</v>
      </c>
      <c r="G71" s="322">
        <v>1000000</v>
      </c>
      <c r="H71" s="323"/>
      <c r="I71" s="179">
        <f>SUM(G71)*12</f>
        <v>12000000</v>
      </c>
      <c r="J71" s="322">
        <v>1040000</v>
      </c>
      <c r="K71" s="323"/>
      <c r="L71" s="179">
        <f>SUM(J71)*12</f>
        <v>12480000</v>
      </c>
    </row>
    <row r="72" spans="1:12" x14ac:dyDescent="0.4">
      <c r="A72" s="325"/>
      <c r="B72" s="361"/>
      <c r="C72" s="72" t="s">
        <v>110</v>
      </c>
      <c r="D72" s="322">
        <v>250000</v>
      </c>
      <c r="E72" s="323"/>
      <c r="F72" s="179">
        <f>SUM(D72)*12</f>
        <v>3000000</v>
      </c>
      <c r="G72" s="322">
        <v>280000</v>
      </c>
      <c r="H72" s="323"/>
      <c r="I72" s="179">
        <f>SUM(G72)*12</f>
        <v>3360000</v>
      </c>
      <c r="J72" s="322">
        <v>300000</v>
      </c>
      <c r="K72" s="323"/>
      <c r="L72" s="179">
        <f>SUM(J72)*12</f>
        <v>3600000</v>
      </c>
    </row>
    <row r="73" spans="1:12" x14ac:dyDescent="0.4">
      <c r="A73" s="325"/>
      <c r="B73" s="361"/>
      <c r="C73" s="72" t="s">
        <v>111</v>
      </c>
      <c r="D73" s="322">
        <v>200000</v>
      </c>
      <c r="E73" s="323"/>
      <c r="F73" s="179">
        <f>SUM(D73)*12</f>
        <v>2400000</v>
      </c>
      <c r="G73" s="322">
        <v>220000</v>
      </c>
      <c r="H73" s="323"/>
      <c r="I73" s="179">
        <f>SUM(G73)*12</f>
        <v>2640000</v>
      </c>
      <c r="J73" s="322">
        <v>240000</v>
      </c>
      <c r="K73" s="323"/>
      <c r="L73" s="179">
        <f>SUM(J73)*12</f>
        <v>2880000</v>
      </c>
    </row>
    <row r="74" spans="1:12" ht="14.25" thickBot="1" x14ac:dyDescent="0.45">
      <c r="A74" s="325"/>
      <c r="B74" s="362"/>
      <c r="C74" s="81" t="s">
        <v>112</v>
      </c>
      <c r="D74" s="357"/>
      <c r="E74" s="358"/>
      <c r="F74" s="180">
        <f>SUM(D74)*12</f>
        <v>0</v>
      </c>
      <c r="G74" s="357"/>
      <c r="H74" s="358"/>
      <c r="I74" s="180">
        <f>SUM(G74)*12</f>
        <v>0</v>
      </c>
      <c r="J74" s="357"/>
      <c r="K74" s="358"/>
      <c r="L74" s="180">
        <f>SUM(J74)*12</f>
        <v>0</v>
      </c>
    </row>
    <row r="75" spans="1:12" ht="21" customHeight="1" thickTop="1" thickBot="1" x14ac:dyDescent="0.45">
      <c r="A75" s="325"/>
      <c r="B75" s="82"/>
      <c r="C75" s="47" t="s">
        <v>113</v>
      </c>
      <c r="D75" s="344">
        <f>SUM(D70:E74)</f>
        <v>1610000</v>
      </c>
      <c r="E75" s="365"/>
      <c r="F75" s="181">
        <f>SUM(F70:F74)</f>
        <v>19320000</v>
      </c>
      <c r="G75" s="344">
        <f>SUM(G70:H74)</f>
        <v>1700000</v>
      </c>
      <c r="H75" s="365"/>
      <c r="I75" s="181">
        <f>SUM(I70:I74)</f>
        <v>20400000</v>
      </c>
      <c r="J75" s="344">
        <f>SUM(J70:K74)</f>
        <v>1780000</v>
      </c>
      <c r="K75" s="365"/>
      <c r="L75" s="181">
        <f>SUM(L70:L74)</f>
        <v>21360000</v>
      </c>
    </row>
    <row r="76" spans="1:12" x14ac:dyDescent="0.4">
      <c r="A76" s="325"/>
      <c r="B76" s="360" t="s">
        <v>114</v>
      </c>
      <c r="C76" s="182" t="s">
        <v>115</v>
      </c>
      <c r="D76" s="363">
        <v>30000</v>
      </c>
      <c r="E76" s="364"/>
      <c r="F76" s="178">
        <f>SUM(D76)*12</f>
        <v>360000</v>
      </c>
      <c r="G76" s="363">
        <v>30000</v>
      </c>
      <c r="H76" s="364"/>
      <c r="I76" s="178">
        <f t="shared" ref="I76:I85" si="3">SUM(G76)*12</f>
        <v>360000</v>
      </c>
      <c r="J76" s="363">
        <v>35000</v>
      </c>
      <c r="K76" s="364"/>
      <c r="L76" s="178">
        <f>SUM(J76)*12</f>
        <v>420000</v>
      </c>
    </row>
    <row r="77" spans="1:12" x14ac:dyDescent="0.4">
      <c r="A77" s="325"/>
      <c r="B77" s="361"/>
      <c r="C77" s="123" t="s">
        <v>116</v>
      </c>
      <c r="D77" s="322">
        <v>40000</v>
      </c>
      <c r="E77" s="323"/>
      <c r="F77" s="127">
        <f t="shared" ref="F77:F84" si="4">SUM(D77)*12</f>
        <v>480000</v>
      </c>
      <c r="G77" s="322">
        <v>40000</v>
      </c>
      <c r="H77" s="323"/>
      <c r="I77" s="127">
        <f t="shared" si="3"/>
        <v>480000</v>
      </c>
      <c r="J77" s="322">
        <v>40000</v>
      </c>
      <c r="K77" s="323"/>
      <c r="L77" s="127">
        <f t="shared" ref="L77:L85" si="5">SUM(J77)*12</f>
        <v>480000</v>
      </c>
    </row>
    <row r="78" spans="1:12" x14ac:dyDescent="0.4">
      <c r="A78" s="325"/>
      <c r="B78" s="361"/>
      <c r="C78" s="123" t="s">
        <v>117</v>
      </c>
      <c r="D78" s="322">
        <v>40000</v>
      </c>
      <c r="E78" s="323"/>
      <c r="F78" s="127">
        <f t="shared" si="4"/>
        <v>480000</v>
      </c>
      <c r="G78" s="322">
        <v>40000</v>
      </c>
      <c r="H78" s="323"/>
      <c r="I78" s="127">
        <f t="shared" si="3"/>
        <v>480000</v>
      </c>
      <c r="J78" s="322">
        <v>40000</v>
      </c>
      <c r="K78" s="323"/>
      <c r="L78" s="127">
        <f t="shared" si="5"/>
        <v>480000</v>
      </c>
    </row>
    <row r="79" spans="1:12" x14ac:dyDescent="0.4">
      <c r="A79" s="325"/>
      <c r="B79" s="361"/>
      <c r="C79" s="123" t="s">
        <v>79</v>
      </c>
      <c r="D79" s="322">
        <v>70000</v>
      </c>
      <c r="E79" s="323"/>
      <c r="F79" s="127">
        <f t="shared" si="4"/>
        <v>840000</v>
      </c>
      <c r="G79" s="322">
        <v>70000</v>
      </c>
      <c r="H79" s="323"/>
      <c r="I79" s="127">
        <f t="shared" si="3"/>
        <v>840000</v>
      </c>
      <c r="J79" s="322">
        <v>70000</v>
      </c>
      <c r="K79" s="323"/>
      <c r="L79" s="127">
        <f t="shared" si="5"/>
        <v>840000</v>
      </c>
    </row>
    <row r="80" spans="1:12" x14ac:dyDescent="0.4">
      <c r="A80" s="325"/>
      <c r="B80" s="361"/>
      <c r="C80" s="123" t="s">
        <v>118</v>
      </c>
      <c r="D80" s="322">
        <v>50000</v>
      </c>
      <c r="E80" s="323"/>
      <c r="F80" s="127">
        <f t="shared" si="4"/>
        <v>600000</v>
      </c>
      <c r="G80" s="322">
        <v>60000</v>
      </c>
      <c r="H80" s="323"/>
      <c r="I80" s="127">
        <f t="shared" si="3"/>
        <v>720000</v>
      </c>
      <c r="J80" s="322">
        <v>65000</v>
      </c>
      <c r="K80" s="323"/>
      <c r="L80" s="127">
        <f t="shared" si="5"/>
        <v>780000</v>
      </c>
    </row>
    <row r="81" spans="1:12" x14ac:dyDescent="0.4">
      <c r="A81" s="325"/>
      <c r="B81" s="361"/>
      <c r="C81" s="123" t="s">
        <v>80</v>
      </c>
      <c r="D81" s="322">
        <v>20000</v>
      </c>
      <c r="E81" s="323"/>
      <c r="F81" s="127">
        <f t="shared" si="4"/>
        <v>240000</v>
      </c>
      <c r="G81" s="322">
        <v>20000</v>
      </c>
      <c r="H81" s="323"/>
      <c r="I81" s="127">
        <f t="shared" si="3"/>
        <v>240000</v>
      </c>
      <c r="J81" s="322">
        <v>20000</v>
      </c>
      <c r="K81" s="323"/>
      <c r="L81" s="127">
        <f t="shared" si="5"/>
        <v>240000</v>
      </c>
    </row>
    <row r="82" spans="1:12" x14ac:dyDescent="0.4">
      <c r="A82" s="325"/>
      <c r="B82" s="361"/>
      <c r="C82" s="123" t="s">
        <v>119</v>
      </c>
      <c r="D82" s="322"/>
      <c r="E82" s="323"/>
      <c r="F82" s="127">
        <f t="shared" si="4"/>
        <v>0</v>
      </c>
      <c r="G82" s="322"/>
      <c r="H82" s="323"/>
      <c r="I82" s="127">
        <f t="shared" si="3"/>
        <v>0</v>
      </c>
      <c r="J82" s="322">
        <v>10000</v>
      </c>
      <c r="K82" s="323"/>
      <c r="L82" s="127">
        <f t="shared" si="5"/>
        <v>120000</v>
      </c>
    </row>
    <row r="83" spans="1:12" x14ac:dyDescent="0.4">
      <c r="A83" s="325"/>
      <c r="B83" s="361"/>
      <c r="C83" s="123" t="s">
        <v>120</v>
      </c>
      <c r="D83" s="322">
        <v>10000</v>
      </c>
      <c r="E83" s="323"/>
      <c r="F83" s="127">
        <f t="shared" si="4"/>
        <v>120000</v>
      </c>
      <c r="G83" s="322">
        <v>10000</v>
      </c>
      <c r="H83" s="323"/>
      <c r="I83" s="127">
        <f t="shared" si="3"/>
        <v>120000</v>
      </c>
      <c r="J83" s="322">
        <v>10000</v>
      </c>
      <c r="K83" s="323"/>
      <c r="L83" s="127">
        <f t="shared" si="5"/>
        <v>120000</v>
      </c>
    </row>
    <row r="84" spans="1:12" x14ac:dyDescent="0.4">
      <c r="A84" s="325"/>
      <c r="B84" s="361"/>
      <c r="C84" s="123"/>
      <c r="D84" s="322"/>
      <c r="E84" s="323"/>
      <c r="F84" s="127">
        <f t="shared" si="4"/>
        <v>0</v>
      </c>
      <c r="G84" s="322"/>
      <c r="H84" s="323"/>
      <c r="I84" s="127">
        <f t="shared" si="3"/>
        <v>0</v>
      </c>
      <c r="J84" s="322"/>
      <c r="K84" s="323"/>
      <c r="L84" s="127">
        <f t="shared" si="5"/>
        <v>0</v>
      </c>
    </row>
    <row r="85" spans="1:12" ht="14.25" thickBot="1" x14ac:dyDescent="0.45">
      <c r="A85" s="325"/>
      <c r="B85" s="362"/>
      <c r="C85" s="142"/>
      <c r="D85" s="357"/>
      <c r="E85" s="358"/>
      <c r="F85" s="133">
        <f>SUM(D85)*12</f>
        <v>0</v>
      </c>
      <c r="G85" s="357"/>
      <c r="H85" s="358"/>
      <c r="I85" s="133">
        <f t="shared" si="3"/>
        <v>0</v>
      </c>
      <c r="J85" s="357"/>
      <c r="K85" s="358"/>
      <c r="L85" s="133">
        <f t="shared" si="5"/>
        <v>0</v>
      </c>
    </row>
    <row r="86" spans="1:12" ht="21" customHeight="1" thickTop="1" thickBot="1" x14ac:dyDescent="0.45">
      <c r="A86" s="325"/>
      <c r="B86" s="83"/>
      <c r="C86" s="47" t="s">
        <v>113</v>
      </c>
      <c r="D86" s="344">
        <f>SUM(D76:E85)</f>
        <v>260000</v>
      </c>
      <c r="E86" s="365"/>
      <c r="F86" s="181">
        <f>SUM(F76:F85)</f>
        <v>3120000</v>
      </c>
      <c r="G86" s="344">
        <f>SUM(G76:H85)</f>
        <v>270000</v>
      </c>
      <c r="H86" s="365"/>
      <c r="I86" s="181">
        <f>SUM(I76:I85)</f>
        <v>3240000</v>
      </c>
      <c r="J86" s="344">
        <f>SUM(J76:K85)</f>
        <v>290000</v>
      </c>
      <c r="K86" s="365"/>
      <c r="L86" s="181">
        <f>SUM(L76:L85)</f>
        <v>3480000</v>
      </c>
    </row>
    <row r="87" spans="1:12" x14ac:dyDescent="0.4">
      <c r="A87" s="325"/>
      <c r="B87" s="360" t="s">
        <v>121</v>
      </c>
      <c r="C87" s="183" t="s">
        <v>122</v>
      </c>
      <c r="D87" s="357">
        <v>80000</v>
      </c>
      <c r="E87" s="358"/>
      <c r="F87" s="133">
        <f>SUM(D87)*12</f>
        <v>960000</v>
      </c>
      <c r="G87" s="357">
        <v>80000</v>
      </c>
      <c r="H87" s="358"/>
      <c r="I87" s="133">
        <f>SUM(G87)*12</f>
        <v>960000</v>
      </c>
      <c r="J87" s="357">
        <v>80000</v>
      </c>
      <c r="K87" s="358"/>
      <c r="L87" s="133">
        <f>SUM(J87)*12</f>
        <v>960000</v>
      </c>
    </row>
    <row r="88" spans="1:12" x14ac:dyDescent="0.4">
      <c r="A88" s="325"/>
      <c r="B88" s="361"/>
      <c r="C88" s="123" t="s">
        <v>123</v>
      </c>
      <c r="D88" s="357"/>
      <c r="E88" s="358"/>
      <c r="F88" s="133">
        <f>SUM(D88)*12</f>
        <v>0</v>
      </c>
      <c r="G88" s="357"/>
      <c r="H88" s="358"/>
      <c r="I88" s="133">
        <f>SUM(G88)*12</f>
        <v>0</v>
      </c>
      <c r="J88" s="357"/>
      <c r="K88" s="358"/>
      <c r="L88" s="133">
        <f>SUM(J88)*12</f>
        <v>0</v>
      </c>
    </row>
    <row r="89" spans="1:12" x14ac:dyDescent="0.4">
      <c r="A89" s="325"/>
      <c r="B89" s="361"/>
      <c r="C89" s="129" t="s">
        <v>124</v>
      </c>
      <c r="D89" s="357">
        <v>50000</v>
      </c>
      <c r="E89" s="358"/>
      <c r="F89" s="133">
        <f>SUM(D89)*12</f>
        <v>600000</v>
      </c>
      <c r="G89" s="357">
        <v>50000</v>
      </c>
      <c r="H89" s="358"/>
      <c r="I89" s="133">
        <f>SUM(G89)*12</f>
        <v>600000</v>
      </c>
      <c r="J89" s="357">
        <v>50000</v>
      </c>
      <c r="K89" s="358"/>
      <c r="L89" s="133">
        <f>SUM(J89)*12</f>
        <v>600000</v>
      </c>
    </row>
    <row r="90" spans="1:12" x14ac:dyDescent="0.4">
      <c r="A90" s="325"/>
      <c r="B90" s="361"/>
      <c r="C90" s="129"/>
      <c r="D90" s="357"/>
      <c r="E90" s="358"/>
      <c r="F90" s="133">
        <f>SUM(D90)*12</f>
        <v>0</v>
      </c>
      <c r="G90" s="357"/>
      <c r="H90" s="358"/>
      <c r="I90" s="133">
        <f>SUM(G90)*12</f>
        <v>0</v>
      </c>
      <c r="J90" s="357"/>
      <c r="K90" s="358"/>
      <c r="L90" s="133">
        <f>SUM(J90)*12</f>
        <v>0</v>
      </c>
    </row>
    <row r="91" spans="1:12" ht="14.25" thickBot="1" x14ac:dyDescent="0.45">
      <c r="A91" s="325"/>
      <c r="B91" s="362"/>
      <c r="C91" s="142"/>
      <c r="D91" s="357"/>
      <c r="E91" s="358"/>
      <c r="F91" s="133">
        <f>SUM(D91)*12</f>
        <v>0</v>
      </c>
      <c r="G91" s="357"/>
      <c r="H91" s="358"/>
      <c r="I91" s="133">
        <f>SUM(G91)*12</f>
        <v>0</v>
      </c>
      <c r="J91" s="357"/>
      <c r="K91" s="358"/>
      <c r="L91" s="133">
        <f>SUM(J91)*12</f>
        <v>0</v>
      </c>
    </row>
    <row r="92" spans="1:12" ht="21" customHeight="1" thickTop="1" thickBot="1" x14ac:dyDescent="0.45">
      <c r="A92" s="325"/>
      <c r="B92" s="84"/>
      <c r="C92" s="85" t="s">
        <v>113</v>
      </c>
      <c r="D92" s="375">
        <f>SUM(D87:E91)</f>
        <v>130000</v>
      </c>
      <c r="E92" s="376"/>
      <c r="F92" s="184">
        <f>SUM(F87:F91)</f>
        <v>1560000</v>
      </c>
      <c r="G92" s="375">
        <f>SUM(G87:H91)</f>
        <v>130000</v>
      </c>
      <c r="H92" s="376"/>
      <c r="I92" s="184">
        <f>SUM(I87:I91)</f>
        <v>1560000</v>
      </c>
      <c r="J92" s="375">
        <f>SUM(J87:K91)</f>
        <v>130000</v>
      </c>
      <c r="K92" s="376"/>
      <c r="L92" s="184">
        <f>SUM(L87:L91)</f>
        <v>1560000</v>
      </c>
    </row>
    <row r="93" spans="1:12" ht="21" customHeight="1" thickTop="1" thickBot="1" x14ac:dyDescent="0.45">
      <c r="A93" s="185"/>
      <c r="B93" s="86"/>
      <c r="C93" s="87" t="s">
        <v>125</v>
      </c>
      <c r="D93" s="366">
        <f>SUM(F75)+F86+F92</f>
        <v>24000000</v>
      </c>
      <c r="E93" s="367"/>
      <c r="F93" s="368"/>
      <c r="G93" s="366">
        <f>SUM(I75)+I86+I92</f>
        <v>25200000</v>
      </c>
      <c r="H93" s="367"/>
      <c r="I93" s="368"/>
      <c r="J93" s="366">
        <f>SUM(L75)+L86+L92</f>
        <v>26400000</v>
      </c>
      <c r="K93" s="367"/>
      <c r="L93" s="368"/>
    </row>
    <row r="94" spans="1:12" ht="21" customHeight="1" thickBot="1" x14ac:dyDescent="0.45">
      <c r="A94" s="369" t="s">
        <v>126</v>
      </c>
      <c r="B94" s="370"/>
      <c r="C94" s="371"/>
      <c r="D94" s="372">
        <f>SUM(D68-D93)</f>
        <v>24000</v>
      </c>
      <c r="E94" s="373"/>
      <c r="F94" s="374"/>
      <c r="G94" s="372">
        <f>SUM(G68-G93)</f>
        <v>19200</v>
      </c>
      <c r="H94" s="373"/>
      <c r="I94" s="374"/>
      <c r="J94" s="372">
        <f>SUM(J68-J93)</f>
        <v>14400</v>
      </c>
      <c r="K94" s="373"/>
      <c r="L94" s="374"/>
    </row>
    <row r="95" spans="1:12" x14ac:dyDescent="0.4">
      <c r="A95" s="88"/>
      <c r="B95" s="88"/>
      <c r="C95" s="88"/>
      <c r="D95" s="186"/>
      <c r="E95" s="186"/>
      <c r="F95" s="186"/>
      <c r="G95" s="186"/>
      <c r="H95" s="186"/>
      <c r="I95" s="186"/>
      <c r="J95" s="186"/>
      <c r="K95" s="186"/>
      <c r="L95" s="187" t="s">
        <v>127</v>
      </c>
    </row>
  </sheetData>
  <mergeCells count="208">
    <mergeCell ref="D93:F93"/>
    <mergeCell ref="G93:I93"/>
    <mergeCell ref="J93:L93"/>
    <mergeCell ref="A94:C94"/>
    <mergeCell ref="D94:F94"/>
    <mergeCell ref="G94:I94"/>
    <mergeCell ref="J94:L94"/>
    <mergeCell ref="D91:E91"/>
    <mergeCell ref="G91:H91"/>
    <mergeCell ref="J91:K91"/>
    <mergeCell ref="D92:E92"/>
    <mergeCell ref="G92:H92"/>
    <mergeCell ref="J92:K92"/>
    <mergeCell ref="B87:B91"/>
    <mergeCell ref="D89:E89"/>
    <mergeCell ref="G89:H89"/>
    <mergeCell ref="J89:K89"/>
    <mergeCell ref="D90:E90"/>
    <mergeCell ref="G90:H90"/>
    <mergeCell ref="J90:K90"/>
    <mergeCell ref="D86:E86"/>
    <mergeCell ref="G86:H86"/>
    <mergeCell ref="J86:K86"/>
    <mergeCell ref="D87:E87"/>
    <mergeCell ref="G87:H87"/>
    <mergeCell ref="J87:K87"/>
    <mergeCell ref="D88:E88"/>
    <mergeCell ref="G88:H88"/>
    <mergeCell ref="J88:K88"/>
    <mergeCell ref="D84:E84"/>
    <mergeCell ref="G84:H84"/>
    <mergeCell ref="J84:K84"/>
    <mergeCell ref="D85:E85"/>
    <mergeCell ref="G85:H85"/>
    <mergeCell ref="J85:K85"/>
    <mergeCell ref="D82:E82"/>
    <mergeCell ref="G82:H82"/>
    <mergeCell ref="J82:K82"/>
    <mergeCell ref="D83:E83"/>
    <mergeCell ref="G83:H83"/>
    <mergeCell ref="J83:K83"/>
    <mergeCell ref="G80:H80"/>
    <mergeCell ref="J80:K80"/>
    <mergeCell ref="D81:E81"/>
    <mergeCell ref="G81:H81"/>
    <mergeCell ref="J81:K81"/>
    <mergeCell ref="D78:E78"/>
    <mergeCell ref="G78:H78"/>
    <mergeCell ref="J78:K78"/>
    <mergeCell ref="D79:E79"/>
    <mergeCell ref="G79:H79"/>
    <mergeCell ref="J79:K79"/>
    <mergeCell ref="D74:E74"/>
    <mergeCell ref="G74:H74"/>
    <mergeCell ref="J74:K74"/>
    <mergeCell ref="A70:A92"/>
    <mergeCell ref="B70:B74"/>
    <mergeCell ref="D70:E70"/>
    <mergeCell ref="G70:H70"/>
    <mergeCell ref="J70:K70"/>
    <mergeCell ref="D71:E71"/>
    <mergeCell ref="G71:H71"/>
    <mergeCell ref="J71:K71"/>
    <mergeCell ref="D72:E72"/>
    <mergeCell ref="G72:H72"/>
    <mergeCell ref="D75:E75"/>
    <mergeCell ref="G75:H75"/>
    <mergeCell ref="J75:K75"/>
    <mergeCell ref="B76:B85"/>
    <mergeCell ref="D76:E76"/>
    <mergeCell ref="G76:H76"/>
    <mergeCell ref="J76:K76"/>
    <mergeCell ref="D77:E77"/>
    <mergeCell ref="G77:H77"/>
    <mergeCell ref="J77:K77"/>
    <mergeCell ref="D80:E80"/>
    <mergeCell ref="D68:F68"/>
    <mergeCell ref="G68:I68"/>
    <mergeCell ref="J68:L68"/>
    <mergeCell ref="D69:E69"/>
    <mergeCell ref="G69:H69"/>
    <mergeCell ref="J69:K69"/>
    <mergeCell ref="D55:F55"/>
    <mergeCell ref="J72:K72"/>
    <mergeCell ref="D73:E73"/>
    <mergeCell ref="G73:H73"/>
    <mergeCell ref="J73:K73"/>
    <mergeCell ref="A57:A67"/>
    <mergeCell ref="B64:C64"/>
    <mergeCell ref="D64:E64"/>
    <mergeCell ref="G64:H64"/>
    <mergeCell ref="J64:K64"/>
    <mergeCell ref="D65:E65"/>
    <mergeCell ref="G65:H65"/>
    <mergeCell ref="J65:K65"/>
    <mergeCell ref="D66:E66"/>
    <mergeCell ref="G66:H66"/>
    <mergeCell ref="J66:K66"/>
    <mergeCell ref="D53:F53"/>
    <mergeCell ref="G53:I53"/>
    <mergeCell ref="J53:L53"/>
    <mergeCell ref="D54:F54"/>
    <mergeCell ref="G54:I54"/>
    <mergeCell ref="J54:L54"/>
    <mergeCell ref="D45:F45"/>
    <mergeCell ref="G45:I45"/>
    <mergeCell ref="J45:L45"/>
    <mergeCell ref="A46:A52"/>
    <mergeCell ref="D52:F52"/>
    <mergeCell ref="G52:I52"/>
    <mergeCell ref="J52:L52"/>
    <mergeCell ref="D42:E42"/>
    <mergeCell ref="G42:H42"/>
    <mergeCell ref="J42:K42"/>
    <mergeCell ref="D44:E44"/>
    <mergeCell ref="G44:H44"/>
    <mergeCell ref="J44:K44"/>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G22:H22"/>
    <mergeCell ref="J22:K22"/>
    <mergeCell ref="D23:E23"/>
    <mergeCell ref="G23:H23"/>
    <mergeCell ref="J23:K23"/>
    <mergeCell ref="D28:E28"/>
    <mergeCell ref="G28:H28"/>
    <mergeCell ref="J28:K28"/>
    <mergeCell ref="D29:E29"/>
    <mergeCell ref="G29:H29"/>
    <mergeCell ref="J29:K29"/>
    <mergeCell ref="D26:E26"/>
    <mergeCell ref="G26:H26"/>
    <mergeCell ref="J26:K26"/>
    <mergeCell ref="D27:E27"/>
    <mergeCell ref="G27:H27"/>
    <mergeCell ref="J27:K27"/>
    <mergeCell ref="J19:K19"/>
    <mergeCell ref="D20:E20"/>
    <mergeCell ref="G20:H20"/>
    <mergeCell ref="J20:K20"/>
    <mergeCell ref="D21:E21"/>
    <mergeCell ref="G21:H21"/>
    <mergeCell ref="J21:K21"/>
    <mergeCell ref="A17:A45"/>
    <mergeCell ref="B17:C17"/>
    <mergeCell ref="D17:E17"/>
    <mergeCell ref="G17:H17"/>
    <mergeCell ref="J17:K17"/>
    <mergeCell ref="D18:E18"/>
    <mergeCell ref="G18:H18"/>
    <mergeCell ref="J18:K18"/>
    <mergeCell ref="D19:E19"/>
    <mergeCell ref="G19:H19"/>
    <mergeCell ref="D24:E24"/>
    <mergeCell ref="G24:H24"/>
    <mergeCell ref="J24:K24"/>
    <mergeCell ref="D25:E25"/>
    <mergeCell ref="G25:H25"/>
    <mergeCell ref="J25:K25"/>
    <mergeCell ref="D22:E22"/>
    <mergeCell ref="A9:C9"/>
    <mergeCell ref="A10:A14"/>
    <mergeCell ref="D15:F15"/>
    <mergeCell ref="G15:I15"/>
    <mergeCell ref="J15:L15"/>
    <mergeCell ref="D16:E16"/>
    <mergeCell ref="G16:H16"/>
    <mergeCell ref="J16:K16"/>
    <mergeCell ref="G4:L4"/>
    <mergeCell ref="A6:C6"/>
    <mergeCell ref="D6:F6"/>
    <mergeCell ref="G6:I6"/>
    <mergeCell ref="J6:L6"/>
    <mergeCell ref="A7:C7"/>
  </mergeCells>
  <phoneticPr fontId="2"/>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2E13-C867-4868-9AA3-9C7999084723}">
  <sheetPr codeName="Sheet4">
    <tabColor theme="8"/>
  </sheetPr>
  <dimension ref="A2:F30"/>
  <sheetViews>
    <sheetView view="pageBreakPreview" zoomScaleNormal="100" zoomScaleSheetLayoutView="100" workbookViewId="0">
      <selection activeCell="G25" sqref="G25:H25"/>
    </sheetView>
  </sheetViews>
  <sheetFormatPr defaultRowHeight="13.5" x14ac:dyDescent="0.4"/>
  <cols>
    <col min="1" max="1" width="5.125" style="91" customWidth="1"/>
    <col min="2" max="2" width="48.625" style="91" customWidth="1"/>
    <col min="3" max="16384" width="9" style="91"/>
  </cols>
  <sheetData>
    <row r="2" spans="1:6" ht="21.75" customHeight="1" x14ac:dyDescent="0.4">
      <c r="A2" s="101" t="s">
        <v>128</v>
      </c>
      <c r="B2" s="101"/>
      <c r="C2" s="101" t="s">
        <v>129</v>
      </c>
      <c r="D2" s="101"/>
      <c r="E2" s="101"/>
      <c r="F2" s="101"/>
    </row>
    <row r="3" spans="1:6" ht="18" customHeight="1" x14ac:dyDescent="0.4">
      <c r="A3" s="189"/>
      <c r="B3" s="95"/>
      <c r="C3" s="190"/>
      <c r="D3" s="191" t="s">
        <v>130</v>
      </c>
      <c r="E3" s="192"/>
      <c r="F3" s="193"/>
    </row>
    <row r="4" spans="1:6" ht="21.95" customHeight="1" x14ac:dyDescent="0.4">
      <c r="A4" s="194">
        <v>1</v>
      </c>
      <c r="B4" s="195" t="s">
        <v>196</v>
      </c>
      <c r="C4" s="196"/>
      <c r="D4" s="89"/>
      <c r="E4" s="89"/>
      <c r="F4" s="89"/>
    </row>
    <row r="5" spans="1:6" ht="21.95" customHeight="1" x14ac:dyDescent="0.4">
      <c r="A5" s="194">
        <v>2</v>
      </c>
      <c r="B5" s="89" t="s">
        <v>197</v>
      </c>
      <c r="C5" s="196"/>
      <c r="D5" s="89"/>
      <c r="E5" s="89"/>
      <c r="F5" s="89"/>
    </row>
    <row r="6" spans="1:6" ht="21.95" customHeight="1" x14ac:dyDescent="0.4">
      <c r="A6" s="194">
        <v>3</v>
      </c>
      <c r="B6" s="195" t="s">
        <v>198</v>
      </c>
      <c r="C6" s="196"/>
      <c r="D6" s="89"/>
      <c r="E6" s="89"/>
      <c r="F6" s="89"/>
    </row>
    <row r="7" spans="1:6" ht="21.95" customHeight="1" x14ac:dyDescent="0.4">
      <c r="A7" s="194">
        <v>4</v>
      </c>
      <c r="B7" s="195" t="s">
        <v>199</v>
      </c>
      <c r="C7" s="196"/>
      <c r="D7" s="89"/>
      <c r="E7" s="89"/>
      <c r="F7" s="89"/>
    </row>
    <row r="8" spans="1:6" ht="21.95" customHeight="1" x14ac:dyDescent="0.4">
      <c r="A8" s="194">
        <v>5</v>
      </c>
      <c r="B8" s="195" t="s">
        <v>200</v>
      </c>
      <c r="C8" s="196"/>
      <c r="D8" s="89"/>
      <c r="E8" s="89"/>
      <c r="F8" s="89"/>
    </row>
    <row r="9" spans="1:6" x14ac:dyDescent="0.4">
      <c r="A9" s="194"/>
      <c r="B9" s="89"/>
      <c r="C9" s="89"/>
      <c r="D9" s="89"/>
      <c r="E9" s="89"/>
      <c r="F9" s="89"/>
    </row>
    <row r="10" spans="1:6" ht="15.75" customHeight="1" x14ac:dyDescent="0.4">
      <c r="A10" s="377" t="s">
        <v>131</v>
      </c>
      <c r="B10" s="377" t="s">
        <v>132</v>
      </c>
      <c r="C10" s="377" t="s">
        <v>133</v>
      </c>
      <c r="D10" s="377" t="s">
        <v>134</v>
      </c>
      <c r="E10" s="378" t="s">
        <v>135</v>
      </c>
      <c r="F10" s="378"/>
    </row>
    <row r="11" spans="1:6" ht="18" customHeight="1" x14ac:dyDescent="0.4">
      <c r="A11" s="377"/>
      <c r="B11" s="377"/>
      <c r="C11" s="377"/>
      <c r="D11" s="377"/>
      <c r="E11" s="197" t="s">
        <v>136</v>
      </c>
      <c r="F11" s="197" t="s">
        <v>137</v>
      </c>
    </row>
    <row r="12" spans="1:6" ht="33" customHeight="1" x14ac:dyDescent="0.4">
      <c r="A12" s="198">
        <v>1</v>
      </c>
      <c r="B12" s="199" t="s">
        <v>201</v>
      </c>
      <c r="C12" s="200" t="s">
        <v>218</v>
      </c>
      <c r="D12" s="201" t="s">
        <v>219</v>
      </c>
      <c r="E12" s="202"/>
      <c r="F12" s="203"/>
    </row>
    <row r="13" spans="1:6" ht="33" customHeight="1" x14ac:dyDescent="0.4">
      <c r="A13" s="204">
        <v>2</v>
      </c>
      <c r="B13" s="205" t="s">
        <v>202</v>
      </c>
      <c r="C13" s="200" t="s">
        <v>218</v>
      </c>
      <c r="D13" s="201" t="s">
        <v>219</v>
      </c>
      <c r="E13" s="206"/>
      <c r="F13" s="207"/>
    </row>
    <row r="14" spans="1:6" ht="33" customHeight="1" x14ac:dyDescent="0.4">
      <c r="A14" s="208">
        <v>3</v>
      </c>
      <c r="B14" s="209" t="s">
        <v>203</v>
      </c>
      <c r="C14" s="210" t="s">
        <v>220</v>
      </c>
      <c r="D14" s="201" t="s">
        <v>219</v>
      </c>
      <c r="E14" s="206"/>
      <c r="F14" s="207"/>
    </row>
    <row r="15" spans="1:6" ht="33" customHeight="1" x14ac:dyDescent="0.4">
      <c r="A15" s="208">
        <v>4</v>
      </c>
      <c r="B15" s="211" t="s">
        <v>204</v>
      </c>
      <c r="C15" s="210" t="s">
        <v>220</v>
      </c>
      <c r="D15" s="201" t="s">
        <v>219</v>
      </c>
      <c r="E15" s="206"/>
      <c r="F15" s="207"/>
    </row>
    <row r="16" spans="1:6" ht="33" customHeight="1" x14ac:dyDescent="0.4">
      <c r="A16" s="208">
        <v>5</v>
      </c>
      <c r="B16" s="209" t="s">
        <v>205</v>
      </c>
      <c r="C16" s="210" t="s">
        <v>221</v>
      </c>
      <c r="D16" s="201" t="s">
        <v>219</v>
      </c>
      <c r="E16" s="206"/>
      <c r="F16" s="207"/>
    </row>
    <row r="17" spans="1:6" ht="33" customHeight="1" x14ac:dyDescent="0.4">
      <c r="A17" s="212">
        <v>6</v>
      </c>
      <c r="B17" s="209" t="s">
        <v>206</v>
      </c>
      <c r="C17" s="210" t="s">
        <v>221</v>
      </c>
      <c r="D17" s="201" t="s">
        <v>219</v>
      </c>
      <c r="E17" s="206"/>
      <c r="F17" s="207"/>
    </row>
    <row r="18" spans="1:6" ht="33" customHeight="1" x14ac:dyDescent="0.4">
      <c r="A18" s="208">
        <v>7</v>
      </c>
      <c r="B18" s="213" t="s">
        <v>207</v>
      </c>
      <c r="C18" s="210" t="s">
        <v>222</v>
      </c>
      <c r="D18" s="201" t="s">
        <v>219</v>
      </c>
      <c r="E18" s="206"/>
      <c r="F18" s="207"/>
    </row>
    <row r="19" spans="1:6" ht="33" customHeight="1" x14ac:dyDescent="0.4">
      <c r="A19" s="204">
        <v>8</v>
      </c>
      <c r="B19" s="209" t="s">
        <v>208</v>
      </c>
      <c r="C19" s="210" t="s">
        <v>222</v>
      </c>
      <c r="D19" s="201" t="s">
        <v>219</v>
      </c>
      <c r="E19" s="206"/>
      <c r="F19" s="207"/>
    </row>
    <row r="20" spans="1:6" ht="33" customHeight="1" x14ac:dyDescent="0.4">
      <c r="A20" s="208">
        <v>9</v>
      </c>
      <c r="B20" s="209" t="s">
        <v>209</v>
      </c>
      <c r="C20" s="210" t="s">
        <v>223</v>
      </c>
      <c r="D20" s="201" t="s">
        <v>219</v>
      </c>
      <c r="E20" s="206"/>
      <c r="F20" s="207"/>
    </row>
    <row r="21" spans="1:6" ht="33" customHeight="1" x14ac:dyDescent="0.4">
      <c r="A21" s="212">
        <v>10</v>
      </c>
      <c r="B21" s="209" t="s">
        <v>210</v>
      </c>
      <c r="C21" s="210" t="s">
        <v>223</v>
      </c>
      <c r="D21" s="201" t="s">
        <v>219</v>
      </c>
      <c r="E21" s="206"/>
      <c r="F21" s="207"/>
    </row>
    <row r="22" spans="1:6" ht="33" customHeight="1" x14ac:dyDescent="0.4">
      <c r="A22" s="208">
        <v>11</v>
      </c>
      <c r="B22" s="209" t="s">
        <v>211</v>
      </c>
      <c r="C22" s="210" t="s">
        <v>224</v>
      </c>
      <c r="D22" s="201" t="s">
        <v>219</v>
      </c>
      <c r="E22" s="206"/>
      <c r="F22" s="207"/>
    </row>
    <row r="23" spans="1:6" ht="33" customHeight="1" x14ac:dyDescent="0.4">
      <c r="A23" s="208">
        <v>12</v>
      </c>
      <c r="B23" s="209" t="s">
        <v>212</v>
      </c>
      <c r="C23" s="210" t="s">
        <v>224</v>
      </c>
      <c r="D23" s="201" t="s">
        <v>219</v>
      </c>
      <c r="E23" s="206"/>
      <c r="F23" s="207"/>
    </row>
    <row r="24" spans="1:6" ht="33" customHeight="1" x14ac:dyDescent="0.4">
      <c r="A24" s="214">
        <v>13</v>
      </c>
      <c r="B24" s="213" t="s">
        <v>213</v>
      </c>
      <c r="C24" s="210" t="s">
        <v>225</v>
      </c>
      <c r="D24" s="201" t="s">
        <v>219</v>
      </c>
      <c r="E24" s="215"/>
      <c r="F24" s="216"/>
    </row>
    <row r="25" spans="1:6" ht="33" customHeight="1" x14ac:dyDescent="0.4">
      <c r="A25" s="212">
        <v>14</v>
      </c>
      <c r="B25" s="210" t="s">
        <v>214</v>
      </c>
      <c r="C25" s="200" t="s">
        <v>226</v>
      </c>
      <c r="D25" s="201" t="s">
        <v>219</v>
      </c>
      <c r="E25" s="215"/>
      <c r="F25" s="216"/>
    </row>
    <row r="26" spans="1:6" ht="33" customHeight="1" x14ac:dyDescent="0.4">
      <c r="A26" s="208">
        <v>15</v>
      </c>
      <c r="B26" s="210" t="s">
        <v>215</v>
      </c>
      <c r="C26" s="200" t="s">
        <v>227</v>
      </c>
      <c r="D26" s="201" t="s">
        <v>219</v>
      </c>
      <c r="E26" s="215"/>
      <c r="F26" s="216"/>
    </row>
    <row r="27" spans="1:6" ht="33" customHeight="1" x14ac:dyDescent="0.4">
      <c r="A27" s="212">
        <v>16</v>
      </c>
      <c r="B27" s="210" t="s">
        <v>216</v>
      </c>
      <c r="C27" s="210" t="s">
        <v>228</v>
      </c>
      <c r="D27" s="201" t="s">
        <v>219</v>
      </c>
      <c r="E27" s="215"/>
      <c r="F27" s="216"/>
    </row>
    <row r="28" spans="1:6" ht="33" customHeight="1" x14ac:dyDescent="0.4">
      <c r="A28" s="212">
        <v>17</v>
      </c>
      <c r="B28" s="210" t="s">
        <v>217</v>
      </c>
      <c r="C28" s="200" t="s">
        <v>229</v>
      </c>
      <c r="D28" s="201" t="s">
        <v>219</v>
      </c>
      <c r="E28" s="217"/>
      <c r="F28" s="218"/>
    </row>
    <row r="29" spans="1:6" ht="55.5" customHeight="1" x14ac:dyDescent="0.4">
      <c r="A29" s="219"/>
      <c r="B29" s="220" t="s">
        <v>230</v>
      </c>
      <c r="C29" s="219"/>
      <c r="D29" s="219"/>
      <c r="E29" s="221"/>
      <c r="F29" s="221"/>
    </row>
    <row r="30" spans="1:6" x14ac:dyDescent="0.4">
      <c r="A30" s="194"/>
      <c r="B30" s="89"/>
      <c r="C30" s="89"/>
      <c r="D30" s="89"/>
      <c r="E30" s="89"/>
      <c r="F30" s="187" t="s">
        <v>138</v>
      </c>
    </row>
  </sheetData>
  <mergeCells count="5">
    <mergeCell ref="A10:A11"/>
    <mergeCell ref="B10:B11"/>
    <mergeCell ref="C10:C11"/>
    <mergeCell ref="D10:D11"/>
    <mergeCell ref="E10:F10"/>
  </mergeCells>
  <phoneticPr fontId="2"/>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事業所概要</vt:lpstr>
      <vt:lpstr>工賃計画</vt:lpstr>
      <vt:lpstr>参考様式①３カ年収支計画</vt:lpstr>
      <vt:lpstr>参考様式②　活動計画＆進捗確認</vt:lpstr>
      <vt:lpstr>工賃計画!Print_Area</vt:lpstr>
      <vt:lpstr>参考様式①３カ年収支計画!Print_Area</vt:lpstr>
      <vt:lpstr>'参考様式②　活動計画＆進捗確認'!Print_Area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谷垣　優貴</dc:creator>
  <cp:lastModifiedBy>谷垣　優貴</cp:lastModifiedBy>
  <cp:lastPrinted>2024-04-15T02:50:56Z</cp:lastPrinted>
  <dcterms:created xsi:type="dcterms:W3CDTF">2024-04-12T11:51:51Z</dcterms:created>
  <dcterms:modified xsi:type="dcterms:W3CDTF">2024-04-16T07:03:07Z</dcterms:modified>
</cp:coreProperties>
</file>