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各課専用\指導検査課\指導係\96積算基準\熱中症対策に関する現場管理費補正\01_R２基準作成\02_施行\ＨＰアップ資料\yousiki\"/>
    </mc:Choice>
  </mc:AlternateContent>
  <xr:revisionPtr revIDLastSave="0" documentId="13_ncr:1_{61854D7C-9907-4E78-B24E-D9C525076BB6}" xr6:coauthVersionLast="36" xr6:coauthVersionMax="36" xr10:uidLastSave="{00000000-0000-0000-0000-000000000000}"/>
  <bookViews>
    <workbookView xWindow="0" yWindow="0" windowWidth="9580" windowHeight="2580" activeTab="2" xr2:uid="{00000000-000D-0000-FFFF-FFFF00000000}"/>
  </bookViews>
  <sheets>
    <sheet name="2020年○月" sheetId="1" r:id="rId1"/>
    <sheet name="記載例" sheetId="2" r:id="rId2"/>
    <sheet name="真夏日率算定表" sheetId="3" r:id="rId3"/>
    <sheet name="観測所" sheetId="4" state="hidden" r:id="rId4"/>
    <sheet name="祝日一覧" sheetId="5" state="hidden" r:id="rId5"/>
  </sheets>
  <externalReferences>
    <externalReference r:id="rId6"/>
  </externalReferences>
  <definedNames>
    <definedName name="_xlnm.Print_Area" localSheetId="0">'2020年○月'!$B$1:$I$40</definedName>
    <definedName name="_xlnm.Print_Area" localSheetId="1">記載例!$B$1:$I$41</definedName>
  </definedNames>
  <calcPr calcId="191029"/>
</workbook>
</file>

<file path=xl/calcChain.xml><?xml version="1.0" encoding="utf-8"?>
<calcChain xmlns="http://schemas.openxmlformats.org/spreadsheetml/2006/main">
  <c r="C19" i="3" l="1"/>
  <c r="C21" i="3" l="1"/>
  <c r="C22" i="3" s="1"/>
  <c r="F39" i="2"/>
  <c r="F38" i="2"/>
  <c r="F37" i="2"/>
  <c r="F36" i="2"/>
  <c r="F35" i="2"/>
  <c r="F34" i="2"/>
  <c r="F33" i="2"/>
  <c r="F32" i="2"/>
  <c r="F30" i="2"/>
  <c r="F29" i="2"/>
  <c r="F28" i="2"/>
  <c r="F27" i="2"/>
  <c r="F26" i="2"/>
  <c r="F25" i="2"/>
  <c r="F20" i="2"/>
  <c r="F19" i="2"/>
  <c r="F16" i="2"/>
  <c r="F15" i="2"/>
  <c r="F14" i="2"/>
  <c r="F13" i="2"/>
  <c r="F12" i="2"/>
  <c r="F11" i="2"/>
  <c r="F9" i="2"/>
  <c r="F40" i="2" s="1"/>
  <c r="B9" i="2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B9" i="1"/>
  <c r="B10" i="1" s="1"/>
  <c r="B11" i="1" s="1"/>
  <c r="B12" i="1" s="1"/>
  <c r="B13" i="1" s="1"/>
  <c r="F40" i="1" l="1"/>
  <c r="C9" i="1"/>
  <c r="J9" i="1"/>
  <c r="J9" i="2"/>
  <c r="C9" i="2"/>
  <c r="B10" i="2"/>
  <c r="B14" i="1"/>
  <c r="J13" i="1"/>
  <c r="C13" i="1"/>
  <c r="C10" i="1"/>
  <c r="J10" i="1"/>
  <c r="C12" i="1"/>
  <c r="J12" i="1"/>
  <c r="C11" i="1"/>
  <c r="J11" i="1"/>
  <c r="B11" i="2" l="1"/>
  <c r="C10" i="2"/>
  <c r="J10" i="2"/>
  <c r="B15" i="1"/>
  <c r="J14" i="1"/>
  <c r="C14" i="1"/>
  <c r="B12" i="2" l="1"/>
  <c r="J11" i="2"/>
  <c r="C11" i="2"/>
  <c r="B16" i="1"/>
  <c r="J15" i="1"/>
  <c r="C15" i="1"/>
  <c r="B13" i="2" l="1"/>
  <c r="J12" i="2"/>
  <c r="C12" i="2"/>
  <c r="B17" i="1"/>
  <c r="J16" i="1"/>
  <c r="C16" i="1"/>
  <c r="B14" i="2" l="1"/>
  <c r="J13" i="2"/>
  <c r="C13" i="2"/>
  <c r="B18" i="1"/>
  <c r="J17" i="1"/>
  <c r="C17" i="1"/>
  <c r="B15" i="2" l="1"/>
  <c r="J14" i="2"/>
  <c r="C14" i="2"/>
  <c r="B19" i="1"/>
  <c r="J18" i="1"/>
  <c r="C18" i="1"/>
  <c r="B16" i="2" l="1"/>
  <c r="J15" i="2"/>
  <c r="C15" i="2"/>
  <c r="B20" i="1"/>
  <c r="J19" i="1"/>
  <c r="C19" i="1"/>
  <c r="B17" i="2" l="1"/>
  <c r="J16" i="2"/>
  <c r="C16" i="2"/>
  <c r="B21" i="1"/>
  <c r="J20" i="1"/>
  <c r="C20" i="1"/>
  <c r="J17" i="2" l="1"/>
  <c r="B18" i="2"/>
  <c r="C17" i="2"/>
  <c r="B22" i="1"/>
  <c r="J21" i="1"/>
  <c r="C21" i="1"/>
  <c r="B19" i="2" l="1"/>
  <c r="C18" i="2"/>
  <c r="J18" i="2"/>
  <c r="B23" i="1"/>
  <c r="J22" i="1"/>
  <c r="C22" i="1"/>
  <c r="B20" i="2" l="1"/>
  <c r="J19" i="2"/>
  <c r="C19" i="2"/>
  <c r="B24" i="1"/>
  <c r="J23" i="1"/>
  <c r="C23" i="1"/>
  <c r="B21" i="2" l="1"/>
  <c r="J20" i="2"/>
  <c r="C20" i="2"/>
  <c r="B25" i="1"/>
  <c r="J24" i="1"/>
  <c r="C24" i="1"/>
  <c r="J21" i="2" l="1"/>
  <c r="B22" i="2"/>
  <c r="C21" i="2"/>
  <c r="B26" i="1"/>
  <c r="J25" i="1"/>
  <c r="C25" i="1"/>
  <c r="B23" i="2" l="1"/>
  <c r="C22" i="2"/>
  <c r="J22" i="2"/>
  <c r="B27" i="1"/>
  <c r="J26" i="1"/>
  <c r="C26" i="1"/>
  <c r="J23" i="2" l="1"/>
  <c r="B24" i="2"/>
  <c r="C23" i="2"/>
  <c r="B28" i="1"/>
  <c r="J27" i="1"/>
  <c r="C27" i="1"/>
  <c r="B25" i="2" l="1"/>
  <c r="C24" i="2"/>
  <c r="J24" i="2"/>
  <c r="B29" i="1"/>
  <c r="J28" i="1"/>
  <c r="C28" i="1"/>
  <c r="B26" i="2" l="1"/>
  <c r="J25" i="2"/>
  <c r="C25" i="2"/>
  <c r="B30" i="1"/>
  <c r="J29" i="1"/>
  <c r="C29" i="1"/>
  <c r="B27" i="2" l="1"/>
  <c r="J26" i="2"/>
  <c r="C26" i="2"/>
  <c r="B31" i="1"/>
  <c r="J30" i="1"/>
  <c r="C30" i="1"/>
  <c r="B28" i="2" l="1"/>
  <c r="J27" i="2"/>
  <c r="C27" i="2"/>
  <c r="B32" i="1"/>
  <c r="J31" i="1"/>
  <c r="C31" i="1"/>
  <c r="B29" i="2" l="1"/>
  <c r="J28" i="2"/>
  <c r="C28" i="2"/>
  <c r="B33" i="1"/>
  <c r="J32" i="1"/>
  <c r="C32" i="1"/>
  <c r="B30" i="2" l="1"/>
  <c r="J29" i="2"/>
  <c r="C29" i="2"/>
  <c r="B34" i="1"/>
  <c r="J33" i="1"/>
  <c r="C33" i="1"/>
  <c r="B31" i="2" l="1"/>
  <c r="J30" i="2"/>
  <c r="C30" i="2"/>
  <c r="B35" i="1"/>
  <c r="J34" i="1"/>
  <c r="C34" i="1"/>
  <c r="J31" i="2" l="1"/>
  <c r="B32" i="2"/>
  <c r="C31" i="2"/>
  <c r="B36" i="1"/>
  <c r="J35" i="1"/>
  <c r="C35" i="1"/>
  <c r="J32" i="2" l="1"/>
  <c r="C32" i="2"/>
  <c r="B33" i="2"/>
  <c r="B37" i="1"/>
  <c r="J36" i="1"/>
  <c r="C36" i="1"/>
  <c r="J33" i="2" l="1"/>
  <c r="C33" i="2"/>
  <c r="B34" i="2"/>
  <c r="B38" i="1"/>
  <c r="J37" i="1"/>
  <c r="C37" i="1"/>
  <c r="J34" i="2" l="1"/>
  <c r="C34" i="2"/>
  <c r="B35" i="2"/>
  <c r="B39" i="1"/>
  <c r="J38" i="1"/>
  <c r="C38" i="1"/>
  <c r="J35" i="2" l="1"/>
  <c r="C35" i="2"/>
  <c r="B36" i="2"/>
  <c r="J39" i="1"/>
  <c r="C39" i="1"/>
  <c r="J36" i="2" l="1"/>
  <c r="C36" i="2"/>
  <c r="B37" i="2"/>
  <c r="J37" i="2" l="1"/>
  <c r="C37" i="2"/>
  <c r="B38" i="2"/>
  <c r="J38" i="2" l="1"/>
  <c r="C38" i="2"/>
  <c r="B39" i="2"/>
  <c r="J39" i="2" l="1"/>
  <c r="C39" i="2"/>
</calcChain>
</file>

<file path=xl/sharedStrings.xml><?xml version="1.0" encoding="utf-8"?>
<sst xmlns="http://schemas.openxmlformats.org/spreadsheetml/2006/main" count="144" uniqueCount="75">
  <si>
    <t>　真夏日日数集計表</t>
    <rPh sb="1" eb="4">
      <t>マナツビ</t>
    </rPh>
    <rPh sb="4" eb="6">
      <t>ニッスウ</t>
    </rPh>
    <rPh sb="6" eb="8">
      <t>シュウケイ</t>
    </rPh>
    <rPh sb="8" eb="9">
      <t>ヒョウ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</si>
  <si>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</si>
  <si>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</si>
  <si>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工事番号</t>
    <rPh sb="0" eb="2">
      <t>コウジ</t>
    </rPh>
    <rPh sb="2" eb="4">
      <t>バンゴウ</t>
    </rPh>
    <phoneticPr fontId="2"/>
  </si>
  <si>
    <t>:</t>
    <phoneticPr fontId="2"/>
  </si>
  <si>
    <t>受注者　</t>
    <rPh sb="0" eb="3">
      <t>ジュチュウシャ</t>
    </rPh>
    <phoneticPr fontId="2"/>
  </si>
  <si>
    <t>観測所名</t>
    <rPh sb="0" eb="3">
      <t>カンソクジョ</t>
    </rPh>
    <rPh sb="3" eb="4">
      <t>メイ</t>
    </rPh>
    <phoneticPr fontId="2"/>
  </si>
  <si>
    <t>間人</t>
    <rPh sb="0" eb="2">
      <t>タイザ</t>
    </rPh>
    <phoneticPr fontId="2"/>
  </si>
  <si>
    <t>月日</t>
    <rPh sb="0" eb="2">
      <t>ツキヒ</t>
    </rPh>
    <phoneticPr fontId="2"/>
  </si>
  <si>
    <t>曜日</t>
    <rPh sb="0" eb="2">
      <t>ヨウビ</t>
    </rPh>
    <phoneticPr fontId="2"/>
  </si>
  <si>
    <t>日最高気温
[℃]</t>
    <phoneticPr fontId="2"/>
  </si>
  <si>
    <t>暑さ指数（WBGT）
[℃]</t>
    <rPh sb="0" eb="1">
      <t>アツ</t>
    </rPh>
    <rPh sb="2" eb="4">
      <t>シスウ</t>
    </rPh>
    <phoneticPr fontId="2"/>
  </si>
  <si>
    <t>真夏日判定</t>
    <rPh sb="0" eb="3">
      <t>マナツビ</t>
    </rPh>
    <rPh sb="3" eb="5">
      <t>ハンテイ</t>
    </rPh>
    <phoneticPr fontId="2"/>
  </si>
  <si>
    <t>備考</t>
    <rPh sb="0" eb="2">
      <t>ビコウ</t>
    </rPh>
    <phoneticPr fontId="2"/>
  </si>
  <si>
    <t>祝日</t>
    <rPh sb="0" eb="2">
      <t>シュクジツ</t>
    </rPh>
    <phoneticPr fontId="2"/>
  </si>
  <si>
    <t>真夏日日数：</t>
    <rPh sb="0" eb="3">
      <t>マナツビ</t>
    </rPh>
    <rPh sb="3" eb="5">
      <t>ニッスウ</t>
    </rPh>
    <phoneticPr fontId="2"/>
  </si>
  <si>
    <t>日最高気温
[℃]</t>
    <phoneticPr fontId="2"/>
  </si>
  <si>
    <t>休工日</t>
    <rPh sb="0" eb="2">
      <t>キュウコウ</t>
    </rPh>
    <rPh sb="2" eb="3">
      <t>ビ</t>
    </rPh>
    <phoneticPr fontId="2"/>
  </si>
  <si>
    <t>休工日</t>
    <rPh sb="0" eb="3">
      <t>キュウコウビ</t>
    </rPh>
    <phoneticPr fontId="2"/>
  </si>
  <si>
    <t>夏休み</t>
    <rPh sb="0" eb="2">
      <t>ナツヤス</t>
    </rPh>
    <phoneticPr fontId="2"/>
  </si>
  <si>
    <t>令和　　年　　月　　日</t>
    <rPh sb="0" eb="2">
      <t>レイワ</t>
    </rPh>
    <rPh sb="4" eb="5">
      <t>ネン</t>
    </rPh>
    <rPh sb="7" eb="8">
      <t>ツキ</t>
    </rPh>
    <rPh sb="10" eb="11">
      <t>ニチ</t>
    </rPh>
    <phoneticPr fontId="2"/>
  </si>
  <si>
    <t>真夏日率等算定表</t>
    <rPh sb="0" eb="3">
      <t>マナツビ</t>
    </rPh>
    <rPh sb="3" eb="4">
      <t>リツ</t>
    </rPh>
    <rPh sb="4" eb="5">
      <t>トウ</t>
    </rPh>
    <rPh sb="5" eb="7">
      <t>サンテイ</t>
    </rPh>
    <rPh sb="7" eb="8">
      <t>ヒョウ</t>
    </rPh>
    <phoneticPr fontId="2"/>
  </si>
  <si>
    <t>工事番号：</t>
    <rPh sb="0" eb="2">
      <t>コウジ</t>
    </rPh>
    <rPh sb="2" eb="4">
      <t>バンゴウ</t>
    </rPh>
    <phoneticPr fontId="2"/>
  </si>
  <si>
    <t>受注者：</t>
    <rPh sb="0" eb="3">
      <t>ジュチュウシャ</t>
    </rPh>
    <phoneticPr fontId="2"/>
  </si>
  <si>
    <t>観測所：</t>
    <rPh sb="0" eb="3">
      <t>カンソクジョ</t>
    </rPh>
    <phoneticPr fontId="2"/>
  </si>
  <si>
    <t>現場代理人：</t>
    <rPh sb="0" eb="2">
      <t>ゲンバ</t>
    </rPh>
    <rPh sb="2" eb="5">
      <t>ダイリニン</t>
    </rPh>
    <phoneticPr fontId="2"/>
  </si>
  <si>
    <t>〇〇　〇〇　印</t>
    <rPh sb="6" eb="7">
      <t>イン</t>
    </rPh>
    <phoneticPr fontId="2"/>
  </si>
  <si>
    <t>　熱中症対策に資する現場管理費の補正の試行要領に基づき、真夏日率等を下記のとおり算出したので、提出します。</t>
    <rPh sb="24" eb="25">
      <t>モト</t>
    </rPh>
    <rPh sb="28" eb="31">
      <t>マナツビ</t>
    </rPh>
    <rPh sb="31" eb="32">
      <t>リツ</t>
    </rPh>
    <rPh sb="32" eb="33">
      <t>トウ</t>
    </rPh>
    <rPh sb="34" eb="36">
      <t>カキ</t>
    </rPh>
    <rPh sb="40" eb="42">
      <t>サンシュツ</t>
    </rPh>
    <rPh sb="47" eb="49">
      <t>テイシュツ</t>
    </rPh>
    <phoneticPr fontId="2"/>
  </si>
  <si>
    <t>工期</t>
    <rPh sb="0" eb="2">
      <t>コウキ</t>
    </rPh>
    <phoneticPr fontId="2"/>
  </si>
  <si>
    <t>始期（基準日）</t>
    <rPh sb="0" eb="2">
      <t>シキ</t>
    </rPh>
    <rPh sb="3" eb="6">
      <t>キジュンビ</t>
    </rPh>
    <phoneticPr fontId="2"/>
  </si>
  <si>
    <t>終期</t>
    <rPh sb="0" eb="2">
      <t>シュウキ</t>
    </rPh>
    <phoneticPr fontId="2"/>
  </si>
  <si>
    <t>除外日数</t>
    <rPh sb="0" eb="2">
      <t>ジョガイ</t>
    </rPh>
    <rPh sb="2" eb="4">
      <t>ニッスウ</t>
    </rPh>
    <phoneticPr fontId="2"/>
  </si>
  <si>
    <t>日</t>
    <rPh sb="0" eb="1">
      <t>ニチ</t>
    </rPh>
    <phoneticPr fontId="2"/>
  </si>
  <si>
    <t>年末年始6日、夏期休暇3日
工場製作、全面中止期間等</t>
    <rPh sb="0" eb="2">
      <t>ネンマツ</t>
    </rPh>
    <rPh sb="2" eb="4">
      <t>ネンシ</t>
    </rPh>
    <rPh sb="5" eb="6">
      <t>ニチ</t>
    </rPh>
    <rPh sb="7" eb="9">
      <t>カキ</t>
    </rPh>
    <rPh sb="9" eb="11">
      <t>キュウカ</t>
    </rPh>
    <rPh sb="12" eb="13">
      <t>ニチ</t>
    </rPh>
    <rPh sb="14" eb="16">
      <t>コウジョウ</t>
    </rPh>
    <rPh sb="16" eb="18">
      <t>セイサク</t>
    </rPh>
    <rPh sb="19" eb="21">
      <t>ゼンメン</t>
    </rPh>
    <rPh sb="21" eb="23">
      <t>チュウシ</t>
    </rPh>
    <rPh sb="23" eb="25">
      <t>キカン</t>
    </rPh>
    <rPh sb="25" eb="26">
      <t>トウ</t>
    </rPh>
    <phoneticPr fontId="2"/>
  </si>
  <si>
    <t>真夏日</t>
    <rPh sb="0" eb="3">
      <t>マナツビ</t>
    </rPh>
    <phoneticPr fontId="2"/>
  </si>
  <si>
    <t>真夏日集計表の合計(休工日除く)</t>
    <rPh sb="0" eb="3">
      <t>マナツビ</t>
    </rPh>
    <rPh sb="3" eb="6">
      <t>シュウケイヒョウ</t>
    </rPh>
    <rPh sb="7" eb="9">
      <t>ゴウケイ</t>
    </rPh>
    <rPh sb="10" eb="11">
      <t>キュウ</t>
    </rPh>
    <rPh sb="12" eb="13">
      <t>ヒ</t>
    </rPh>
    <rPh sb="13" eb="14">
      <t>ノゾ</t>
    </rPh>
    <phoneticPr fontId="2"/>
  </si>
  <si>
    <t>真夏日率</t>
    <rPh sb="0" eb="3">
      <t>マナツビ</t>
    </rPh>
    <rPh sb="3" eb="4">
      <t>リツ</t>
    </rPh>
    <phoneticPr fontId="2"/>
  </si>
  <si>
    <t>（真夏日÷工期）※少数第三位四捨五入</t>
    <rPh sb="1" eb="4">
      <t>マナツビ</t>
    </rPh>
    <rPh sb="5" eb="7">
      <t>コウキ</t>
    </rPh>
    <rPh sb="9" eb="11">
      <t>ショウスウ</t>
    </rPh>
    <rPh sb="11" eb="12">
      <t>ダイ</t>
    </rPh>
    <rPh sb="12" eb="13">
      <t>3</t>
    </rPh>
    <rPh sb="13" eb="14">
      <t>イ</t>
    </rPh>
    <rPh sb="14" eb="18">
      <t>シシャゴニュウ</t>
    </rPh>
    <phoneticPr fontId="2"/>
  </si>
  <si>
    <t>補正値</t>
    <rPh sb="0" eb="3">
      <t>ホセイチ</t>
    </rPh>
    <phoneticPr fontId="2"/>
  </si>
  <si>
    <t>％</t>
    <phoneticPr fontId="2"/>
  </si>
  <si>
    <t>（真夏日率×1.2）※少数第三位四捨五入</t>
    <rPh sb="1" eb="4">
      <t>マナツビ</t>
    </rPh>
    <rPh sb="4" eb="5">
      <t>リツ</t>
    </rPh>
    <phoneticPr fontId="2"/>
  </si>
  <si>
    <t>宮津</t>
    <rPh sb="0" eb="2">
      <t>ミヤヅ</t>
    </rPh>
    <phoneticPr fontId="2"/>
  </si>
  <si>
    <t>舞鶴</t>
    <rPh sb="0" eb="2">
      <t>マイヅル</t>
    </rPh>
    <phoneticPr fontId="2"/>
  </si>
  <si>
    <t>福知山</t>
    <rPh sb="0" eb="3">
      <t>フクチヤマ</t>
    </rPh>
    <phoneticPr fontId="2"/>
  </si>
  <si>
    <t>美山</t>
    <rPh sb="0" eb="2">
      <t>ミヤマ</t>
    </rPh>
    <phoneticPr fontId="2"/>
  </si>
  <si>
    <t>園部</t>
    <rPh sb="0" eb="2">
      <t>ソノベ</t>
    </rPh>
    <phoneticPr fontId="2"/>
  </si>
  <si>
    <t>京都</t>
    <rPh sb="0" eb="2">
      <t>キョウト</t>
    </rPh>
    <phoneticPr fontId="2"/>
  </si>
  <si>
    <t>京田辺</t>
    <rPh sb="0" eb="3">
      <t>キョウタナベ</t>
    </rPh>
    <phoneticPr fontId="2"/>
  </si>
  <si>
    <t>2020年度祝日一覧</t>
    <rPh sb="4" eb="6">
      <t>ネンド</t>
    </rPh>
    <rPh sb="6" eb="8">
      <t>シュクジツ</t>
    </rPh>
    <rPh sb="8" eb="10">
      <t>イチラン</t>
    </rPh>
    <phoneticPr fontId="2"/>
  </si>
  <si>
    <t>水</t>
  </si>
  <si>
    <t>昭和の日</t>
  </si>
  <si>
    <t>日</t>
  </si>
  <si>
    <t>憲法記念日</t>
  </si>
  <si>
    <t>月</t>
  </si>
  <si>
    <t>みどりの日</t>
  </si>
  <si>
    <t>火</t>
  </si>
  <si>
    <t>こどもの日</t>
  </si>
  <si>
    <t>振替休日</t>
  </si>
  <si>
    <t>木</t>
  </si>
  <si>
    <t>海の日</t>
  </si>
  <si>
    <t>金</t>
  </si>
  <si>
    <t>スポーツの日</t>
  </si>
  <si>
    <t>山の日</t>
  </si>
  <si>
    <t>敬老の日</t>
  </si>
  <si>
    <t>秋分の日</t>
  </si>
  <si>
    <t>文化の日</t>
  </si>
  <si>
    <t>勤労感謝の日</t>
  </si>
  <si>
    <t>元日</t>
  </si>
  <si>
    <t>成人の日</t>
  </si>
  <si>
    <t>建国記念の日</t>
  </si>
  <si>
    <t>天皇誕生日</t>
  </si>
  <si>
    <t>土</t>
  </si>
  <si>
    <t>春分の日</t>
  </si>
  <si>
    <t>2021年度祝日一覧</t>
    <rPh sb="4" eb="6">
      <t>ネンド</t>
    </rPh>
    <rPh sb="6" eb="8">
      <t>シュクジツ</t>
    </rPh>
    <rPh sb="8" eb="10">
      <t>イチラン</t>
    </rPh>
    <phoneticPr fontId="2"/>
  </si>
  <si>
    <t>間人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</si>
</sst>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&quot;月&quot;d&quot;日&quot;;@"/>
    <numFmt numFmtId="177" formatCode="#&quot;日&quot;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1"/>
      <name val="HG丸ｺﾞｼｯｸM-PRO"/>
      <family val="3"/>
      <charset val="128"/>
    </font>
    <font>
      <sz val="10"/>
      <color rgb="FF222222"/>
      <name val="メイリオ"/>
      <family val="3"/>
      <charset val="128"/>
    </font>
    <font>
      <sz val="12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DCDB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4F81BD"/>
      </left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hair">
        <color auto="1"/>
      </bottom>
      <diagonal/>
    </border>
    <border>
      <left style="medium">
        <color indexed="64"/>
      </left>
      <right style="thin">
        <color rgb="FF000000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rgb="FF000000"/>
      </right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0" xfId="0" applyFont="1" applyAlignment="1">
      <alignment horizontal="right" vertical="center"/>
    </xf>
    <xf numFmtId="0" fontId="4" fillId="0" borderId="3" xfId="0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4" xfId="0" applyBorder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0" fillId="0" borderId="0" xfId="0" applyBorder="1">
      <alignment vertical="center"/>
    </xf>
    <xf numFmtId="176" fontId="4" fillId="0" borderId="13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176" fontId="4" fillId="0" borderId="17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1" fillId="0" borderId="0" xfId="0" applyFont="1">
      <alignment vertical="center"/>
    </xf>
    <xf numFmtId="176" fontId="4" fillId="0" borderId="25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5" fillId="0" borderId="0" xfId="0" applyFont="1" applyAlignment="1">
      <alignment horizontal="right"/>
    </xf>
    <xf numFmtId="49" fontId="4" fillId="0" borderId="0" xfId="0" applyNumberFormat="1" applyFont="1">
      <alignment vertical="center"/>
    </xf>
    <xf numFmtId="0" fontId="4" fillId="0" borderId="0" xfId="0" applyNumberFormat="1" applyFont="1">
      <alignment vertical="center"/>
    </xf>
    <xf numFmtId="0" fontId="0" fillId="0" borderId="1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4" fillId="0" borderId="28" xfId="0" applyFont="1" applyBorder="1">
      <alignment vertical="center"/>
    </xf>
    <xf numFmtId="0" fontId="4" fillId="0" borderId="29" xfId="0" applyFont="1" applyBorder="1" applyAlignment="1">
      <alignment horizontal="left" vertical="center"/>
    </xf>
    <xf numFmtId="0" fontId="4" fillId="0" borderId="30" xfId="0" applyFont="1" applyBorder="1">
      <alignment vertical="center"/>
    </xf>
    <xf numFmtId="0" fontId="0" fillId="0" borderId="3" xfId="0" applyBorder="1">
      <alignment vertical="center"/>
    </xf>
    <xf numFmtId="14" fontId="9" fillId="2" borderId="32" xfId="0" applyNumberFormat="1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 vertical="center"/>
    </xf>
    <xf numFmtId="0" fontId="10" fillId="2" borderId="33" xfId="0" applyFont="1" applyFill="1" applyBorder="1" applyAlignment="1">
      <alignment horizontal="center" vertical="center"/>
    </xf>
    <xf numFmtId="0" fontId="9" fillId="3" borderId="35" xfId="0" applyFont="1" applyFill="1" applyBorder="1" applyAlignment="1">
      <alignment horizontal="center" vertical="center"/>
    </xf>
    <xf numFmtId="0" fontId="0" fillId="0" borderId="16" xfId="0" applyBorder="1">
      <alignment vertical="center"/>
    </xf>
    <xf numFmtId="0" fontId="5" fillId="0" borderId="26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77" fontId="5" fillId="0" borderId="16" xfId="0" applyNumberFormat="1" applyFont="1" applyBorder="1" applyAlignment="1">
      <alignment horizontal="right"/>
    </xf>
    <xf numFmtId="0" fontId="5" fillId="0" borderId="18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8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2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5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8" fillId="0" borderId="31" xfId="0" applyFont="1" applyBorder="1" applyAlignment="1">
      <alignment horizontal="center" vertical="center" textRotation="255"/>
    </xf>
    <xf numFmtId="0" fontId="8" fillId="0" borderId="34" xfId="0" applyFont="1" applyBorder="1" applyAlignment="1">
      <alignment horizontal="center" vertical="center" textRotation="255"/>
    </xf>
    <xf numFmtId="0" fontId="8" fillId="0" borderId="36" xfId="0" applyFont="1" applyBorder="1" applyAlignment="1">
      <alignment horizontal="center" vertical="center" textRotation="255"/>
    </xf>
    <xf numFmtId="0" fontId="8" fillId="0" borderId="37" xfId="0" applyFont="1" applyBorder="1" applyAlignment="1">
      <alignment horizontal="center" vertical="center" textRotation="255"/>
    </xf>
    <xf numFmtId="0" fontId="8" fillId="0" borderId="38" xfId="0" applyFont="1" applyBorder="1" applyAlignment="1">
      <alignment horizontal="center" vertical="center" textRotation="255"/>
    </xf>
    <xf numFmtId="0" fontId="8" fillId="0" borderId="39" xfId="0" applyFont="1" applyBorder="1" applyAlignment="1">
      <alignment horizontal="center" vertical="center" textRotation="255"/>
    </xf>
  </cellXfs>
  <cellStyles count="1">
    <cellStyle name="標準" xfId="0" builtinId="0"/>
  </cellStyles>
  <dxfs count="6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489322</xdr:colOff>
      <xdr:row>3</xdr:row>
      <xdr:rowOff>201706</xdr:rowOff>
    </xdr:from>
    <xdr:to>
      <xdr:col>7</xdr:col>
      <xdr:colOff>388470</xdr:colOff>
      <xdr:row>5</xdr:row>
      <xdr:rowOff>112059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3756397" y="916081"/>
          <a:ext cx="2861423" cy="386603"/>
        </a:xfrm>
        <a:prstGeom prst="rect">
          <a:avLst/>
        </a:prstGeom>
        <a:solidFill>
          <a:schemeClr val="lt1"/>
        </a:solidFill>
        <a:ln w="254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/>
            <a:t>現場作業日の温度を記入</a:t>
          </a:r>
        </a:p>
      </xdr:txBody>
    </xdr:sp>
    <xdr:clientData/>
  </xdr:twoCellAnchor>
  <xdr:twoCellAnchor>
    <xdr:from>
      <xdr:col>3</xdr:col>
      <xdr:colOff>907676</xdr:colOff>
      <xdr:row>5</xdr:row>
      <xdr:rowOff>89647</xdr:rowOff>
    </xdr:from>
    <xdr:to>
      <xdr:col>4</xdr:col>
      <xdr:colOff>493058</xdr:colOff>
      <xdr:row>8</xdr:row>
      <xdr:rowOff>100853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 flipH="1">
          <a:off x="2717426" y="1280272"/>
          <a:ext cx="1042707" cy="944656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907676</xdr:colOff>
      <xdr:row>5</xdr:row>
      <xdr:rowOff>112059</xdr:rowOff>
    </xdr:from>
    <xdr:to>
      <xdr:col>5</xdr:col>
      <xdr:colOff>461309</xdr:colOff>
      <xdr:row>8</xdr:row>
      <xdr:rowOff>112059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>
          <a:stCxn id="2" idx="2"/>
        </xdr:cNvCxnSpPr>
      </xdr:nvCxnSpPr>
      <xdr:spPr>
        <a:xfrm flipH="1">
          <a:off x="4174751" y="1302684"/>
          <a:ext cx="1010958" cy="9334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</xdr:col>
      <xdr:colOff>1372055</xdr:colOff>
      <xdr:row>37</xdr:row>
      <xdr:rowOff>130468</xdr:rowOff>
    </xdr:from>
    <xdr:ext cx="1826141" cy="332175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4637769" y="10240575"/>
          <a:ext cx="1826141" cy="332175"/>
        </a:xfrm>
        <a:prstGeom prst="rect">
          <a:avLst/>
        </a:prstGeom>
        <a:solidFill>
          <a:schemeClr val="l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600"/>
            <a:t>各月の真夏日日数</a:t>
          </a:r>
        </a:p>
      </xdr:txBody>
    </xdr:sp>
    <xdr:clientData/>
  </xdr:oneCellAnchor>
  <xdr:twoCellAnchor>
    <xdr:from>
      <xdr:col>5</xdr:col>
      <xdr:colOff>22411</xdr:colOff>
      <xdr:row>39</xdr:row>
      <xdr:rowOff>33617</xdr:rowOff>
    </xdr:from>
    <xdr:to>
      <xdr:col>7</xdr:col>
      <xdr:colOff>11205</xdr:colOff>
      <xdr:row>40</xdr:row>
      <xdr:rowOff>56029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4746811" y="10720667"/>
          <a:ext cx="1493744" cy="308162"/>
        </a:xfrm>
        <a:prstGeom prst="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134471</xdr:colOff>
      <xdr:row>1</xdr:row>
      <xdr:rowOff>155948</xdr:rowOff>
    </xdr:from>
    <xdr:to>
      <xdr:col>4</xdr:col>
      <xdr:colOff>1019736</xdr:colOff>
      <xdr:row>3</xdr:row>
      <xdr:rowOff>66301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1429871" y="394073"/>
          <a:ext cx="2856940" cy="386603"/>
        </a:xfrm>
        <a:prstGeom prst="rect">
          <a:avLst/>
        </a:prstGeom>
        <a:solidFill>
          <a:schemeClr val="lt1"/>
        </a:solidFill>
        <a:ln w="254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/>
            <a:t>西暦および月を入力</a:t>
          </a:r>
        </a:p>
      </xdr:txBody>
    </xdr:sp>
    <xdr:clientData/>
  </xdr:twoCellAnchor>
  <xdr:twoCellAnchor>
    <xdr:from>
      <xdr:col>4</xdr:col>
      <xdr:colOff>1019736</xdr:colOff>
      <xdr:row>2</xdr:row>
      <xdr:rowOff>111125</xdr:rowOff>
    </xdr:from>
    <xdr:to>
      <xdr:col>5</xdr:col>
      <xdr:colOff>11206</xdr:colOff>
      <xdr:row>2</xdr:row>
      <xdr:rowOff>123265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CxnSpPr>
          <a:stCxn id="7" idx="3"/>
        </xdr:cNvCxnSpPr>
      </xdr:nvCxnSpPr>
      <xdr:spPr>
        <a:xfrm>
          <a:off x="4286811" y="587375"/>
          <a:ext cx="448795" cy="12140"/>
        </a:xfrm>
        <a:prstGeom prst="straightConnector1">
          <a:avLst/>
        </a:prstGeom>
        <a:ln w="952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40288</xdr:colOff>
      <xdr:row>0</xdr:row>
      <xdr:rowOff>65635</xdr:rowOff>
    </xdr:from>
    <xdr:to>
      <xdr:col>8</xdr:col>
      <xdr:colOff>340179</xdr:colOff>
      <xdr:row>1</xdr:row>
      <xdr:rowOff>190500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6272359" y="65635"/>
          <a:ext cx="1374856" cy="369794"/>
        </a:xfrm>
        <a:prstGeom prst="rect">
          <a:avLst/>
        </a:prstGeom>
        <a:solidFill>
          <a:schemeClr val="lt1"/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1">
              <a:solidFill>
                <a:sysClr val="windowText" lastClr="000000"/>
              </a:solidFill>
            </a:rPr>
            <a:t>様式　１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653143</xdr:colOff>
      <xdr:row>0</xdr:row>
      <xdr:rowOff>217713</xdr:rowOff>
    </xdr:from>
    <xdr:to>
      <xdr:col>7</xdr:col>
      <xdr:colOff>667284</xdr:colOff>
      <xdr:row>0</xdr:row>
      <xdr:rowOff>587507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4599214" y="217713"/>
          <a:ext cx="1374856" cy="369794"/>
        </a:xfrm>
        <a:prstGeom prst="rect">
          <a:avLst/>
        </a:prstGeom>
        <a:solidFill>
          <a:schemeClr val="lt1"/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1">
              <a:solidFill>
                <a:sysClr val="windowText" lastClr="000000"/>
              </a:solidFill>
            </a:rPr>
            <a:t>様式　２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-uemura38\AppData\Local\Temp\7fbe0b60-bc19-427c-aae7-4e9ec009d8fd_yousiki.zip.8fd\yousiki\&#30495;&#22799;&#26085;&#38598;&#35336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年○月"/>
      <sheetName val="記載例"/>
      <sheetName val="真夏日率算定表"/>
      <sheetName val="観測所"/>
      <sheetName val="祝日一覧"/>
    </sheetNames>
    <sheetDataSet>
      <sheetData sheetId="0"/>
      <sheetData sheetId="1"/>
      <sheetData sheetId="2"/>
      <sheetData sheetId="3"/>
      <sheetData sheetId="4">
        <row r="2">
          <cell r="B2">
            <v>43950</v>
          </cell>
          <cell r="C2" t="str">
            <v>水</v>
          </cell>
          <cell r="D2" t="str">
            <v>昭和の日</v>
          </cell>
        </row>
        <row r="3">
          <cell r="B3">
            <v>43954</v>
          </cell>
          <cell r="C3" t="str">
            <v>日</v>
          </cell>
          <cell r="D3" t="str">
            <v>憲法記念日</v>
          </cell>
        </row>
        <row r="4">
          <cell r="B4">
            <v>43955</v>
          </cell>
          <cell r="C4" t="str">
            <v>月</v>
          </cell>
          <cell r="D4" t="str">
            <v>みどりの日</v>
          </cell>
        </row>
        <row r="5">
          <cell r="B5">
            <v>43956</v>
          </cell>
          <cell r="C5" t="str">
            <v>火</v>
          </cell>
          <cell r="D5" t="str">
            <v>こどもの日</v>
          </cell>
        </row>
        <row r="6">
          <cell r="B6">
            <v>43957</v>
          </cell>
          <cell r="C6" t="str">
            <v>水</v>
          </cell>
          <cell r="D6" t="str">
            <v>振替休日</v>
          </cell>
        </row>
        <row r="7">
          <cell r="B7">
            <v>44035</v>
          </cell>
          <cell r="C7" t="str">
            <v>木</v>
          </cell>
          <cell r="D7" t="str">
            <v>海の日</v>
          </cell>
        </row>
        <row r="8">
          <cell r="B8">
            <v>44036</v>
          </cell>
          <cell r="C8" t="str">
            <v>金</v>
          </cell>
          <cell r="D8" t="str">
            <v>スポーツの日</v>
          </cell>
        </row>
        <row r="9">
          <cell r="B9">
            <v>44053</v>
          </cell>
          <cell r="C9" t="str">
            <v>月</v>
          </cell>
          <cell r="D9" t="str">
            <v>山の日</v>
          </cell>
        </row>
        <row r="10">
          <cell r="B10">
            <v>44095</v>
          </cell>
          <cell r="C10" t="str">
            <v>月</v>
          </cell>
          <cell r="D10" t="str">
            <v>敬老の日</v>
          </cell>
        </row>
        <row r="11">
          <cell r="B11">
            <v>44096</v>
          </cell>
          <cell r="C11" t="str">
            <v>火</v>
          </cell>
          <cell r="D11" t="str">
            <v>秋分の日</v>
          </cell>
        </row>
        <row r="12">
          <cell r="B12">
            <v>44138</v>
          </cell>
          <cell r="C12" t="str">
            <v>火</v>
          </cell>
          <cell r="D12" t="str">
            <v>文化の日</v>
          </cell>
        </row>
        <row r="13">
          <cell r="B13">
            <v>44158</v>
          </cell>
          <cell r="C13" t="str">
            <v>月</v>
          </cell>
          <cell r="D13" t="str">
            <v>勤労感謝の日</v>
          </cell>
        </row>
        <row r="14">
          <cell r="B14">
            <v>44197</v>
          </cell>
          <cell r="C14" t="str">
            <v>金</v>
          </cell>
          <cell r="D14" t="str">
            <v>元日</v>
          </cell>
        </row>
        <row r="15">
          <cell r="B15">
            <v>44207</v>
          </cell>
          <cell r="C15" t="str">
            <v>月</v>
          </cell>
          <cell r="D15" t="str">
            <v>成人の日</v>
          </cell>
        </row>
        <row r="16">
          <cell r="B16">
            <v>44238</v>
          </cell>
          <cell r="C16" t="str">
            <v>木</v>
          </cell>
          <cell r="D16" t="str">
            <v>建国記念の日</v>
          </cell>
        </row>
        <row r="17">
          <cell r="B17">
            <v>44250</v>
          </cell>
          <cell r="C17" t="str">
            <v>火</v>
          </cell>
          <cell r="D17" t="str">
            <v>天皇誕生日</v>
          </cell>
        </row>
        <row r="18">
          <cell r="B18">
            <v>44275</v>
          </cell>
          <cell r="C18" t="str">
            <v>土</v>
          </cell>
          <cell r="D18" t="str">
            <v>春分の日</v>
          </cell>
        </row>
        <row r="19">
          <cell r="B19">
            <v>44315</v>
          </cell>
          <cell r="C19" t="str">
            <v>木</v>
          </cell>
          <cell r="D19" t="str">
            <v>昭和の日</v>
          </cell>
        </row>
        <row r="20">
          <cell r="B20">
            <v>44319</v>
          </cell>
          <cell r="C20" t="str">
            <v>月</v>
          </cell>
          <cell r="D20" t="str">
            <v>憲法記念日</v>
          </cell>
        </row>
        <row r="21">
          <cell r="B21">
            <v>44320</v>
          </cell>
          <cell r="C21" t="str">
            <v>火</v>
          </cell>
          <cell r="D21" t="str">
            <v>みどりの日</v>
          </cell>
        </row>
        <row r="22">
          <cell r="B22">
            <v>44321</v>
          </cell>
          <cell r="C22" t="str">
            <v>水</v>
          </cell>
          <cell r="D22" t="str">
            <v>こどもの日</v>
          </cell>
        </row>
        <row r="23">
          <cell r="B23">
            <v>44396</v>
          </cell>
          <cell r="C23" t="str">
            <v>月</v>
          </cell>
          <cell r="D23" t="str">
            <v>海の日</v>
          </cell>
        </row>
        <row r="24">
          <cell r="B24">
            <v>44419</v>
          </cell>
          <cell r="C24" t="str">
            <v>水</v>
          </cell>
          <cell r="D24" t="str">
            <v>山の日</v>
          </cell>
        </row>
        <row r="25">
          <cell r="B25">
            <v>44459</v>
          </cell>
          <cell r="C25" t="str">
            <v>月</v>
          </cell>
          <cell r="D25" t="str">
            <v>敬老の日</v>
          </cell>
        </row>
        <row r="26">
          <cell r="B26">
            <v>44462</v>
          </cell>
          <cell r="C26" t="str">
            <v>木</v>
          </cell>
          <cell r="D26" t="str">
            <v>秋分の日</v>
          </cell>
        </row>
        <row r="27">
          <cell r="B27">
            <v>44480</v>
          </cell>
          <cell r="C27" t="str">
            <v>月</v>
          </cell>
          <cell r="D27" t="str">
            <v>スポーツの日</v>
          </cell>
        </row>
        <row r="28">
          <cell r="B28">
            <v>44503</v>
          </cell>
          <cell r="C28" t="str">
            <v>水</v>
          </cell>
          <cell r="D28" t="str">
            <v>文化の日</v>
          </cell>
        </row>
        <row r="29">
          <cell r="B29">
            <v>44523</v>
          </cell>
          <cell r="C29" t="str">
            <v>火</v>
          </cell>
          <cell r="D29" t="str">
            <v>勤労感謝の日</v>
          </cell>
        </row>
        <row r="30">
          <cell r="B30">
            <v>44562</v>
          </cell>
          <cell r="C30" t="str">
            <v>土</v>
          </cell>
          <cell r="D30" t="str">
            <v>元日</v>
          </cell>
        </row>
        <row r="31">
          <cell r="B31">
            <v>44571</v>
          </cell>
          <cell r="C31" t="str">
            <v>月</v>
          </cell>
          <cell r="D31" t="str">
            <v>成人の日</v>
          </cell>
        </row>
        <row r="32">
          <cell r="B32">
            <v>44603</v>
          </cell>
          <cell r="C32" t="str">
            <v>金</v>
          </cell>
          <cell r="D32" t="str">
            <v>建国記念の日</v>
          </cell>
        </row>
        <row r="33">
          <cell r="B33">
            <v>44615</v>
          </cell>
          <cell r="C33" t="str">
            <v>水</v>
          </cell>
          <cell r="D33" t="str">
            <v>天皇誕生日</v>
          </cell>
        </row>
        <row r="34">
          <cell r="B34">
            <v>44641</v>
          </cell>
          <cell r="C34" t="str">
            <v>月</v>
          </cell>
          <cell r="D34" t="str">
            <v>春分の日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K49"/>
  <sheetViews>
    <sheetView view="pageBreakPreview" zoomScale="85" zoomScaleNormal="85" zoomScaleSheetLayoutView="85" workbookViewId="0">
      <selection activeCell="D5" sqref="D5:I5"/>
    </sheetView>
  </sheetViews>
  <sheetFormatPr defaultRowHeight="13" x14ac:dyDescent="0.2"/>
  <cols>
    <col min="1" max="1" width="2.90625" customWidth="1"/>
    <col min="2" max="2" width="14.08984375" customWidth="1"/>
    <col min="3" max="3" width="6.7265625" style="2" customWidth="1"/>
    <col min="4" max="5" width="19.08984375" customWidth="1"/>
    <col min="6" max="6" width="14.08984375" customWidth="1"/>
    <col min="7" max="7" width="5.6328125" customWidth="1"/>
    <col min="8" max="8" width="14.08984375" customWidth="1"/>
    <col min="9" max="9" width="5.6328125" customWidth="1"/>
    <col min="10" max="10" width="11.6328125" style="1" bestFit="1" customWidth="1"/>
  </cols>
  <sheetData>
    <row r="1" spans="1:11" ht="19.5" customHeight="1" x14ac:dyDescent="0.2">
      <c r="B1" s="59" t="s">
        <v>0</v>
      </c>
      <c r="C1" s="59"/>
      <c r="D1" s="59"/>
    </row>
    <row r="2" spans="1:11" ht="19.5" customHeight="1" x14ac:dyDescent="0.2">
      <c r="B2" s="59"/>
      <c r="C2" s="59"/>
      <c r="D2" s="59"/>
      <c r="F2" s="2"/>
      <c r="G2" s="2"/>
      <c r="H2" s="2"/>
    </row>
    <row r="3" spans="1:11" ht="22.5" customHeight="1" x14ac:dyDescent="0.2">
      <c r="F3" s="3">
        <v>2020</v>
      </c>
      <c r="G3" s="3" t="s">
        <v>1</v>
      </c>
      <c r="H3" s="4">
        <v>8</v>
      </c>
      <c r="I3" s="5" t="s">
        <v>2</v>
      </c>
    </row>
    <row r="4" spans="1:11" ht="22.5" customHeight="1" x14ac:dyDescent="0.2">
      <c r="B4" s="6" t="s">
        <v>3</v>
      </c>
      <c r="C4" s="1" t="s">
        <v>4</v>
      </c>
      <c r="D4" s="60"/>
      <c r="E4" s="60"/>
      <c r="F4" s="60"/>
      <c r="G4" s="60"/>
      <c r="H4" s="60"/>
      <c r="I4" s="60"/>
    </row>
    <row r="5" spans="1:11" ht="22.5" customHeight="1" x14ac:dyDescent="0.2">
      <c r="B5" s="6" t="s">
        <v>5</v>
      </c>
      <c r="C5" s="1" t="s">
        <v>4</v>
      </c>
      <c r="D5" s="60"/>
      <c r="E5" s="60"/>
      <c r="F5" s="60"/>
      <c r="G5" s="60"/>
      <c r="H5" s="60"/>
      <c r="I5" s="60"/>
    </row>
    <row r="6" spans="1:11" ht="22.5" customHeight="1" x14ac:dyDescent="0.2">
      <c r="B6" s="6" t="s">
        <v>6</v>
      </c>
      <c r="C6" s="1" t="s">
        <v>4</v>
      </c>
      <c r="D6" s="61" t="s">
        <v>74</v>
      </c>
      <c r="E6" s="61"/>
      <c r="F6" s="61"/>
      <c r="G6" s="61"/>
      <c r="H6" s="61"/>
      <c r="I6" s="61"/>
    </row>
    <row r="7" spans="1:11" x14ac:dyDescent="0.2">
      <c r="B7" s="7"/>
      <c r="C7" s="8"/>
      <c r="D7" s="7"/>
      <c r="E7" s="9"/>
      <c r="F7" s="9"/>
      <c r="G7" s="9"/>
      <c r="H7" s="9"/>
    </row>
    <row r="8" spans="1:11" ht="36" customHeight="1" x14ac:dyDescent="0.2">
      <c r="A8" s="10"/>
      <c r="B8" s="11" t="s">
        <v>8</v>
      </c>
      <c r="C8" s="12" t="s">
        <v>9</v>
      </c>
      <c r="D8" s="13" t="s">
        <v>10</v>
      </c>
      <c r="E8" s="14" t="s">
        <v>11</v>
      </c>
      <c r="F8" s="62" t="s">
        <v>12</v>
      </c>
      <c r="G8" s="63"/>
      <c r="H8" s="64" t="s">
        <v>13</v>
      </c>
      <c r="I8" s="65"/>
      <c r="J8" s="15" t="s">
        <v>14</v>
      </c>
      <c r="K8" s="16"/>
    </row>
    <row r="9" spans="1:11" ht="21.75" customHeight="1" x14ac:dyDescent="0.2">
      <c r="A9" s="10"/>
      <c r="B9" s="17">
        <f>DATE(F3,H3,1)</f>
        <v>44044</v>
      </c>
      <c r="C9" s="18" t="str">
        <f>TEXT(B9,"aaa")</f>
        <v>土</v>
      </c>
      <c r="D9" s="12"/>
      <c r="E9" s="12"/>
      <c r="F9" s="52" t="str">
        <f>IF(D9&gt;=30,"真夏日",IF(E9&gt;=25,"真夏日",""))</f>
        <v/>
      </c>
      <c r="G9" s="52"/>
      <c r="H9" s="53"/>
      <c r="I9" s="54"/>
      <c r="J9" s="19" t="str">
        <f>IFERROR(VLOOKUP(B9,[1]祝日一覧!$B$2:$D$34,3,0),"")</f>
        <v/>
      </c>
    </row>
    <row r="10" spans="1:11" ht="21.75" customHeight="1" x14ac:dyDescent="0.2">
      <c r="A10" s="10"/>
      <c r="B10" s="20">
        <f>B9+1</f>
        <v>44045</v>
      </c>
      <c r="C10" s="21" t="str">
        <f t="shared" ref="C10:C38" si="0">TEXT(B10,"aaa")</f>
        <v>日</v>
      </c>
      <c r="D10" s="21"/>
      <c r="E10" s="21"/>
      <c r="F10" s="49" t="str">
        <f t="shared" ref="F10:F39" si="1">IF(D10&gt;=30,"真夏日",IF(E10&gt;=25,"真夏日",""))</f>
        <v/>
      </c>
      <c r="G10" s="49"/>
      <c r="H10" s="55"/>
      <c r="I10" s="56"/>
      <c r="J10" s="19" t="str">
        <f>IFERROR(VLOOKUP(B10,[1]祝日一覧!$B$2:$D$34,3,0),"")</f>
        <v/>
      </c>
    </row>
    <row r="11" spans="1:11" ht="21.75" customHeight="1" x14ac:dyDescent="0.2">
      <c r="A11" s="10"/>
      <c r="B11" s="22">
        <f t="shared" ref="B11:B36" si="2">B10+1</f>
        <v>44046</v>
      </c>
      <c r="C11" s="23" t="str">
        <f t="shared" si="0"/>
        <v>月</v>
      </c>
      <c r="D11" s="23"/>
      <c r="E11" s="23"/>
      <c r="F11" s="49" t="str">
        <f>IF(D11&gt;=30,"真夏日",IF(E11&gt;=25,"真夏日",""))</f>
        <v/>
      </c>
      <c r="G11" s="49"/>
      <c r="H11" s="57"/>
      <c r="I11" s="58"/>
      <c r="J11" s="24" t="str">
        <f>IFERROR(VLOOKUP(B11,[1]祝日一覧!$B$2:$D$34,3,0),"")</f>
        <v/>
      </c>
    </row>
    <row r="12" spans="1:11" ht="21.75" customHeight="1" x14ac:dyDescent="0.2">
      <c r="A12" s="10"/>
      <c r="B12" s="20">
        <f t="shared" si="2"/>
        <v>44047</v>
      </c>
      <c r="C12" s="21" t="str">
        <f t="shared" si="0"/>
        <v>火</v>
      </c>
      <c r="D12" s="21"/>
      <c r="E12" s="21"/>
      <c r="F12" s="49" t="str">
        <f t="shared" si="1"/>
        <v/>
      </c>
      <c r="G12" s="49"/>
      <c r="H12" s="50"/>
      <c r="I12" s="51"/>
      <c r="J12" s="24" t="str">
        <f>IFERROR(VLOOKUP(B12,[1]祝日一覧!$B$2:$D$34,3,0),"")</f>
        <v/>
      </c>
    </row>
    <row r="13" spans="1:11" ht="21.75" customHeight="1" x14ac:dyDescent="0.2">
      <c r="A13" s="10"/>
      <c r="B13" s="20">
        <f t="shared" si="2"/>
        <v>44048</v>
      </c>
      <c r="C13" s="21" t="str">
        <f t="shared" si="0"/>
        <v>水</v>
      </c>
      <c r="D13" s="21"/>
      <c r="E13" s="21"/>
      <c r="F13" s="49" t="str">
        <f t="shared" si="1"/>
        <v/>
      </c>
      <c r="G13" s="49"/>
      <c r="H13" s="50"/>
      <c r="I13" s="51"/>
      <c r="J13" s="25" t="str">
        <f>IFERROR(VLOOKUP(B13,[1]祝日一覧!$B$2:$D$34,3,0),"")</f>
        <v/>
      </c>
    </row>
    <row r="14" spans="1:11" ht="21.75" customHeight="1" x14ac:dyDescent="0.2">
      <c r="A14" s="10"/>
      <c r="B14" s="20">
        <f t="shared" si="2"/>
        <v>44049</v>
      </c>
      <c r="C14" s="21" t="str">
        <f t="shared" si="0"/>
        <v>木</v>
      </c>
      <c r="D14" s="21"/>
      <c r="E14" s="21"/>
      <c r="F14" s="49" t="str">
        <f t="shared" si="1"/>
        <v/>
      </c>
      <c r="G14" s="49"/>
      <c r="H14" s="50"/>
      <c r="I14" s="51"/>
      <c r="J14" s="19" t="str">
        <f>IFERROR(VLOOKUP(B14,[1]祝日一覧!$B$2:$D$34,3,0),"")</f>
        <v/>
      </c>
    </row>
    <row r="15" spans="1:11" ht="21.75" customHeight="1" x14ac:dyDescent="0.2">
      <c r="A15" s="10"/>
      <c r="B15" s="20">
        <f t="shared" si="2"/>
        <v>44050</v>
      </c>
      <c r="C15" s="21" t="str">
        <f t="shared" si="0"/>
        <v>金</v>
      </c>
      <c r="D15" s="21"/>
      <c r="E15" s="21"/>
      <c r="F15" s="49" t="str">
        <f t="shared" si="1"/>
        <v/>
      </c>
      <c r="G15" s="49"/>
      <c r="H15" s="50"/>
      <c r="I15" s="51"/>
      <c r="J15" s="19" t="str">
        <f>IFERROR(VLOOKUP(B15,[1]祝日一覧!$B$2:$D$34,3,0),"")</f>
        <v/>
      </c>
    </row>
    <row r="16" spans="1:11" ht="21.75" customHeight="1" x14ac:dyDescent="0.2">
      <c r="A16" s="10"/>
      <c r="B16" s="20">
        <f t="shared" si="2"/>
        <v>44051</v>
      </c>
      <c r="C16" s="21" t="str">
        <f t="shared" si="0"/>
        <v>土</v>
      </c>
      <c r="D16" s="21"/>
      <c r="E16" s="21"/>
      <c r="F16" s="49" t="str">
        <f t="shared" si="1"/>
        <v/>
      </c>
      <c r="G16" s="49"/>
      <c r="H16" s="50"/>
      <c r="I16" s="51"/>
      <c r="J16" s="24" t="str">
        <f>IFERROR(VLOOKUP(B16,[1]祝日一覧!$B$2:$D$34,3,0),"")</f>
        <v/>
      </c>
    </row>
    <row r="17" spans="1:10" ht="21.75" customHeight="1" x14ac:dyDescent="0.2">
      <c r="A17" s="10"/>
      <c r="B17" s="20">
        <f t="shared" si="2"/>
        <v>44052</v>
      </c>
      <c r="C17" s="21" t="str">
        <f t="shared" si="0"/>
        <v>日</v>
      </c>
      <c r="D17" s="21"/>
      <c r="E17" s="21"/>
      <c r="F17" s="49" t="str">
        <f t="shared" si="1"/>
        <v/>
      </c>
      <c r="G17" s="49"/>
      <c r="H17" s="50"/>
      <c r="I17" s="51"/>
      <c r="J17" s="24" t="str">
        <f>IFERROR(VLOOKUP(B17,[1]祝日一覧!$B$2:$D$34,3,0),"")</f>
        <v/>
      </c>
    </row>
    <row r="18" spans="1:10" ht="21.75" customHeight="1" x14ac:dyDescent="0.2">
      <c r="A18" s="10"/>
      <c r="B18" s="20">
        <f t="shared" si="2"/>
        <v>44053</v>
      </c>
      <c r="C18" s="21" t="str">
        <f t="shared" si="0"/>
        <v>月</v>
      </c>
      <c r="D18" s="21"/>
      <c r="E18" s="21"/>
      <c r="F18" s="49" t="str">
        <f t="shared" si="1"/>
        <v/>
      </c>
      <c r="G18" s="49"/>
      <c r="H18" s="50"/>
      <c r="I18" s="51"/>
      <c r="J18" s="24" t="str">
        <f>IFERROR(VLOOKUP(B18,[1]祝日一覧!$B$2:$D$34,3,0),"")</f>
        <v>山の日</v>
      </c>
    </row>
    <row r="19" spans="1:10" ht="21.75" customHeight="1" x14ac:dyDescent="0.2">
      <c r="A19" s="10"/>
      <c r="B19" s="20">
        <f t="shared" si="2"/>
        <v>44054</v>
      </c>
      <c r="C19" s="21" t="str">
        <f t="shared" si="0"/>
        <v>火</v>
      </c>
      <c r="D19" s="21"/>
      <c r="E19" s="21"/>
      <c r="F19" s="49" t="str">
        <f t="shared" si="1"/>
        <v/>
      </c>
      <c r="G19" s="49"/>
      <c r="H19" s="50"/>
      <c r="I19" s="51"/>
      <c r="J19" s="25" t="str">
        <f>IFERROR(VLOOKUP(B19,[1]祝日一覧!$B$2:$D$34,3,0),"")</f>
        <v/>
      </c>
    </row>
    <row r="20" spans="1:10" ht="21.75" customHeight="1" x14ac:dyDescent="0.2">
      <c r="A20" s="10"/>
      <c r="B20" s="20">
        <f t="shared" si="2"/>
        <v>44055</v>
      </c>
      <c r="C20" s="21" t="str">
        <f t="shared" si="0"/>
        <v>水</v>
      </c>
      <c r="D20" s="21"/>
      <c r="E20" s="21"/>
      <c r="F20" s="49" t="str">
        <f t="shared" si="1"/>
        <v/>
      </c>
      <c r="G20" s="49"/>
      <c r="H20" s="50"/>
      <c r="I20" s="51"/>
      <c r="J20" s="19" t="str">
        <f>IFERROR(VLOOKUP(B20,[1]祝日一覧!$B$2:$D$34,3,0),"")</f>
        <v/>
      </c>
    </row>
    <row r="21" spans="1:10" ht="21.75" customHeight="1" x14ac:dyDescent="0.2">
      <c r="A21" s="10"/>
      <c r="B21" s="20">
        <f t="shared" si="2"/>
        <v>44056</v>
      </c>
      <c r="C21" s="21" t="str">
        <f t="shared" si="0"/>
        <v>木</v>
      </c>
      <c r="D21" s="21"/>
      <c r="E21" s="21"/>
      <c r="F21" s="49" t="str">
        <f t="shared" si="1"/>
        <v/>
      </c>
      <c r="G21" s="49"/>
      <c r="H21" s="50"/>
      <c r="I21" s="51"/>
      <c r="J21" s="19" t="str">
        <f>IFERROR(VLOOKUP(B21,[1]祝日一覧!$B$2:$D$34,3,0),"")</f>
        <v/>
      </c>
    </row>
    <row r="22" spans="1:10" ht="21.75" customHeight="1" x14ac:dyDescent="0.2">
      <c r="A22" s="10"/>
      <c r="B22" s="20">
        <f t="shared" si="2"/>
        <v>44057</v>
      </c>
      <c r="C22" s="21" t="str">
        <f t="shared" si="0"/>
        <v>金</v>
      </c>
      <c r="D22" s="21"/>
      <c r="E22" s="21"/>
      <c r="F22" s="49" t="str">
        <f t="shared" si="1"/>
        <v/>
      </c>
      <c r="G22" s="49"/>
      <c r="H22" s="50"/>
      <c r="I22" s="51"/>
      <c r="J22" s="19" t="str">
        <f>IFERROR(VLOOKUP(B22,[1]祝日一覧!$B$2:$D$34,3,0),"")</f>
        <v/>
      </c>
    </row>
    <row r="23" spans="1:10" ht="21.75" customHeight="1" x14ac:dyDescent="0.2">
      <c r="A23" s="10"/>
      <c r="B23" s="20">
        <f t="shared" si="2"/>
        <v>44058</v>
      </c>
      <c r="C23" s="21" t="str">
        <f t="shared" si="0"/>
        <v>土</v>
      </c>
      <c r="D23" s="21"/>
      <c r="E23" s="21"/>
      <c r="F23" s="49" t="str">
        <f t="shared" si="1"/>
        <v/>
      </c>
      <c r="G23" s="49"/>
      <c r="H23" s="50"/>
      <c r="I23" s="51"/>
      <c r="J23" s="25" t="str">
        <f>IFERROR(VLOOKUP(B23,[1]祝日一覧!$B$2:$D$34,3,0),"")</f>
        <v/>
      </c>
    </row>
    <row r="24" spans="1:10" ht="21.75" customHeight="1" x14ac:dyDescent="0.2">
      <c r="A24" s="10"/>
      <c r="B24" s="20">
        <f t="shared" si="2"/>
        <v>44059</v>
      </c>
      <c r="C24" s="21" t="str">
        <f t="shared" si="0"/>
        <v>日</v>
      </c>
      <c r="D24" s="21"/>
      <c r="E24" s="21"/>
      <c r="F24" s="49" t="str">
        <f t="shared" si="1"/>
        <v/>
      </c>
      <c r="G24" s="49"/>
      <c r="H24" s="50"/>
      <c r="I24" s="51"/>
      <c r="J24" s="19" t="str">
        <f>IFERROR(VLOOKUP(B24,[1]祝日一覧!$B$2:$D$34,3,0),"")</f>
        <v/>
      </c>
    </row>
    <row r="25" spans="1:10" ht="21.75" customHeight="1" x14ac:dyDescent="0.2">
      <c r="A25" s="10"/>
      <c r="B25" s="20">
        <f t="shared" si="2"/>
        <v>44060</v>
      </c>
      <c r="C25" s="21" t="str">
        <f t="shared" si="0"/>
        <v>月</v>
      </c>
      <c r="D25" s="21"/>
      <c r="E25" s="21"/>
      <c r="F25" s="49" t="str">
        <f t="shared" si="1"/>
        <v/>
      </c>
      <c r="G25" s="49"/>
      <c r="H25" s="50"/>
      <c r="I25" s="51"/>
      <c r="J25" s="24" t="str">
        <f>IFERROR(VLOOKUP(B25,[1]祝日一覧!$B$2:$D$34,3,0),"")</f>
        <v/>
      </c>
    </row>
    <row r="26" spans="1:10" ht="21.75" customHeight="1" x14ac:dyDescent="0.2">
      <c r="A26" s="10"/>
      <c r="B26" s="20">
        <f t="shared" si="2"/>
        <v>44061</v>
      </c>
      <c r="C26" s="21" t="str">
        <f t="shared" si="0"/>
        <v>火</v>
      </c>
      <c r="D26" s="21"/>
      <c r="E26" s="21"/>
      <c r="F26" s="49" t="str">
        <f t="shared" si="1"/>
        <v/>
      </c>
      <c r="G26" s="49"/>
      <c r="H26" s="50"/>
      <c r="I26" s="51"/>
      <c r="J26" s="25" t="str">
        <f>IFERROR(VLOOKUP(B26,[1]祝日一覧!$B$2:$D$34,3,0),"")</f>
        <v/>
      </c>
    </row>
    <row r="27" spans="1:10" ht="21.75" customHeight="1" x14ac:dyDescent="0.2">
      <c r="A27" s="10"/>
      <c r="B27" s="20">
        <f t="shared" si="2"/>
        <v>44062</v>
      </c>
      <c r="C27" s="21" t="str">
        <f t="shared" si="0"/>
        <v>水</v>
      </c>
      <c r="D27" s="21"/>
      <c r="E27" s="21"/>
      <c r="F27" s="49" t="str">
        <f t="shared" si="1"/>
        <v/>
      </c>
      <c r="G27" s="49"/>
      <c r="H27" s="50"/>
      <c r="I27" s="51"/>
      <c r="J27" s="19" t="str">
        <f>IFERROR(VLOOKUP(B27,[1]祝日一覧!$B$2:$D$34,3,0),"")</f>
        <v/>
      </c>
    </row>
    <row r="28" spans="1:10" ht="21.75" customHeight="1" x14ac:dyDescent="0.2">
      <c r="A28" s="10"/>
      <c r="B28" s="20">
        <f t="shared" si="2"/>
        <v>44063</v>
      </c>
      <c r="C28" s="21" t="str">
        <f t="shared" si="0"/>
        <v>木</v>
      </c>
      <c r="D28" s="21"/>
      <c r="E28" s="21"/>
      <c r="F28" s="49" t="str">
        <f t="shared" si="1"/>
        <v/>
      </c>
      <c r="G28" s="49"/>
      <c r="H28" s="50"/>
      <c r="I28" s="51"/>
      <c r="J28" s="25" t="str">
        <f>IFERROR(VLOOKUP(B28,[1]祝日一覧!$B$2:$D$34,3,0),"")</f>
        <v/>
      </c>
    </row>
    <row r="29" spans="1:10" ht="21.75" customHeight="1" x14ac:dyDescent="0.2">
      <c r="A29" s="10"/>
      <c r="B29" s="20">
        <f t="shared" si="2"/>
        <v>44064</v>
      </c>
      <c r="C29" s="21" t="str">
        <f t="shared" si="0"/>
        <v>金</v>
      </c>
      <c r="D29" s="21"/>
      <c r="E29" s="21"/>
      <c r="F29" s="49" t="str">
        <f t="shared" si="1"/>
        <v/>
      </c>
      <c r="G29" s="49"/>
      <c r="H29" s="50"/>
      <c r="I29" s="51"/>
      <c r="J29" s="19" t="str">
        <f>IFERROR(VLOOKUP(B29,[1]祝日一覧!$B$2:$D$34,3,0),"")</f>
        <v/>
      </c>
    </row>
    <row r="30" spans="1:10" ht="21.75" customHeight="1" x14ac:dyDescent="0.2">
      <c r="A30" s="10"/>
      <c r="B30" s="20">
        <f t="shared" si="2"/>
        <v>44065</v>
      </c>
      <c r="C30" s="21" t="str">
        <f t="shared" si="0"/>
        <v>土</v>
      </c>
      <c r="D30" s="21"/>
      <c r="E30" s="21"/>
      <c r="F30" s="49" t="str">
        <f t="shared" si="1"/>
        <v/>
      </c>
      <c r="G30" s="49"/>
      <c r="H30" s="50"/>
      <c r="I30" s="51"/>
      <c r="J30" s="25" t="str">
        <f>IFERROR(VLOOKUP(B30,[1]祝日一覧!$B$2:$D$34,3,0),"")</f>
        <v/>
      </c>
    </row>
    <row r="31" spans="1:10" ht="21.75" customHeight="1" x14ac:dyDescent="0.2">
      <c r="A31" s="10"/>
      <c r="B31" s="20">
        <f t="shared" si="2"/>
        <v>44066</v>
      </c>
      <c r="C31" s="21" t="str">
        <f t="shared" si="0"/>
        <v>日</v>
      </c>
      <c r="D31" s="21"/>
      <c r="E31" s="21"/>
      <c r="F31" s="49" t="str">
        <f t="shared" si="1"/>
        <v/>
      </c>
      <c r="G31" s="49"/>
      <c r="H31" s="50"/>
      <c r="I31" s="51"/>
      <c r="J31" s="15" t="str">
        <f>IFERROR(VLOOKUP(B31,[1]祝日一覧!$B$2:$D$34,3,0),"")</f>
        <v/>
      </c>
    </row>
    <row r="32" spans="1:10" ht="21.75" customHeight="1" x14ac:dyDescent="0.2">
      <c r="A32" s="10"/>
      <c r="B32" s="20">
        <f t="shared" si="2"/>
        <v>44067</v>
      </c>
      <c r="C32" s="21" t="str">
        <f t="shared" si="0"/>
        <v>月</v>
      </c>
      <c r="D32" s="21"/>
      <c r="E32" s="21"/>
      <c r="F32" s="49" t="str">
        <f t="shared" si="1"/>
        <v/>
      </c>
      <c r="G32" s="49"/>
      <c r="H32" s="50"/>
      <c r="I32" s="51"/>
      <c r="J32" s="19" t="str">
        <f>IFERROR(VLOOKUP(B32,[1]祝日一覧!$B$2:$D$34,3,0),"")</f>
        <v/>
      </c>
    </row>
    <row r="33" spans="1:11" ht="21.75" customHeight="1" x14ac:dyDescent="0.2">
      <c r="A33" s="10"/>
      <c r="B33" s="20">
        <f t="shared" si="2"/>
        <v>44068</v>
      </c>
      <c r="C33" s="21" t="str">
        <f t="shared" si="0"/>
        <v>火</v>
      </c>
      <c r="D33" s="21"/>
      <c r="E33" s="21"/>
      <c r="F33" s="49" t="str">
        <f t="shared" si="1"/>
        <v/>
      </c>
      <c r="G33" s="49"/>
      <c r="H33" s="50"/>
      <c r="I33" s="51"/>
      <c r="J33" s="24" t="str">
        <f>IFERROR(VLOOKUP(B33,[1]祝日一覧!$B$2:$D$34,3,0),"")</f>
        <v/>
      </c>
    </row>
    <row r="34" spans="1:11" ht="21.75" customHeight="1" x14ac:dyDescent="0.2">
      <c r="A34" s="10"/>
      <c r="B34" s="20">
        <f t="shared" si="2"/>
        <v>44069</v>
      </c>
      <c r="C34" s="21" t="str">
        <f t="shared" si="0"/>
        <v>水</v>
      </c>
      <c r="D34" s="21"/>
      <c r="E34" s="21"/>
      <c r="F34" s="49" t="str">
        <f t="shared" si="1"/>
        <v/>
      </c>
      <c r="G34" s="49"/>
      <c r="H34" s="50"/>
      <c r="I34" s="51"/>
      <c r="J34" s="24" t="str">
        <f>IFERROR(VLOOKUP(B34,[1]祝日一覧!$B$2:$D$34,3,0),"")</f>
        <v/>
      </c>
    </row>
    <row r="35" spans="1:11" ht="21.75" customHeight="1" x14ac:dyDescent="0.2">
      <c r="A35" s="10"/>
      <c r="B35" s="20">
        <f t="shared" si="2"/>
        <v>44070</v>
      </c>
      <c r="C35" s="21" t="str">
        <f t="shared" si="0"/>
        <v>木</v>
      </c>
      <c r="D35" s="21"/>
      <c r="E35" s="21"/>
      <c r="F35" s="49" t="str">
        <f t="shared" si="1"/>
        <v/>
      </c>
      <c r="G35" s="49"/>
      <c r="H35" s="50"/>
      <c r="I35" s="51"/>
      <c r="J35" s="24" t="str">
        <f>IFERROR(VLOOKUP(B35,[1]祝日一覧!$B$2:$D$34,3,0),"")</f>
        <v/>
      </c>
    </row>
    <row r="36" spans="1:11" ht="21.75" customHeight="1" x14ac:dyDescent="0.2">
      <c r="A36" s="10"/>
      <c r="B36" s="20">
        <f t="shared" si="2"/>
        <v>44071</v>
      </c>
      <c r="C36" s="21" t="str">
        <f t="shared" si="0"/>
        <v>金</v>
      </c>
      <c r="D36" s="21"/>
      <c r="E36" s="21"/>
      <c r="F36" s="49" t="str">
        <f t="shared" si="1"/>
        <v/>
      </c>
      <c r="G36" s="49"/>
      <c r="H36" s="50"/>
      <c r="I36" s="51"/>
      <c r="J36" s="25" t="str">
        <f>IFERROR(VLOOKUP(B36,[1]祝日一覧!$B$2:$D$34,3,0),"")</f>
        <v/>
      </c>
    </row>
    <row r="37" spans="1:11" ht="21.75" customHeight="1" x14ac:dyDescent="0.2">
      <c r="A37" s="10"/>
      <c r="B37" s="20">
        <f>IF(B36=EOMONTH($B$9,0),"",B36+1)</f>
        <v>44072</v>
      </c>
      <c r="C37" s="21" t="str">
        <f t="shared" si="0"/>
        <v>土</v>
      </c>
      <c r="D37" s="21"/>
      <c r="E37" s="21"/>
      <c r="F37" s="49" t="str">
        <f t="shared" si="1"/>
        <v/>
      </c>
      <c r="G37" s="49"/>
      <c r="H37" s="50"/>
      <c r="I37" s="51"/>
      <c r="J37" s="19" t="str">
        <f>IFERROR(VLOOKUP(B37,[1]祝日一覧!$B$2:$D$34,3,0),"")</f>
        <v/>
      </c>
    </row>
    <row r="38" spans="1:11" ht="21.75" customHeight="1" x14ac:dyDescent="0.2">
      <c r="A38" s="10"/>
      <c r="B38" s="20">
        <f>IF(OR(B37="",B37=EOMONTH($B$9,0)),"",B37+1)</f>
        <v>44073</v>
      </c>
      <c r="C38" s="21" t="str">
        <f t="shared" si="0"/>
        <v>日</v>
      </c>
      <c r="D38" s="21"/>
      <c r="E38" s="21"/>
      <c r="F38" s="49" t="str">
        <f t="shared" si="1"/>
        <v/>
      </c>
      <c r="G38" s="49"/>
      <c r="H38" s="50"/>
      <c r="I38" s="51"/>
      <c r="J38" s="19" t="str">
        <f>IFERROR(VLOOKUP(B38,[1]祝日一覧!$B$2:$D$34,3,0),"")</f>
        <v/>
      </c>
      <c r="K38" s="26"/>
    </row>
    <row r="39" spans="1:11" ht="21.75" customHeight="1" x14ac:dyDescent="0.2">
      <c r="A39" s="10"/>
      <c r="B39" s="27">
        <f>IF(OR(B38="",B38=EOMONTH($B$9,0)),"",B38+1)</f>
        <v>44074</v>
      </c>
      <c r="C39" s="28" t="str">
        <f>TEXT(B39,"aaa")</f>
        <v>月</v>
      </c>
      <c r="D39" s="28"/>
      <c r="E39" s="28"/>
      <c r="F39" s="45" t="str">
        <f t="shared" si="1"/>
        <v/>
      </c>
      <c r="G39" s="45"/>
      <c r="H39" s="46"/>
      <c r="I39" s="47"/>
      <c r="J39" s="19" t="str">
        <f>IFERROR(VLOOKUP(B39,[1]祝日一覧!$B$2:$D$34,3,0),"")</f>
        <v/>
      </c>
    </row>
    <row r="40" spans="1:11" ht="22.5" customHeight="1" x14ac:dyDescent="0.2">
      <c r="B40" s="29"/>
      <c r="E40" s="30" t="s">
        <v>15</v>
      </c>
      <c r="F40" s="48">
        <f>COUNTIF(F9:F39,"真夏日")</f>
        <v>0</v>
      </c>
      <c r="G40" s="48"/>
    </row>
    <row r="41" spans="1:11" x14ac:dyDescent="0.2">
      <c r="B41" s="29"/>
    </row>
    <row r="42" spans="1:11" x14ac:dyDescent="0.2">
      <c r="B42" s="29"/>
    </row>
    <row r="43" spans="1:11" x14ac:dyDescent="0.2">
      <c r="B43" s="29"/>
    </row>
    <row r="44" spans="1:11" x14ac:dyDescent="0.2">
      <c r="B44" s="29"/>
    </row>
    <row r="45" spans="1:11" x14ac:dyDescent="0.2">
      <c r="B45" s="29"/>
    </row>
    <row r="46" spans="1:11" x14ac:dyDescent="0.2">
      <c r="B46" s="29"/>
    </row>
    <row r="47" spans="1:11" x14ac:dyDescent="0.2">
      <c r="B47" s="29"/>
    </row>
    <row r="48" spans="1:11" x14ac:dyDescent="0.2">
      <c r="B48" s="29"/>
    </row>
    <row r="49" spans="2:2" x14ac:dyDescent="0.2">
      <c r="B49" s="29"/>
    </row>
  </sheetData>
  <mergeCells count="69">
    <mergeCell ref="B1:D2"/>
    <mergeCell ref="D4:I4"/>
    <mergeCell ref="D5:I5"/>
    <mergeCell ref="D6:I6"/>
    <mergeCell ref="F8:G8"/>
    <mergeCell ref="H8:I8"/>
    <mergeCell ref="F9:G9"/>
    <mergeCell ref="H9:I9"/>
    <mergeCell ref="F10:G10"/>
    <mergeCell ref="H10:I10"/>
    <mergeCell ref="F11:G11"/>
    <mergeCell ref="H11:I11"/>
    <mergeCell ref="F12:G12"/>
    <mergeCell ref="H12:I12"/>
    <mergeCell ref="F13:G13"/>
    <mergeCell ref="H13:I13"/>
    <mergeCell ref="F14:G14"/>
    <mergeCell ref="H14:I14"/>
    <mergeCell ref="F15:G15"/>
    <mergeCell ref="H15:I15"/>
    <mergeCell ref="F16:G16"/>
    <mergeCell ref="H16:I16"/>
    <mergeCell ref="F17:G17"/>
    <mergeCell ref="H17:I17"/>
    <mergeCell ref="F18:G18"/>
    <mergeCell ref="H18:I18"/>
    <mergeCell ref="F19:G19"/>
    <mergeCell ref="H19:I19"/>
    <mergeCell ref="F20:G20"/>
    <mergeCell ref="H20:I20"/>
    <mergeCell ref="F21:G21"/>
    <mergeCell ref="H21:I21"/>
    <mergeCell ref="F22:G22"/>
    <mergeCell ref="H22:I22"/>
    <mergeCell ref="F23:G23"/>
    <mergeCell ref="H23:I23"/>
    <mergeCell ref="F24:G24"/>
    <mergeCell ref="H24:I24"/>
    <mergeCell ref="F25:G25"/>
    <mergeCell ref="H25:I25"/>
    <mergeCell ref="F26:G26"/>
    <mergeCell ref="H26:I26"/>
    <mergeCell ref="F27:G27"/>
    <mergeCell ref="H27:I27"/>
    <mergeCell ref="F28:G28"/>
    <mergeCell ref="H28:I28"/>
    <mergeCell ref="F29:G29"/>
    <mergeCell ref="H29:I29"/>
    <mergeCell ref="F30:G30"/>
    <mergeCell ref="H30:I30"/>
    <mergeCell ref="F31:G31"/>
    <mergeCell ref="H31:I31"/>
    <mergeCell ref="F32:G32"/>
    <mergeCell ref="H32:I32"/>
    <mergeCell ref="F33:G33"/>
    <mergeCell ref="H33:I33"/>
    <mergeCell ref="F34:G34"/>
    <mergeCell ref="H34:I34"/>
    <mergeCell ref="F35:G35"/>
    <mergeCell ref="H35:I35"/>
    <mergeCell ref="F39:G39"/>
    <mergeCell ref="H39:I39"/>
    <mergeCell ref="F40:G40"/>
    <mergeCell ref="F36:G36"/>
    <mergeCell ref="H36:I36"/>
    <mergeCell ref="F37:G37"/>
    <mergeCell ref="H37:I37"/>
    <mergeCell ref="F38:G38"/>
    <mergeCell ref="H38:I38"/>
  </mergeCells>
  <phoneticPr fontId="2"/>
  <conditionalFormatting sqref="B9:I39">
    <cfRule type="expression" dxfId="5" priority="1">
      <formula>$C9="土"</formula>
    </cfRule>
    <cfRule type="expression" dxfId="4" priority="2">
      <formula>$C9="日"</formula>
    </cfRule>
    <cfRule type="expression" dxfId="3" priority="3">
      <formula>$J9&lt;&gt;""</formula>
    </cfRule>
  </conditionalFormatting>
  <dataValidations count="1">
    <dataValidation type="list" allowBlank="1" showInputMessage="1" showErrorMessage="1" sqref="D6:I6" xr:uid="{00000000-0002-0000-0000-000000000000}">
      <formula1>"間人,宮津,舞鶴,福知山,美山,園部,京都,京田辺"</formula1>
    </dataValidation>
  </dataValidations>
  <pageMargins left="1.1023622047244095" right="0.70866141732283472" top="0.74803149606299213" bottom="0.74803149606299213" header="0.31496062992125984" footer="0.31496062992125984"/>
  <pageSetup paperSize="9" scale="85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9"/>
  <sheetViews>
    <sheetView view="pageBreakPreview" zoomScale="70" zoomScaleNormal="85" zoomScaleSheetLayoutView="70" workbookViewId="0">
      <selection activeCell="L38" sqref="L38"/>
    </sheetView>
  </sheetViews>
  <sheetFormatPr defaultRowHeight="13" x14ac:dyDescent="0.2"/>
  <cols>
    <col min="1" max="1" width="2.90625" customWidth="1"/>
    <col min="2" max="2" width="14.08984375" customWidth="1"/>
    <col min="3" max="3" width="6.7265625" style="2" customWidth="1"/>
    <col min="4" max="5" width="19.08984375" customWidth="1"/>
    <col min="6" max="6" width="14.08984375" customWidth="1"/>
    <col min="7" max="7" width="5.6328125" customWidth="1"/>
    <col min="8" max="8" width="14.08984375" customWidth="1"/>
    <col min="9" max="9" width="5.6328125" customWidth="1"/>
    <col min="10" max="10" width="11.6328125" style="1" bestFit="1" customWidth="1"/>
  </cols>
  <sheetData>
    <row r="1" spans="1:11" ht="18.75" customHeight="1" x14ac:dyDescent="0.2">
      <c r="B1" s="59" t="s">
        <v>0</v>
      </c>
      <c r="C1" s="59"/>
      <c r="D1" s="59"/>
    </row>
    <row r="2" spans="1:11" ht="18.75" customHeight="1" x14ac:dyDescent="0.2">
      <c r="B2" s="59"/>
      <c r="C2" s="59"/>
      <c r="D2" s="59"/>
      <c r="F2" s="2"/>
      <c r="G2" s="2"/>
      <c r="H2" s="2"/>
    </row>
    <row r="3" spans="1:11" ht="21" customHeight="1" x14ac:dyDescent="0.2">
      <c r="F3" s="3">
        <v>2020</v>
      </c>
      <c r="G3" s="3" t="s">
        <v>1</v>
      </c>
      <c r="H3" s="4">
        <v>8</v>
      </c>
      <c r="I3" s="5" t="s">
        <v>2</v>
      </c>
    </row>
    <row r="4" spans="1:11" ht="21.75" customHeight="1" x14ac:dyDescent="0.2">
      <c r="B4" s="6" t="s">
        <v>3</v>
      </c>
      <c r="C4" s="1" t="s">
        <v>4</v>
      </c>
      <c r="D4" s="61"/>
      <c r="E4" s="61"/>
      <c r="F4" s="61"/>
      <c r="G4" s="61"/>
      <c r="H4" s="61"/>
      <c r="I4" s="61"/>
    </row>
    <row r="5" spans="1:11" ht="21.75" customHeight="1" x14ac:dyDescent="0.2">
      <c r="B5" s="6" t="s">
        <v>5</v>
      </c>
      <c r="C5" s="1" t="s">
        <v>4</v>
      </c>
      <c r="D5" s="61"/>
      <c r="E5" s="61"/>
      <c r="F5" s="61"/>
      <c r="G5" s="61"/>
      <c r="H5" s="61"/>
      <c r="I5" s="61"/>
    </row>
    <row r="6" spans="1:11" ht="21.75" customHeight="1" x14ac:dyDescent="0.2">
      <c r="B6" s="6" t="s">
        <v>6</v>
      </c>
      <c r="C6" s="1" t="s">
        <v>4</v>
      </c>
      <c r="D6" s="61"/>
      <c r="E6" s="61"/>
      <c r="F6" s="61"/>
      <c r="G6" s="61"/>
      <c r="H6" s="61"/>
      <c r="I6" s="61"/>
    </row>
    <row r="7" spans="1:11" x14ac:dyDescent="0.2">
      <c r="B7" s="7"/>
      <c r="C7" s="8"/>
      <c r="D7" s="7"/>
      <c r="E7" s="9"/>
      <c r="F7" s="9"/>
      <c r="G7" s="9"/>
      <c r="H7" s="9"/>
    </row>
    <row r="8" spans="1:11" ht="36" customHeight="1" x14ac:dyDescent="0.2">
      <c r="A8" s="10"/>
      <c r="B8" s="11" t="s">
        <v>8</v>
      </c>
      <c r="C8" s="12" t="s">
        <v>9</v>
      </c>
      <c r="D8" s="13" t="s">
        <v>16</v>
      </c>
      <c r="E8" s="14" t="s">
        <v>11</v>
      </c>
      <c r="F8" s="62" t="s">
        <v>12</v>
      </c>
      <c r="G8" s="63"/>
      <c r="H8" s="64" t="s">
        <v>13</v>
      </c>
      <c r="I8" s="65"/>
      <c r="J8" s="15" t="s">
        <v>14</v>
      </c>
      <c r="K8" s="16"/>
    </row>
    <row r="9" spans="1:11" ht="21.75" customHeight="1" x14ac:dyDescent="0.2">
      <c r="A9" s="10"/>
      <c r="B9" s="17">
        <f>DATE(F3,H3,1)</f>
        <v>44044</v>
      </c>
      <c r="C9" s="18" t="str">
        <f>TEXT(B9,"aaa")</f>
        <v>土</v>
      </c>
      <c r="D9" s="12">
        <v>34.5</v>
      </c>
      <c r="E9" s="12">
        <v>29.7</v>
      </c>
      <c r="F9" s="52" t="str">
        <f>IF(D9&gt;=30,"真夏日",IF(E9&gt;=25,"真夏日",""))</f>
        <v>真夏日</v>
      </c>
      <c r="G9" s="52"/>
      <c r="H9" s="53"/>
      <c r="I9" s="54"/>
      <c r="J9" s="19" t="str">
        <f>IFERROR(VLOOKUP(B9,[1]祝日一覧!$B$2:$D$34,3,0),"")</f>
        <v/>
      </c>
    </row>
    <row r="10" spans="1:11" ht="21.75" customHeight="1" x14ac:dyDescent="0.2">
      <c r="A10" s="10"/>
      <c r="B10" s="20">
        <f>B9+1</f>
        <v>44045</v>
      </c>
      <c r="C10" s="21" t="str">
        <f t="shared" ref="C10:C38" si="0">TEXT(B10,"aaa")</f>
        <v>日</v>
      </c>
      <c r="D10" s="21">
        <v>34.299999999999997</v>
      </c>
      <c r="E10" s="21">
        <v>30.6</v>
      </c>
      <c r="F10" s="49"/>
      <c r="G10" s="49"/>
      <c r="H10" s="55" t="s">
        <v>17</v>
      </c>
      <c r="I10" s="56"/>
      <c r="J10" s="19" t="str">
        <f>IFERROR(VLOOKUP(B10,[1]祝日一覧!$B$2:$D$34,3,0),"")</f>
        <v/>
      </c>
    </row>
    <row r="11" spans="1:11" ht="21.75" customHeight="1" x14ac:dyDescent="0.2">
      <c r="A11" s="10"/>
      <c r="B11" s="22">
        <f t="shared" ref="B11:B36" si="1">B10+1</f>
        <v>44046</v>
      </c>
      <c r="C11" s="23" t="str">
        <f t="shared" si="0"/>
        <v>月</v>
      </c>
      <c r="D11" s="23">
        <v>34.6</v>
      </c>
      <c r="E11" s="23">
        <v>30.5</v>
      </c>
      <c r="F11" s="49" t="str">
        <f>IF(D11&gt;=30,"真夏日",IF(E11&gt;=25,"真夏日",""))</f>
        <v>真夏日</v>
      </c>
      <c r="G11" s="49"/>
      <c r="H11" s="57"/>
      <c r="I11" s="58"/>
      <c r="J11" s="24" t="str">
        <f>IFERROR(VLOOKUP(B11,[1]祝日一覧!$B$2:$D$34,3,0),"")</f>
        <v/>
      </c>
    </row>
    <row r="12" spans="1:11" ht="21.75" customHeight="1" x14ac:dyDescent="0.2">
      <c r="A12" s="10"/>
      <c r="B12" s="20">
        <f t="shared" si="1"/>
        <v>44047</v>
      </c>
      <c r="C12" s="21" t="str">
        <f t="shared" si="0"/>
        <v>火</v>
      </c>
      <c r="D12" s="21">
        <v>35.799999999999997</v>
      </c>
      <c r="E12" s="21">
        <v>30.9</v>
      </c>
      <c r="F12" s="49" t="str">
        <f t="shared" ref="F12:F39" si="2">IF(D12&gt;=30,"真夏日",IF(E12&gt;=25,"真夏日",""))</f>
        <v>真夏日</v>
      </c>
      <c r="G12" s="49"/>
      <c r="H12" s="50"/>
      <c r="I12" s="51"/>
      <c r="J12" s="24" t="str">
        <f>IFERROR(VLOOKUP(B12,[1]祝日一覧!$B$2:$D$34,3,0),"")</f>
        <v/>
      </c>
    </row>
    <row r="13" spans="1:11" ht="21.75" customHeight="1" x14ac:dyDescent="0.2">
      <c r="A13" s="10"/>
      <c r="B13" s="20">
        <f t="shared" si="1"/>
        <v>44048</v>
      </c>
      <c r="C13" s="21" t="str">
        <f t="shared" si="0"/>
        <v>水</v>
      </c>
      <c r="D13" s="21">
        <v>36.5</v>
      </c>
      <c r="E13" s="21">
        <v>30.5</v>
      </c>
      <c r="F13" s="49" t="str">
        <f t="shared" si="2"/>
        <v>真夏日</v>
      </c>
      <c r="G13" s="49"/>
      <c r="H13" s="50"/>
      <c r="I13" s="51"/>
      <c r="J13" s="25" t="str">
        <f>IFERROR(VLOOKUP(B13,[1]祝日一覧!$B$2:$D$34,3,0),"")</f>
        <v/>
      </c>
    </row>
    <row r="14" spans="1:11" ht="21.75" customHeight="1" x14ac:dyDescent="0.2">
      <c r="A14" s="10"/>
      <c r="B14" s="20">
        <f t="shared" si="1"/>
        <v>44049</v>
      </c>
      <c r="C14" s="21" t="str">
        <f t="shared" si="0"/>
        <v>木</v>
      </c>
      <c r="D14" s="21">
        <v>36</v>
      </c>
      <c r="E14" s="21">
        <v>30.1</v>
      </c>
      <c r="F14" s="49" t="str">
        <f t="shared" si="2"/>
        <v>真夏日</v>
      </c>
      <c r="G14" s="49"/>
      <c r="H14" s="50"/>
      <c r="I14" s="51"/>
      <c r="J14" s="19" t="str">
        <f>IFERROR(VLOOKUP(B14,[1]祝日一覧!$B$2:$D$34,3,0),"")</f>
        <v/>
      </c>
    </row>
    <row r="15" spans="1:11" ht="21.75" customHeight="1" x14ac:dyDescent="0.2">
      <c r="A15" s="10"/>
      <c r="B15" s="20">
        <f t="shared" si="1"/>
        <v>44050</v>
      </c>
      <c r="C15" s="21" t="str">
        <f t="shared" si="0"/>
        <v>金</v>
      </c>
      <c r="D15" s="21">
        <v>33.1</v>
      </c>
      <c r="E15" s="21">
        <v>29.1</v>
      </c>
      <c r="F15" s="49" t="str">
        <f t="shared" si="2"/>
        <v>真夏日</v>
      </c>
      <c r="G15" s="49"/>
      <c r="H15" s="50"/>
      <c r="I15" s="51"/>
      <c r="J15" s="19" t="str">
        <f>IFERROR(VLOOKUP(B15,[1]祝日一覧!$B$2:$D$34,3,0),"")</f>
        <v/>
      </c>
    </row>
    <row r="16" spans="1:11" ht="21.75" customHeight="1" x14ac:dyDescent="0.2">
      <c r="A16" s="10"/>
      <c r="B16" s="20">
        <f t="shared" si="1"/>
        <v>44051</v>
      </c>
      <c r="C16" s="21" t="str">
        <f t="shared" si="0"/>
        <v>土</v>
      </c>
      <c r="D16" s="21">
        <v>34.200000000000003</v>
      </c>
      <c r="E16" s="21">
        <v>30.3</v>
      </c>
      <c r="F16" s="49" t="str">
        <f t="shared" si="2"/>
        <v>真夏日</v>
      </c>
      <c r="G16" s="49"/>
      <c r="H16" s="50"/>
      <c r="I16" s="51"/>
      <c r="J16" s="24" t="str">
        <f>IFERROR(VLOOKUP(B16,[1]祝日一覧!$B$2:$D$34,3,0),"")</f>
        <v/>
      </c>
    </row>
    <row r="17" spans="1:10" ht="21.75" customHeight="1" x14ac:dyDescent="0.2">
      <c r="A17" s="10"/>
      <c r="B17" s="20">
        <f t="shared" si="1"/>
        <v>44052</v>
      </c>
      <c r="C17" s="21" t="str">
        <f t="shared" si="0"/>
        <v>日</v>
      </c>
      <c r="D17" s="21">
        <v>36</v>
      </c>
      <c r="E17" s="21">
        <v>31.4</v>
      </c>
      <c r="F17" s="49"/>
      <c r="G17" s="49"/>
      <c r="H17" s="50" t="s">
        <v>18</v>
      </c>
      <c r="I17" s="51"/>
      <c r="J17" s="24" t="str">
        <f>IFERROR(VLOOKUP(B17,[1]祝日一覧!$B$2:$D$34,3,0),"")</f>
        <v/>
      </c>
    </row>
    <row r="18" spans="1:10" ht="21.75" customHeight="1" x14ac:dyDescent="0.2">
      <c r="A18" s="10"/>
      <c r="B18" s="20">
        <f t="shared" si="1"/>
        <v>44053</v>
      </c>
      <c r="C18" s="21" t="str">
        <f t="shared" si="0"/>
        <v>月</v>
      </c>
      <c r="D18" s="21">
        <v>37.200000000000003</v>
      </c>
      <c r="E18" s="21">
        <v>32.200000000000003</v>
      </c>
      <c r="F18" s="49"/>
      <c r="G18" s="49"/>
      <c r="H18" s="50" t="s">
        <v>18</v>
      </c>
      <c r="I18" s="51"/>
      <c r="J18" s="24" t="str">
        <f>IFERROR(VLOOKUP(B18,[1]祝日一覧!$B$2:$D$34,3,0),"")</f>
        <v>山の日</v>
      </c>
    </row>
    <row r="19" spans="1:10" ht="21.75" customHeight="1" x14ac:dyDescent="0.2">
      <c r="A19" s="10"/>
      <c r="B19" s="20">
        <f t="shared" si="1"/>
        <v>44054</v>
      </c>
      <c r="C19" s="21" t="str">
        <f t="shared" si="0"/>
        <v>火</v>
      </c>
      <c r="D19" s="21">
        <v>37.1</v>
      </c>
      <c r="E19" s="21">
        <v>32.4</v>
      </c>
      <c r="F19" s="49" t="str">
        <f t="shared" si="2"/>
        <v>真夏日</v>
      </c>
      <c r="G19" s="49"/>
      <c r="H19" s="50"/>
      <c r="I19" s="51"/>
      <c r="J19" s="25" t="str">
        <f>IFERROR(VLOOKUP(B19,[1]祝日一覧!$B$2:$D$34,3,0),"")</f>
        <v/>
      </c>
    </row>
    <row r="20" spans="1:10" ht="21.75" customHeight="1" x14ac:dyDescent="0.2">
      <c r="A20" s="10"/>
      <c r="B20" s="20">
        <f t="shared" si="1"/>
        <v>44055</v>
      </c>
      <c r="C20" s="21" t="str">
        <f t="shared" si="0"/>
        <v>水</v>
      </c>
      <c r="D20" s="21">
        <v>36.5</v>
      </c>
      <c r="E20" s="21">
        <v>31.9</v>
      </c>
      <c r="F20" s="49" t="str">
        <f t="shared" si="2"/>
        <v>真夏日</v>
      </c>
      <c r="G20" s="49"/>
      <c r="H20" s="50"/>
      <c r="I20" s="51"/>
      <c r="J20" s="19" t="str">
        <f>IFERROR(VLOOKUP(B20,[1]祝日一覧!$B$2:$D$34,3,0),"")</f>
        <v/>
      </c>
    </row>
    <row r="21" spans="1:10" ht="21.75" customHeight="1" x14ac:dyDescent="0.2">
      <c r="A21" s="10"/>
      <c r="B21" s="20">
        <f t="shared" si="1"/>
        <v>44056</v>
      </c>
      <c r="C21" s="21" t="str">
        <f t="shared" si="0"/>
        <v>木</v>
      </c>
      <c r="D21" s="21">
        <v>34.9</v>
      </c>
      <c r="E21" s="21">
        <v>31.5</v>
      </c>
      <c r="F21" s="49"/>
      <c r="G21" s="49"/>
      <c r="H21" s="50" t="s">
        <v>19</v>
      </c>
      <c r="I21" s="51"/>
      <c r="J21" s="19" t="str">
        <f>IFERROR(VLOOKUP(B21,[1]祝日一覧!$B$2:$D$34,3,0),"")</f>
        <v/>
      </c>
    </row>
    <row r="22" spans="1:10" ht="21.75" customHeight="1" x14ac:dyDescent="0.2">
      <c r="A22" s="10"/>
      <c r="B22" s="20">
        <f t="shared" si="1"/>
        <v>44057</v>
      </c>
      <c r="C22" s="21" t="str">
        <f t="shared" si="0"/>
        <v>金</v>
      </c>
      <c r="D22" s="21">
        <v>37.200000000000003</v>
      </c>
      <c r="E22" s="21">
        <v>32.6</v>
      </c>
      <c r="F22" s="49"/>
      <c r="G22" s="49"/>
      <c r="H22" s="50" t="s">
        <v>19</v>
      </c>
      <c r="I22" s="51"/>
      <c r="J22" s="19" t="str">
        <f>IFERROR(VLOOKUP(B22,[1]祝日一覧!$B$2:$D$34,3,0),"")</f>
        <v/>
      </c>
    </row>
    <row r="23" spans="1:10" ht="21.75" customHeight="1" x14ac:dyDescent="0.2">
      <c r="A23" s="10"/>
      <c r="B23" s="20">
        <f t="shared" si="1"/>
        <v>44058</v>
      </c>
      <c r="C23" s="21" t="str">
        <f t="shared" si="0"/>
        <v>土</v>
      </c>
      <c r="D23" s="21">
        <v>38.299999999999997</v>
      </c>
      <c r="E23" s="21">
        <v>32.9</v>
      </c>
      <c r="F23" s="49"/>
      <c r="G23" s="49"/>
      <c r="H23" s="50" t="s">
        <v>19</v>
      </c>
      <c r="I23" s="51"/>
      <c r="J23" s="25" t="str">
        <f>IFERROR(VLOOKUP(B23,[1]祝日一覧!$B$2:$D$34,3,0),"")</f>
        <v/>
      </c>
    </row>
    <row r="24" spans="1:10" ht="21.75" customHeight="1" x14ac:dyDescent="0.2">
      <c r="A24" s="10"/>
      <c r="B24" s="20">
        <f t="shared" si="1"/>
        <v>44059</v>
      </c>
      <c r="C24" s="21" t="str">
        <f t="shared" si="0"/>
        <v>日</v>
      </c>
      <c r="D24" s="21">
        <v>37.799999999999997</v>
      </c>
      <c r="E24" s="21">
        <v>31.9</v>
      </c>
      <c r="F24" s="49"/>
      <c r="G24" s="49"/>
      <c r="H24" s="50" t="s">
        <v>18</v>
      </c>
      <c r="I24" s="51"/>
      <c r="J24" s="19" t="str">
        <f>IFERROR(VLOOKUP(B24,[1]祝日一覧!$B$2:$D$34,3,0),"")</f>
        <v/>
      </c>
    </row>
    <row r="25" spans="1:10" ht="21.75" customHeight="1" x14ac:dyDescent="0.2">
      <c r="A25" s="10"/>
      <c r="B25" s="20">
        <f t="shared" si="1"/>
        <v>44060</v>
      </c>
      <c r="C25" s="21" t="str">
        <f t="shared" si="0"/>
        <v>月</v>
      </c>
      <c r="D25" s="21">
        <v>38.700000000000003</v>
      </c>
      <c r="E25" s="21">
        <v>31.9</v>
      </c>
      <c r="F25" s="49" t="str">
        <f t="shared" si="2"/>
        <v>真夏日</v>
      </c>
      <c r="G25" s="49"/>
      <c r="H25" s="50"/>
      <c r="I25" s="51"/>
      <c r="J25" s="24" t="str">
        <f>IFERROR(VLOOKUP(B25,[1]祝日一覧!$B$2:$D$34,3,0),"")</f>
        <v/>
      </c>
    </row>
    <row r="26" spans="1:10" ht="21.75" customHeight="1" x14ac:dyDescent="0.2">
      <c r="A26" s="10"/>
      <c r="B26" s="20">
        <f t="shared" si="1"/>
        <v>44061</v>
      </c>
      <c r="C26" s="21" t="str">
        <f t="shared" si="0"/>
        <v>火</v>
      </c>
      <c r="D26" s="21">
        <v>36.299999999999997</v>
      </c>
      <c r="E26" s="21">
        <v>31.2</v>
      </c>
      <c r="F26" s="49" t="str">
        <f t="shared" si="2"/>
        <v>真夏日</v>
      </c>
      <c r="G26" s="49"/>
      <c r="H26" s="50"/>
      <c r="I26" s="51"/>
      <c r="J26" s="25" t="str">
        <f>IFERROR(VLOOKUP(B26,[1]祝日一覧!$B$2:$D$34,3,0),"")</f>
        <v/>
      </c>
    </row>
    <row r="27" spans="1:10" ht="21.75" customHeight="1" x14ac:dyDescent="0.2">
      <c r="A27" s="10"/>
      <c r="B27" s="20">
        <f t="shared" si="1"/>
        <v>44062</v>
      </c>
      <c r="C27" s="21" t="str">
        <f t="shared" si="0"/>
        <v>水</v>
      </c>
      <c r="D27" s="21">
        <v>38.299999999999997</v>
      </c>
      <c r="E27" s="21">
        <v>31.4</v>
      </c>
      <c r="F27" s="49" t="str">
        <f t="shared" si="2"/>
        <v>真夏日</v>
      </c>
      <c r="G27" s="49"/>
      <c r="H27" s="50"/>
      <c r="I27" s="51"/>
      <c r="J27" s="19" t="str">
        <f>IFERROR(VLOOKUP(B27,[1]祝日一覧!$B$2:$D$34,3,0),"")</f>
        <v/>
      </c>
    </row>
    <row r="28" spans="1:10" ht="21.75" customHeight="1" x14ac:dyDescent="0.2">
      <c r="A28" s="10"/>
      <c r="B28" s="20">
        <f t="shared" si="1"/>
        <v>44063</v>
      </c>
      <c r="C28" s="21" t="str">
        <f t="shared" si="0"/>
        <v>木</v>
      </c>
      <c r="D28" s="21">
        <v>38.6</v>
      </c>
      <c r="E28" s="21">
        <v>33.200000000000003</v>
      </c>
      <c r="F28" s="49" t="str">
        <f t="shared" si="2"/>
        <v>真夏日</v>
      </c>
      <c r="G28" s="49"/>
      <c r="H28" s="50"/>
      <c r="I28" s="51"/>
      <c r="J28" s="25" t="str">
        <f>IFERROR(VLOOKUP(B28,[1]祝日一覧!$B$2:$D$34,3,0),"")</f>
        <v/>
      </c>
    </row>
    <row r="29" spans="1:10" ht="21.75" customHeight="1" x14ac:dyDescent="0.2">
      <c r="A29" s="10"/>
      <c r="B29" s="20">
        <f t="shared" si="1"/>
        <v>44064</v>
      </c>
      <c r="C29" s="21" t="str">
        <f t="shared" si="0"/>
        <v>金</v>
      </c>
      <c r="D29" s="21">
        <v>38.799999999999997</v>
      </c>
      <c r="E29" s="21">
        <v>32.799999999999997</v>
      </c>
      <c r="F29" s="49" t="str">
        <f t="shared" si="2"/>
        <v>真夏日</v>
      </c>
      <c r="G29" s="49"/>
      <c r="H29" s="50"/>
      <c r="I29" s="51"/>
      <c r="J29" s="19" t="str">
        <f>IFERROR(VLOOKUP(B29,[1]祝日一覧!$B$2:$D$34,3,0),"")</f>
        <v/>
      </c>
    </row>
    <row r="30" spans="1:10" ht="21.75" customHeight="1" x14ac:dyDescent="0.2">
      <c r="A30" s="10"/>
      <c r="B30" s="20">
        <f t="shared" si="1"/>
        <v>44065</v>
      </c>
      <c r="C30" s="21" t="str">
        <f t="shared" si="0"/>
        <v>土</v>
      </c>
      <c r="D30" s="21">
        <v>36.799999999999997</v>
      </c>
      <c r="E30" s="21">
        <v>31.8</v>
      </c>
      <c r="F30" s="49" t="str">
        <f t="shared" si="2"/>
        <v>真夏日</v>
      </c>
      <c r="G30" s="49"/>
      <c r="H30" s="50"/>
      <c r="I30" s="51"/>
      <c r="J30" s="25" t="str">
        <f>IFERROR(VLOOKUP(B30,[1]祝日一覧!$B$2:$D$34,3,0),"")</f>
        <v/>
      </c>
    </row>
    <row r="31" spans="1:10" ht="21.75" customHeight="1" x14ac:dyDescent="0.2">
      <c r="A31" s="10"/>
      <c r="B31" s="20">
        <f t="shared" si="1"/>
        <v>44066</v>
      </c>
      <c r="C31" s="21" t="str">
        <f t="shared" si="0"/>
        <v>日</v>
      </c>
      <c r="D31" s="21">
        <v>34.6</v>
      </c>
      <c r="E31" s="21">
        <v>30</v>
      </c>
      <c r="F31" s="49"/>
      <c r="G31" s="49"/>
      <c r="H31" s="50" t="s">
        <v>18</v>
      </c>
      <c r="I31" s="51"/>
      <c r="J31" s="15" t="str">
        <f>IFERROR(VLOOKUP(B31,[1]祝日一覧!$B$2:$D$34,3,0),"")</f>
        <v/>
      </c>
    </row>
    <row r="32" spans="1:10" ht="21.75" customHeight="1" x14ac:dyDescent="0.2">
      <c r="A32" s="10"/>
      <c r="B32" s="20">
        <f t="shared" si="1"/>
        <v>44067</v>
      </c>
      <c r="C32" s="21" t="str">
        <f t="shared" si="0"/>
        <v>月</v>
      </c>
      <c r="D32" s="21">
        <v>36.4</v>
      </c>
      <c r="E32" s="21">
        <v>31.2</v>
      </c>
      <c r="F32" s="49" t="str">
        <f t="shared" si="2"/>
        <v>真夏日</v>
      </c>
      <c r="G32" s="49"/>
      <c r="H32" s="50"/>
      <c r="I32" s="51"/>
      <c r="J32" s="19" t="str">
        <f>IFERROR(VLOOKUP(B32,[1]祝日一覧!$B$2:$D$34,3,0),"")</f>
        <v/>
      </c>
    </row>
    <row r="33" spans="1:10" ht="21.75" customHeight="1" x14ac:dyDescent="0.2">
      <c r="A33" s="10"/>
      <c r="B33" s="20">
        <f t="shared" si="1"/>
        <v>44068</v>
      </c>
      <c r="C33" s="21" t="str">
        <f t="shared" si="0"/>
        <v>火</v>
      </c>
      <c r="D33" s="21"/>
      <c r="E33" s="21"/>
      <c r="F33" s="49" t="str">
        <f t="shared" si="2"/>
        <v/>
      </c>
      <c r="G33" s="49"/>
      <c r="H33" s="50"/>
      <c r="I33" s="51"/>
      <c r="J33" s="24" t="str">
        <f>IFERROR(VLOOKUP(B33,[1]祝日一覧!$B$2:$D$34,3,0),"")</f>
        <v/>
      </c>
    </row>
    <row r="34" spans="1:10" ht="21.75" customHeight="1" x14ac:dyDescent="0.2">
      <c r="A34" s="10"/>
      <c r="B34" s="20">
        <f t="shared" si="1"/>
        <v>44069</v>
      </c>
      <c r="C34" s="21" t="str">
        <f t="shared" si="0"/>
        <v>水</v>
      </c>
      <c r="D34" s="21"/>
      <c r="E34" s="21"/>
      <c r="F34" s="49" t="str">
        <f t="shared" si="2"/>
        <v/>
      </c>
      <c r="G34" s="49"/>
      <c r="H34" s="50"/>
      <c r="I34" s="51"/>
      <c r="J34" s="24" t="str">
        <f>IFERROR(VLOOKUP(B34,[1]祝日一覧!$B$2:$D$34,3,0),"")</f>
        <v/>
      </c>
    </row>
    <row r="35" spans="1:10" ht="21.75" customHeight="1" x14ac:dyDescent="0.2">
      <c r="A35" s="10"/>
      <c r="B35" s="20">
        <f t="shared" si="1"/>
        <v>44070</v>
      </c>
      <c r="C35" s="21" t="str">
        <f t="shared" si="0"/>
        <v>木</v>
      </c>
      <c r="D35" s="21"/>
      <c r="E35" s="21"/>
      <c r="F35" s="49" t="str">
        <f t="shared" si="2"/>
        <v/>
      </c>
      <c r="G35" s="49"/>
      <c r="H35" s="50"/>
      <c r="I35" s="51"/>
      <c r="J35" s="24" t="str">
        <f>IFERROR(VLOOKUP(B35,[1]祝日一覧!$B$2:$D$34,3,0),"")</f>
        <v/>
      </c>
    </row>
    <row r="36" spans="1:10" ht="21.75" customHeight="1" x14ac:dyDescent="0.2">
      <c r="A36" s="10"/>
      <c r="B36" s="20">
        <f t="shared" si="1"/>
        <v>44071</v>
      </c>
      <c r="C36" s="21" t="str">
        <f t="shared" si="0"/>
        <v>金</v>
      </c>
      <c r="D36" s="21"/>
      <c r="E36" s="21"/>
      <c r="F36" s="49" t="str">
        <f t="shared" si="2"/>
        <v/>
      </c>
      <c r="G36" s="49"/>
      <c r="H36" s="50"/>
      <c r="I36" s="51"/>
      <c r="J36" s="25" t="str">
        <f>IFERROR(VLOOKUP(B36,[1]祝日一覧!$B$2:$D$34,3,0),"")</f>
        <v/>
      </c>
    </row>
    <row r="37" spans="1:10" ht="21.75" customHeight="1" x14ac:dyDescent="0.2">
      <c r="A37" s="10"/>
      <c r="B37" s="20">
        <f>IF(B36=EOMONTH($B$9,0),"",B36+1)</f>
        <v>44072</v>
      </c>
      <c r="C37" s="21" t="str">
        <f t="shared" si="0"/>
        <v>土</v>
      </c>
      <c r="D37" s="21"/>
      <c r="E37" s="21"/>
      <c r="F37" s="49" t="str">
        <f t="shared" si="2"/>
        <v/>
      </c>
      <c r="G37" s="49"/>
      <c r="H37" s="50"/>
      <c r="I37" s="51"/>
      <c r="J37" s="19" t="str">
        <f>IFERROR(VLOOKUP(B37,[1]祝日一覧!$B$2:$D$34,3,0),"")</f>
        <v/>
      </c>
    </row>
    <row r="38" spans="1:10" ht="21.75" customHeight="1" x14ac:dyDescent="0.2">
      <c r="A38" s="10"/>
      <c r="B38" s="20">
        <f>IF(OR(B37="",B37=EOMONTH($B$9,0)),"",B37+1)</f>
        <v>44073</v>
      </c>
      <c r="C38" s="21" t="str">
        <f t="shared" si="0"/>
        <v>日</v>
      </c>
      <c r="D38" s="21"/>
      <c r="E38" s="21"/>
      <c r="F38" s="49" t="str">
        <f t="shared" si="2"/>
        <v/>
      </c>
      <c r="G38" s="49"/>
      <c r="H38" s="50"/>
      <c r="I38" s="51"/>
      <c r="J38" s="19" t="str">
        <f>IFERROR(VLOOKUP(B38,[1]祝日一覧!$B$2:$D$34,3,0),"")</f>
        <v/>
      </c>
    </row>
    <row r="39" spans="1:10" ht="21.75" customHeight="1" x14ac:dyDescent="0.2">
      <c r="A39" s="10"/>
      <c r="B39" s="27">
        <f>IF(OR(B38="",B38=EOMONTH($B$9,0)),"",B38+1)</f>
        <v>44074</v>
      </c>
      <c r="C39" s="28" t="str">
        <f>TEXT(B39,"aaa")</f>
        <v>月</v>
      </c>
      <c r="D39" s="28"/>
      <c r="E39" s="28"/>
      <c r="F39" s="45" t="str">
        <f t="shared" si="2"/>
        <v/>
      </c>
      <c r="G39" s="45"/>
      <c r="H39" s="46"/>
      <c r="I39" s="47"/>
      <c r="J39" s="19" t="str">
        <f>IFERROR(VLOOKUP(B39,[1]祝日一覧!$B$2:$D$34,3,0),"")</f>
        <v/>
      </c>
    </row>
    <row r="40" spans="1:10" ht="22.5" customHeight="1" x14ac:dyDescent="0.2">
      <c r="B40" s="29"/>
      <c r="E40" s="30" t="s">
        <v>15</v>
      </c>
      <c r="F40" s="48">
        <f>COUNTIF(F9:F39,"真夏日")</f>
        <v>16</v>
      </c>
      <c r="G40" s="48"/>
    </row>
    <row r="41" spans="1:10" x14ac:dyDescent="0.2">
      <c r="B41" s="29"/>
    </row>
    <row r="42" spans="1:10" x14ac:dyDescent="0.2">
      <c r="B42" s="29"/>
    </row>
    <row r="43" spans="1:10" x14ac:dyDescent="0.2">
      <c r="B43" s="29"/>
    </row>
    <row r="44" spans="1:10" x14ac:dyDescent="0.2">
      <c r="B44" s="29"/>
    </row>
    <row r="45" spans="1:10" x14ac:dyDescent="0.2">
      <c r="B45" s="29"/>
    </row>
    <row r="46" spans="1:10" x14ac:dyDescent="0.2">
      <c r="B46" s="29"/>
    </row>
    <row r="47" spans="1:10" x14ac:dyDescent="0.2">
      <c r="B47" s="29"/>
    </row>
    <row r="48" spans="1:10" x14ac:dyDescent="0.2">
      <c r="B48" s="29"/>
    </row>
    <row r="49" spans="2:2" x14ac:dyDescent="0.2">
      <c r="B49" s="29"/>
    </row>
  </sheetData>
  <mergeCells count="69">
    <mergeCell ref="B1:D2"/>
    <mergeCell ref="D4:I4"/>
    <mergeCell ref="D5:I5"/>
    <mergeCell ref="D6:I6"/>
    <mergeCell ref="F8:G8"/>
    <mergeCell ref="H8:I8"/>
    <mergeCell ref="F9:G9"/>
    <mergeCell ref="H9:I9"/>
    <mergeCell ref="F10:G10"/>
    <mergeCell ref="H10:I10"/>
    <mergeCell ref="F11:G11"/>
    <mergeCell ref="H11:I11"/>
    <mergeCell ref="F12:G12"/>
    <mergeCell ref="H12:I12"/>
    <mergeCell ref="F13:G13"/>
    <mergeCell ref="H13:I13"/>
    <mergeCell ref="F14:G14"/>
    <mergeCell ref="H14:I14"/>
    <mergeCell ref="F15:G15"/>
    <mergeCell ref="H15:I15"/>
    <mergeCell ref="F16:G16"/>
    <mergeCell ref="H16:I16"/>
    <mergeCell ref="F17:G17"/>
    <mergeCell ref="H17:I17"/>
    <mergeCell ref="F18:G18"/>
    <mergeCell ref="H18:I18"/>
    <mergeCell ref="F19:G19"/>
    <mergeCell ref="H19:I19"/>
    <mergeCell ref="F20:G20"/>
    <mergeCell ref="H20:I20"/>
    <mergeCell ref="F21:G21"/>
    <mergeCell ref="H21:I21"/>
    <mergeCell ref="F22:G22"/>
    <mergeCell ref="H22:I22"/>
    <mergeCell ref="F23:G23"/>
    <mergeCell ref="H23:I23"/>
    <mergeCell ref="F24:G24"/>
    <mergeCell ref="H24:I24"/>
    <mergeCell ref="F25:G25"/>
    <mergeCell ref="H25:I25"/>
    <mergeCell ref="F26:G26"/>
    <mergeCell ref="H26:I26"/>
    <mergeCell ref="F27:G27"/>
    <mergeCell ref="H27:I27"/>
    <mergeCell ref="F28:G28"/>
    <mergeCell ref="H28:I28"/>
    <mergeCell ref="F29:G29"/>
    <mergeCell ref="H29:I29"/>
    <mergeCell ref="F30:G30"/>
    <mergeCell ref="H30:I30"/>
    <mergeCell ref="F31:G31"/>
    <mergeCell ref="H31:I31"/>
    <mergeCell ref="F32:G32"/>
    <mergeCell ref="H32:I32"/>
    <mergeCell ref="F33:G33"/>
    <mergeCell ref="H33:I33"/>
    <mergeCell ref="F34:G34"/>
    <mergeCell ref="H34:I34"/>
    <mergeCell ref="F35:G35"/>
    <mergeCell ref="H35:I35"/>
    <mergeCell ref="F39:G39"/>
    <mergeCell ref="H39:I39"/>
    <mergeCell ref="F40:G40"/>
    <mergeCell ref="F36:G36"/>
    <mergeCell ref="H36:I36"/>
    <mergeCell ref="F37:G37"/>
    <mergeCell ref="H37:I37"/>
    <mergeCell ref="F38:G38"/>
    <mergeCell ref="H38:I38"/>
  </mergeCells>
  <phoneticPr fontId="2"/>
  <conditionalFormatting sqref="B9:I39">
    <cfRule type="expression" dxfId="2" priority="1">
      <formula>$C9="土"</formula>
    </cfRule>
    <cfRule type="expression" dxfId="1" priority="2">
      <formula>$C9="日"</formula>
    </cfRule>
    <cfRule type="expression" dxfId="0" priority="3">
      <formula>$J9&lt;&gt;""</formula>
    </cfRule>
  </conditionalFormatting>
  <pageMargins left="1.1023622047244095" right="0.70866141732283472" top="0.74803149606299213" bottom="0.74803149606299213" header="0.31496062992125984" footer="0.31496062992125984"/>
  <pageSetup paperSize="9" scale="8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'C:\Users\m-uemura38\AppData\Local\Temp\7fbe0b60-bc19-427c-aae7-4e9ec009d8fd_yousiki.zip.8fd\yousiki\[真夏日集計表.xlsx]観測所'!#REF!</xm:f>
          </x14:formula1>
          <xm:sqref>D6:I6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H25"/>
  <sheetViews>
    <sheetView tabSelected="1" topLeftCell="A13" zoomScale="70" zoomScaleNormal="70" workbookViewId="0">
      <selection activeCell="C19" sqref="C19"/>
    </sheetView>
  </sheetViews>
  <sheetFormatPr defaultRowHeight="13" x14ac:dyDescent="0.2"/>
  <cols>
    <col min="2" max="2" width="16.08984375" bestFit="1" customWidth="1"/>
    <col min="3" max="3" width="11.36328125" customWidth="1"/>
    <col min="4" max="4" width="6.36328125" customWidth="1"/>
    <col min="5" max="5" width="9" customWidth="1"/>
    <col min="8" max="8" width="10.6328125" customWidth="1"/>
    <col min="9" max="9" width="9" customWidth="1"/>
  </cols>
  <sheetData>
    <row r="1" spans="1:8" ht="60.75" customHeight="1" x14ac:dyDescent="0.2"/>
    <row r="2" spans="1:8" x14ac:dyDescent="0.2">
      <c r="F2" s="73" t="s">
        <v>20</v>
      </c>
      <c r="G2" s="73"/>
      <c r="H2" s="73"/>
    </row>
    <row r="4" spans="1:8" ht="21" x14ac:dyDescent="0.2">
      <c r="A4" s="74" t="s">
        <v>21</v>
      </c>
      <c r="B4" s="74"/>
      <c r="C4" s="74"/>
      <c r="D4" s="74"/>
      <c r="E4" s="74"/>
      <c r="F4" s="74"/>
      <c r="G4" s="74"/>
      <c r="H4" s="74"/>
    </row>
    <row r="6" spans="1:8" x14ac:dyDescent="0.2">
      <c r="D6" s="9"/>
      <c r="E6" s="9"/>
    </row>
    <row r="7" spans="1:8" x14ac:dyDescent="0.2">
      <c r="B7" s="9" t="s">
        <v>22</v>
      </c>
      <c r="D7" s="31"/>
      <c r="E7" s="9"/>
    </row>
    <row r="8" spans="1:8" x14ac:dyDescent="0.2">
      <c r="B8" s="9" t="s">
        <v>23</v>
      </c>
      <c r="D8" s="31"/>
      <c r="E8" s="9"/>
    </row>
    <row r="9" spans="1:8" x14ac:dyDescent="0.2">
      <c r="B9" s="9" t="s">
        <v>24</v>
      </c>
      <c r="C9" s="32"/>
      <c r="E9" s="9"/>
    </row>
    <row r="10" spans="1:8" x14ac:dyDescent="0.2">
      <c r="B10" s="9" t="s">
        <v>25</v>
      </c>
      <c r="C10" s="9" t="s">
        <v>26</v>
      </c>
      <c r="E10" s="9"/>
    </row>
    <row r="12" spans="1:8" x14ac:dyDescent="0.2">
      <c r="A12" s="75" t="s">
        <v>27</v>
      </c>
      <c r="B12" s="75"/>
      <c r="C12" s="75"/>
      <c r="D12" s="75"/>
      <c r="E12" s="75"/>
      <c r="F12" s="75"/>
      <c r="G12" s="75"/>
      <c r="H12" s="75"/>
    </row>
    <row r="13" spans="1:8" x14ac:dyDescent="0.2">
      <c r="A13" s="75"/>
      <c r="B13" s="75"/>
      <c r="C13" s="75"/>
      <c r="D13" s="75"/>
      <c r="E13" s="75"/>
      <c r="F13" s="75"/>
      <c r="G13" s="75"/>
      <c r="H13" s="75"/>
    </row>
    <row r="15" spans="1:8" x14ac:dyDescent="0.2">
      <c r="A15" s="33"/>
      <c r="B15" s="33"/>
      <c r="C15" s="34"/>
      <c r="D15" s="35"/>
      <c r="E15" s="70" t="s">
        <v>13</v>
      </c>
      <c r="F15" s="71"/>
      <c r="G15" s="71"/>
      <c r="H15" s="72"/>
    </row>
    <row r="16" spans="1:8" ht="39" customHeight="1" x14ac:dyDescent="0.2">
      <c r="A16" s="66" t="s">
        <v>28</v>
      </c>
      <c r="B16" s="3" t="s">
        <v>29</v>
      </c>
      <c r="C16" s="76">
        <v>43952</v>
      </c>
      <c r="D16" s="76"/>
      <c r="E16" s="70"/>
      <c r="F16" s="71"/>
      <c r="G16" s="71"/>
      <c r="H16" s="72"/>
    </row>
    <row r="17" spans="1:8" ht="39" customHeight="1" x14ac:dyDescent="0.2">
      <c r="A17" s="66"/>
      <c r="B17" s="3" t="s">
        <v>30</v>
      </c>
      <c r="C17" s="76">
        <v>44067</v>
      </c>
      <c r="D17" s="76"/>
      <c r="E17" s="70"/>
      <c r="F17" s="71"/>
      <c r="G17" s="71"/>
      <c r="H17" s="72"/>
    </row>
    <row r="18" spans="1:8" ht="39" customHeight="1" x14ac:dyDescent="0.2">
      <c r="A18" s="66"/>
      <c r="B18" s="3" t="s">
        <v>31</v>
      </c>
      <c r="C18" s="36">
        <v>3</v>
      </c>
      <c r="D18" s="37" t="s">
        <v>32</v>
      </c>
      <c r="E18" s="77" t="s">
        <v>33</v>
      </c>
      <c r="F18" s="78"/>
      <c r="G18" s="78"/>
      <c r="H18" s="78"/>
    </row>
    <row r="19" spans="1:8" ht="39" customHeight="1" x14ac:dyDescent="0.2">
      <c r="A19" s="66"/>
      <c r="B19" s="3" t="s">
        <v>28</v>
      </c>
      <c r="C19" s="36">
        <f>C17-C16-C18+1</f>
        <v>113</v>
      </c>
      <c r="D19" s="37" t="s">
        <v>32</v>
      </c>
      <c r="E19" s="70"/>
      <c r="F19" s="71"/>
      <c r="G19" s="71"/>
      <c r="H19" s="72"/>
    </row>
    <row r="20" spans="1:8" ht="39" customHeight="1" x14ac:dyDescent="0.2">
      <c r="A20" s="66" t="s">
        <v>34</v>
      </c>
      <c r="B20" s="66"/>
      <c r="C20" s="36">
        <v>77</v>
      </c>
      <c r="D20" s="37" t="s">
        <v>32</v>
      </c>
      <c r="E20" s="67" t="s">
        <v>35</v>
      </c>
      <c r="F20" s="68"/>
      <c r="G20" s="68"/>
      <c r="H20" s="69"/>
    </row>
    <row r="21" spans="1:8" ht="39" customHeight="1" x14ac:dyDescent="0.2">
      <c r="A21" s="66" t="s">
        <v>36</v>
      </c>
      <c r="B21" s="66"/>
      <c r="C21" s="70">
        <f>ROUND(C20/C19,2)</f>
        <v>0.68</v>
      </c>
      <c r="D21" s="72"/>
      <c r="E21" s="67" t="s">
        <v>37</v>
      </c>
      <c r="F21" s="68"/>
      <c r="G21" s="68"/>
      <c r="H21" s="69"/>
    </row>
    <row r="22" spans="1:8" ht="39" customHeight="1" x14ac:dyDescent="0.2">
      <c r="A22" s="66" t="s">
        <v>38</v>
      </c>
      <c r="B22" s="66"/>
      <c r="C22" s="36">
        <f>ROUND(C21*1.2,2)</f>
        <v>0.82</v>
      </c>
      <c r="D22" s="38" t="s">
        <v>39</v>
      </c>
      <c r="E22" s="67" t="s">
        <v>40</v>
      </c>
      <c r="F22" s="68"/>
      <c r="G22" s="68"/>
      <c r="H22" s="69"/>
    </row>
    <row r="23" spans="1:8" x14ac:dyDescent="0.2">
      <c r="A23" s="9"/>
      <c r="B23" s="9"/>
      <c r="C23" s="9"/>
      <c r="D23" s="9"/>
      <c r="E23" s="9"/>
      <c r="F23" s="9"/>
      <c r="G23" s="9"/>
      <c r="H23" s="9"/>
    </row>
    <row r="24" spans="1:8" x14ac:dyDescent="0.2">
      <c r="A24" s="9"/>
      <c r="B24" s="9"/>
      <c r="C24" s="9"/>
      <c r="D24" s="9"/>
      <c r="E24" s="9"/>
      <c r="F24" s="9"/>
      <c r="G24" s="9"/>
      <c r="H24" s="9"/>
    </row>
    <row r="25" spans="1:8" x14ac:dyDescent="0.2">
      <c r="A25" s="9"/>
      <c r="B25" s="9"/>
      <c r="C25" s="9"/>
      <c r="D25" s="9"/>
      <c r="E25" s="9"/>
      <c r="F25" s="9"/>
      <c r="G25" s="9"/>
      <c r="H25" s="9"/>
    </row>
  </sheetData>
  <mergeCells count="18">
    <mergeCell ref="F2:H2"/>
    <mergeCell ref="A4:H4"/>
    <mergeCell ref="A12:H13"/>
    <mergeCell ref="E15:H15"/>
    <mergeCell ref="A16:A19"/>
    <mergeCell ref="C16:D16"/>
    <mergeCell ref="E16:H16"/>
    <mergeCell ref="C17:D17"/>
    <mergeCell ref="E17:H17"/>
    <mergeCell ref="E18:H18"/>
    <mergeCell ref="A22:B22"/>
    <mergeCell ref="E22:H22"/>
    <mergeCell ref="E19:H19"/>
    <mergeCell ref="A20:B20"/>
    <mergeCell ref="E20:H20"/>
    <mergeCell ref="A21:B21"/>
    <mergeCell ref="C21:D21"/>
    <mergeCell ref="E21:H21"/>
  </mergeCells>
  <phoneticPr fontId="2"/>
  <pageMargins left="1.1023622047244095" right="0.31496062992125984" top="0.74803149606299213" bottom="0.74803149606299213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8"/>
  <sheetViews>
    <sheetView workbookViewId="0">
      <selection activeCell="G13" sqref="G13"/>
    </sheetView>
  </sheetViews>
  <sheetFormatPr defaultRowHeight="13" x14ac:dyDescent="0.2"/>
  <sheetData>
    <row r="1" spans="1:2" x14ac:dyDescent="0.2">
      <c r="A1" s="9">
        <v>1</v>
      </c>
      <c r="B1" t="s">
        <v>7</v>
      </c>
    </row>
    <row r="2" spans="1:2" x14ac:dyDescent="0.2">
      <c r="A2" s="9">
        <v>2</v>
      </c>
      <c r="B2" t="s">
        <v>41</v>
      </c>
    </row>
    <row r="3" spans="1:2" x14ac:dyDescent="0.2">
      <c r="A3" s="9">
        <v>3</v>
      </c>
      <c r="B3" t="s">
        <v>42</v>
      </c>
    </row>
    <row r="4" spans="1:2" x14ac:dyDescent="0.2">
      <c r="A4" s="9">
        <v>4</v>
      </c>
      <c r="B4" t="s">
        <v>43</v>
      </c>
    </row>
    <row r="5" spans="1:2" x14ac:dyDescent="0.2">
      <c r="A5" s="9">
        <v>5</v>
      </c>
      <c r="B5" t="s">
        <v>44</v>
      </c>
    </row>
    <row r="6" spans="1:2" x14ac:dyDescent="0.2">
      <c r="A6" s="9">
        <v>6</v>
      </c>
      <c r="B6" t="s">
        <v>45</v>
      </c>
    </row>
    <row r="7" spans="1:2" x14ac:dyDescent="0.2">
      <c r="A7" s="9">
        <v>7</v>
      </c>
      <c r="B7" t="s">
        <v>46</v>
      </c>
    </row>
    <row r="8" spans="1:2" x14ac:dyDescent="0.2">
      <c r="A8" s="9">
        <v>8</v>
      </c>
      <c r="B8" t="s">
        <v>47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5"/>
  <sheetViews>
    <sheetView workbookViewId="0">
      <selection activeCell="F18" sqref="F18"/>
    </sheetView>
  </sheetViews>
  <sheetFormatPr defaultRowHeight="13" x14ac:dyDescent="0.2"/>
  <cols>
    <col min="1" max="1" width="4.453125" customWidth="1"/>
    <col min="2" max="2" width="11.08984375" bestFit="1" customWidth="1"/>
    <col min="3" max="3" width="3.08984375" bestFit="1" customWidth="1"/>
    <col min="4" max="4" width="14.08984375" bestFit="1" customWidth="1"/>
  </cols>
  <sheetData>
    <row r="1" spans="1:4" x14ac:dyDescent="0.2">
      <c r="A1" s="39"/>
      <c r="B1" s="39"/>
      <c r="C1" s="39"/>
      <c r="D1" s="39"/>
    </row>
    <row r="2" spans="1:4" ht="19.5" customHeight="1" x14ac:dyDescent="0.2">
      <c r="A2" s="79" t="s">
        <v>48</v>
      </c>
      <c r="B2" s="40">
        <v>43950</v>
      </c>
      <c r="C2" s="41" t="s">
        <v>49</v>
      </c>
      <c r="D2" s="42" t="s">
        <v>50</v>
      </c>
    </row>
    <row r="3" spans="1:4" ht="19.5" customHeight="1" x14ac:dyDescent="0.2">
      <c r="A3" s="80"/>
      <c r="B3" s="40">
        <v>43954</v>
      </c>
      <c r="C3" s="43" t="s">
        <v>51</v>
      </c>
      <c r="D3" s="42" t="s">
        <v>52</v>
      </c>
    </row>
    <row r="4" spans="1:4" ht="19.5" customHeight="1" x14ac:dyDescent="0.2">
      <c r="A4" s="80"/>
      <c r="B4" s="40">
        <v>43955</v>
      </c>
      <c r="C4" s="41" t="s">
        <v>53</v>
      </c>
      <c r="D4" s="42" t="s">
        <v>54</v>
      </c>
    </row>
    <row r="5" spans="1:4" ht="19.5" customHeight="1" x14ac:dyDescent="0.2">
      <c r="A5" s="80"/>
      <c r="B5" s="40">
        <v>43956</v>
      </c>
      <c r="C5" s="41" t="s">
        <v>55</v>
      </c>
      <c r="D5" s="42" t="s">
        <v>56</v>
      </c>
    </row>
    <row r="6" spans="1:4" ht="19.5" customHeight="1" x14ac:dyDescent="0.2">
      <c r="A6" s="80"/>
      <c r="B6" s="40">
        <v>43957</v>
      </c>
      <c r="C6" s="41" t="s">
        <v>49</v>
      </c>
      <c r="D6" s="42" t="s">
        <v>57</v>
      </c>
    </row>
    <row r="7" spans="1:4" ht="19.5" customHeight="1" x14ac:dyDescent="0.2">
      <c r="A7" s="80"/>
      <c r="B7" s="40">
        <v>44035</v>
      </c>
      <c r="C7" s="41" t="s">
        <v>58</v>
      </c>
      <c r="D7" s="42" t="s">
        <v>59</v>
      </c>
    </row>
    <row r="8" spans="1:4" ht="19.5" customHeight="1" x14ac:dyDescent="0.2">
      <c r="A8" s="80"/>
      <c r="B8" s="40">
        <v>44036</v>
      </c>
      <c r="C8" s="41" t="s">
        <v>60</v>
      </c>
      <c r="D8" s="42" t="s">
        <v>61</v>
      </c>
    </row>
    <row r="9" spans="1:4" ht="19.5" customHeight="1" x14ac:dyDescent="0.2">
      <c r="A9" s="80"/>
      <c r="B9" s="40">
        <v>44053</v>
      </c>
      <c r="C9" s="41" t="s">
        <v>53</v>
      </c>
      <c r="D9" s="42" t="s">
        <v>62</v>
      </c>
    </row>
    <row r="10" spans="1:4" ht="19.5" customHeight="1" x14ac:dyDescent="0.2">
      <c r="A10" s="80"/>
      <c r="B10" s="40">
        <v>44095</v>
      </c>
      <c r="C10" s="41" t="s">
        <v>53</v>
      </c>
      <c r="D10" s="42" t="s">
        <v>63</v>
      </c>
    </row>
    <row r="11" spans="1:4" ht="19.5" customHeight="1" x14ac:dyDescent="0.2">
      <c r="A11" s="80"/>
      <c r="B11" s="40">
        <v>44096</v>
      </c>
      <c r="C11" s="41" t="s">
        <v>55</v>
      </c>
      <c r="D11" s="42" t="s">
        <v>64</v>
      </c>
    </row>
    <row r="12" spans="1:4" ht="19.5" customHeight="1" x14ac:dyDescent="0.2">
      <c r="A12" s="80"/>
      <c r="B12" s="40">
        <v>44138</v>
      </c>
      <c r="C12" s="41" t="s">
        <v>55</v>
      </c>
      <c r="D12" s="42" t="s">
        <v>65</v>
      </c>
    </row>
    <row r="13" spans="1:4" ht="19.5" customHeight="1" x14ac:dyDescent="0.2">
      <c r="A13" s="80"/>
      <c r="B13" s="40">
        <v>44158</v>
      </c>
      <c r="C13" s="41" t="s">
        <v>53</v>
      </c>
      <c r="D13" s="42" t="s">
        <v>66</v>
      </c>
    </row>
    <row r="14" spans="1:4" ht="19.5" customHeight="1" x14ac:dyDescent="0.2">
      <c r="A14" s="80"/>
      <c r="B14" s="40">
        <v>44197</v>
      </c>
      <c r="C14" s="41" t="s">
        <v>60</v>
      </c>
      <c r="D14" s="42" t="s">
        <v>67</v>
      </c>
    </row>
    <row r="15" spans="1:4" ht="19.5" customHeight="1" x14ac:dyDescent="0.2">
      <c r="A15" s="80"/>
      <c r="B15" s="40">
        <v>44207</v>
      </c>
      <c r="C15" s="41" t="s">
        <v>53</v>
      </c>
      <c r="D15" s="42" t="s">
        <v>68</v>
      </c>
    </row>
    <row r="16" spans="1:4" ht="19.5" customHeight="1" x14ac:dyDescent="0.2">
      <c r="A16" s="80"/>
      <c r="B16" s="40">
        <v>44238</v>
      </c>
      <c r="C16" s="41" t="s">
        <v>58</v>
      </c>
      <c r="D16" s="42" t="s">
        <v>69</v>
      </c>
    </row>
    <row r="17" spans="1:4" ht="19.5" customHeight="1" x14ac:dyDescent="0.2">
      <c r="A17" s="80"/>
      <c r="B17" s="40">
        <v>44250</v>
      </c>
      <c r="C17" s="41" t="s">
        <v>55</v>
      </c>
      <c r="D17" s="42" t="s">
        <v>70</v>
      </c>
    </row>
    <row r="18" spans="1:4" ht="19.5" customHeight="1" x14ac:dyDescent="0.2">
      <c r="A18" s="81"/>
      <c r="B18" s="40">
        <v>44275</v>
      </c>
      <c r="C18" s="43" t="s">
        <v>71</v>
      </c>
      <c r="D18" s="42" t="s">
        <v>72</v>
      </c>
    </row>
    <row r="19" spans="1:4" ht="19" x14ac:dyDescent="0.2">
      <c r="A19" s="82" t="s">
        <v>73</v>
      </c>
      <c r="B19" s="40">
        <v>44315</v>
      </c>
      <c r="C19" s="41" t="s">
        <v>58</v>
      </c>
      <c r="D19" s="42" t="s">
        <v>50</v>
      </c>
    </row>
    <row r="20" spans="1:4" ht="19" x14ac:dyDescent="0.2">
      <c r="A20" s="83"/>
      <c r="B20" s="40">
        <v>44319</v>
      </c>
      <c r="C20" s="41" t="s">
        <v>53</v>
      </c>
      <c r="D20" s="42" t="s">
        <v>52</v>
      </c>
    </row>
    <row r="21" spans="1:4" ht="19" x14ac:dyDescent="0.2">
      <c r="A21" s="83"/>
      <c r="B21" s="40">
        <v>44320</v>
      </c>
      <c r="C21" s="41" t="s">
        <v>55</v>
      </c>
      <c r="D21" s="42" t="s">
        <v>54</v>
      </c>
    </row>
    <row r="22" spans="1:4" ht="19" x14ac:dyDescent="0.2">
      <c r="A22" s="83"/>
      <c r="B22" s="40">
        <v>44321</v>
      </c>
      <c r="C22" s="41" t="s">
        <v>49</v>
      </c>
      <c r="D22" s="42" t="s">
        <v>56</v>
      </c>
    </row>
    <row r="23" spans="1:4" ht="19" x14ac:dyDescent="0.2">
      <c r="A23" s="83"/>
      <c r="B23" s="40">
        <v>44396</v>
      </c>
      <c r="C23" s="41" t="s">
        <v>53</v>
      </c>
      <c r="D23" s="42" t="s">
        <v>59</v>
      </c>
    </row>
    <row r="24" spans="1:4" ht="19" x14ac:dyDescent="0.2">
      <c r="A24" s="83"/>
      <c r="B24" s="40">
        <v>44419</v>
      </c>
      <c r="C24" s="41" t="s">
        <v>49</v>
      </c>
      <c r="D24" s="42" t="s">
        <v>62</v>
      </c>
    </row>
    <row r="25" spans="1:4" ht="19" x14ac:dyDescent="0.2">
      <c r="A25" s="83"/>
      <c r="B25" s="40">
        <v>44459</v>
      </c>
      <c r="C25" s="41" t="s">
        <v>53</v>
      </c>
      <c r="D25" s="42" t="s">
        <v>63</v>
      </c>
    </row>
    <row r="26" spans="1:4" ht="19" x14ac:dyDescent="0.2">
      <c r="A26" s="83"/>
      <c r="B26" s="40">
        <v>44462</v>
      </c>
      <c r="C26" s="41" t="s">
        <v>58</v>
      </c>
      <c r="D26" s="42" t="s">
        <v>64</v>
      </c>
    </row>
    <row r="27" spans="1:4" ht="19" x14ac:dyDescent="0.2">
      <c r="A27" s="83"/>
      <c r="B27" s="40">
        <v>44480</v>
      </c>
      <c r="C27" s="41" t="s">
        <v>53</v>
      </c>
      <c r="D27" s="42" t="s">
        <v>61</v>
      </c>
    </row>
    <row r="28" spans="1:4" ht="19" x14ac:dyDescent="0.2">
      <c r="A28" s="83"/>
      <c r="B28" s="40">
        <v>44503</v>
      </c>
      <c r="C28" s="41" t="s">
        <v>49</v>
      </c>
      <c r="D28" s="42" t="s">
        <v>65</v>
      </c>
    </row>
    <row r="29" spans="1:4" ht="19" x14ac:dyDescent="0.2">
      <c r="A29" s="83"/>
      <c r="B29" s="40">
        <v>44523</v>
      </c>
      <c r="C29" s="41" t="s">
        <v>55</v>
      </c>
      <c r="D29" s="42" t="s">
        <v>66</v>
      </c>
    </row>
    <row r="30" spans="1:4" ht="19" x14ac:dyDescent="0.2">
      <c r="A30" s="83"/>
      <c r="B30" s="40">
        <v>44562</v>
      </c>
      <c r="C30" s="43" t="s">
        <v>71</v>
      </c>
      <c r="D30" s="42" t="s">
        <v>67</v>
      </c>
    </row>
    <row r="31" spans="1:4" ht="19" x14ac:dyDescent="0.2">
      <c r="A31" s="83"/>
      <c r="B31" s="40">
        <v>44571</v>
      </c>
      <c r="C31" s="41" t="s">
        <v>53</v>
      </c>
      <c r="D31" s="42" t="s">
        <v>68</v>
      </c>
    </row>
    <row r="32" spans="1:4" ht="19" x14ac:dyDescent="0.2">
      <c r="A32" s="83"/>
      <c r="B32" s="40">
        <v>44603</v>
      </c>
      <c r="C32" s="41" t="s">
        <v>60</v>
      </c>
      <c r="D32" s="42" t="s">
        <v>69</v>
      </c>
    </row>
    <row r="33" spans="1:4" ht="19" x14ac:dyDescent="0.2">
      <c r="A33" s="83"/>
      <c r="B33" s="40">
        <v>44615</v>
      </c>
      <c r="C33" s="41" t="s">
        <v>49</v>
      </c>
      <c r="D33" s="42" t="s">
        <v>70</v>
      </c>
    </row>
    <row r="34" spans="1:4" ht="19" x14ac:dyDescent="0.2">
      <c r="A34" s="84"/>
      <c r="B34" s="40">
        <v>44641</v>
      </c>
      <c r="C34" s="41" t="s">
        <v>53</v>
      </c>
      <c r="D34" s="42" t="s">
        <v>72</v>
      </c>
    </row>
    <row r="35" spans="1:4" x14ac:dyDescent="0.2">
      <c r="A35" s="44"/>
    </row>
  </sheetData>
  <mergeCells count="2">
    <mergeCell ref="A2:A18"/>
    <mergeCell ref="A19:A34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2020年○月</vt:lpstr>
      <vt:lpstr>記載例</vt:lpstr>
      <vt:lpstr>真夏日率算定表</vt:lpstr>
      <vt:lpstr>観測所</vt:lpstr>
      <vt:lpstr>祝日一覧</vt:lpstr>
      <vt:lpstr>'2020年○月'!Print_Area</vt:lpstr>
      <vt:lpstr>記載例!Print_Area</vt:lpstr>
    </vt:vector>
  </TitlesOfParts>
  <Company>京都府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＊</dc:creator>
  <cp:lastModifiedBy>上村　昌也</cp:lastModifiedBy>
  <cp:lastPrinted>2020-09-08T07:45:50Z</cp:lastPrinted>
  <dcterms:created xsi:type="dcterms:W3CDTF">2020-09-08T07:17:13Z</dcterms:created>
  <dcterms:modified xsi:type="dcterms:W3CDTF">2024-02-20T00:45:26Z</dcterms:modified>
</cp:coreProperties>
</file>