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0期）\要項\HP掲載用\"/>
    </mc:Choice>
  </mc:AlternateContent>
  <xr:revisionPtr revIDLastSave="0" documentId="13_ncr:1_{62B5B5C1-FED6-481B-BB7E-963EAFD7E825}" xr6:coauthVersionLast="36" xr6:coauthVersionMax="36" xr10:uidLastSave="{00000000-0000-0000-0000-000000000000}"/>
  <bookViews>
    <workbookView xWindow="0" yWindow="0" windowWidth="20490" windowHeight="7455" activeTab="1" xr2:uid="{CA4910FC-1F90-430F-A318-69E2CE966CAE}"/>
  </bookViews>
  <sheets>
    <sheet name="記載例" sheetId="2" r:id="rId1"/>
    <sheet name="支給額計算書" sheetId="1" r:id="rId2"/>
  </sheets>
  <definedNames>
    <definedName name="_xlnm.Print_Area" localSheetId="0">記載例!$A$2:$AS$487</definedName>
    <definedName name="_xlnm.Print_Area" localSheetId="1">支給額計算書!$A$2:$AS$487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6" i="1" l="1"/>
  <c r="AL479" i="2" l="1"/>
  <c r="BA475" i="2"/>
  <c r="L475" i="2"/>
  <c r="BA471" i="2"/>
  <c r="L471" i="2"/>
  <c r="L467" i="2"/>
  <c r="L463" i="2"/>
  <c r="L459" i="2"/>
  <c r="L455" i="2"/>
  <c r="L451" i="2"/>
  <c r="L447" i="2"/>
  <c r="L443" i="2"/>
  <c r="L439" i="2"/>
  <c r="L435" i="2"/>
  <c r="L431" i="2"/>
  <c r="L427" i="2"/>
  <c r="L423" i="2"/>
  <c r="L419" i="2"/>
  <c r="L415" i="2"/>
  <c r="L411" i="2"/>
  <c r="L407" i="2"/>
  <c r="L403" i="2"/>
  <c r="L399" i="2"/>
  <c r="AL395" i="2"/>
  <c r="BA391" i="2"/>
  <c r="L391" i="2"/>
  <c r="BA387" i="2"/>
  <c r="L387" i="2"/>
  <c r="L383" i="2"/>
  <c r="L379" i="2"/>
  <c r="L375" i="2"/>
  <c r="L371" i="2"/>
  <c r="L367" i="2"/>
  <c r="L363" i="2"/>
  <c r="L359" i="2"/>
  <c r="L355" i="2"/>
  <c r="L351" i="2"/>
  <c r="L347" i="2"/>
  <c r="L343" i="2"/>
  <c r="L339" i="2"/>
  <c r="L335" i="2"/>
  <c r="L331" i="2"/>
  <c r="L327" i="2"/>
  <c r="L323" i="2"/>
  <c r="L319" i="2"/>
  <c r="L315" i="2"/>
  <c r="BB307" i="2"/>
  <c r="BA307" i="2"/>
  <c r="AD307" i="2"/>
  <c r="L307" i="2"/>
  <c r="R307" i="2" s="1"/>
  <c r="BA303" i="2"/>
  <c r="L303" i="2"/>
  <c r="L299" i="2"/>
  <c r="L295" i="2"/>
  <c r="L291" i="2"/>
  <c r="L287" i="2"/>
  <c r="L283" i="2"/>
  <c r="L279" i="2"/>
  <c r="L275" i="2"/>
  <c r="L271" i="2"/>
  <c r="L267" i="2"/>
  <c r="L263" i="2"/>
  <c r="L259" i="2"/>
  <c r="L255" i="2"/>
  <c r="L251" i="2"/>
  <c r="L247" i="2"/>
  <c r="L243" i="2"/>
  <c r="BB198" i="2"/>
  <c r="AY198" i="2"/>
  <c r="AV198" i="2" s="1"/>
  <c r="AY193" i="2"/>
  <c r="AJ193" i="2" s="1"/>
  <c r="AN193" i="2" s="1"/>
  <c r="AV193" i="2"/>
  <c r="AV203" i="2" s="1"/>
  <c r="BB179" i="2"/>
  <c r="AY179" i="2"/>
  <c r="AV179" i="2"/>
  <c r="AY174" i="2"/>
  <c r="AL184" i="2" s="1"/>
  <c r="AV174" i="2"/>
  <c r="AV184" i="2" s="1"/>
  <c r="AJ174" i="2"/>
  <c r="AN174" i="2" s="1"/>
  <c r="BB161" i="2"/>
  <c r="AY161" i="2"/>
  <c r="AV161" i="2" s="1"/>
  <c r="AY156" i="2"/>
  <c r="AJ156" i="2" s="1"/>
  <c r="AN156" i="2" s="1"/>
  <c r="AV156" i="2"/>
  <c r="AV166" i="2" s="1"/>
  <c r="BB143" i="2"/>
  <c r="AY143" i="2"/>
  <c r="AV143" i="2"/>
  <c r="AY138" i="2"/>
  <c r="AL148" i="2" s="1"/>
  <c r="AV138" i="2"/>
  <c r="AV148" i="2" s="1"/>
  <c r="AJ138" i="2"/>
  <c r="AN138" i="2" s="1"/>
  <c r="BB124" i="2"/>
  <c r="AY124" i="2"/>
  <c r="AV124" i="2" s="1"/>
  <c r="AY119" i="2"/>
  <c r="AJ119" i="2" s="1"/>
  <c r="AN119" i="2" s="1"/>
  <c r="AV119" i="2"/>
  <c r="AV129" i="2" s="1"/>
  <c r="BB106" i="2"/>
  <c r="AY106" i="2"/>
  <c r="AV106" i="2"/>
  <c r="AY101" i="2"/>
  <c r="AL111" i="2" s="1"/>
  <c r="AV101" i="2"/>
  <c r="AV111" i="2" s="1"/>
  <c r="AJ101" i="2"/>
  <c r="AN101" i="2" s="1"/>
  <c r="BB88" i="2"/>
  <c r="AY88" i="2"/>
  <c r="AV88" i="2" s="1"/>
  <c r="AY83" i="2"/>
  <c r="AJ83" i="2" s="1"/>
  <c r="AN83" i="2" s="1"/>
  <c r="AV83" i="2"/>
  <c r="AV93" i="2" s="1"/>
  <c r="BB69" i="2"/>
  <c r="AY69" i="2"/>
  <c r="AV69" i="2"/>
  <c r="AY64" i="2"/>
  <c r="AL74" i="2" s="1"/>
  <c r="AV64" i="2"/>
  <c r="AV74" i="2" s="1"/>
  <c r="AJ64" i="2"/>
  <c r="AN64" i="2" s="1"/>
  <c r="AY51" i="2"/>
  <c r="AV51" i="2"/>
  <c r="AY46" i="2"/>
  <c r="AV46" i="2"/>
  <c r="AV56" i="2" s="1"/>
  <c r="AJ46" i="2"/>
  <c r="AN46" i="2" s="1"/>
  <c r="AY31" i="2"/>
  <c r="AV31" i="2"/>
  <c r="AY26" i="2"/>
  <c r="AV26" i="2"/>
  <c r="AV36" i="2" s="1"/>
  <c r="AJ26" i="2"/>
  <c r="AN26" i="2" s="1"/>
  <c r="AL36" i="2" l="1"/>
  <c r="AJ31" i="2"/>
  <c r="AN31" i="2" s="1"/>
  <c r="AN69" i="2"/>
  <c r="AJ69" i="2"/>
  <c r="AN106" i="2"/>
  <c r="AJ106" i="2"/>
  <c r="AN143" i="2"/>
  <c r="AJ143" i="2"/>
  <c r="AN179" i="2"/>
  <c r="AJ179" i="2"/>
  <c r="AL56" i="2"/>
  <c r="AJ51" i="2"/>
  <c r="AN51" i="2" s="1"/>
  <c r="AJ88" i="2"/>
  <c r="AN88" i="2"/>
  <c r="AJ124" i="2"/>
  <c r="AN124" i="2"/>
  <c r="AJ161" i="2"/>
  <c r="AN161" i="2"/>
  <c r="AJ198" i="2"/>
  <c r="AN198" i="2"/>
  <c r="AL93" i="2"/>
  <c r="AL129" i="2"/>
  <c r="AL166" i="2"/>
  <c r="AL203" i="2"/>
  <c r="BB303" i="2"/>
  <c r="BA299" i="2"/>
  <c r="BB387" i="2"/>
  <c r="R387" i="2"/>
  <c r="BA383" i="2"/>
  <c r="R303" i="2"/>
  <c r="AD303" i="2" s="1"/>
  <c r="BB471" i="2"/>
  <c r="R471" i="2"/>
  <c r="BA467" i="2"/>
  <c r="BB391" i="2"/>
  <c r="R391" i="2"/>
  <c r="BB475" i="2"/>
  <c r="R475" i="2"/>
  <c r="AD387" i="2" l="1"/>
  <c r="R299" i="2"/>
  <c r="AD299" i="2" s="1"/>
  <c r="BB299" i="2"/>
  <c r="BA295" i="2"/>
  <c r="AA463" i="2"/>
  <c r="AA455" i="2"/>
  <c r="AA447" i="2"/>
  <c r="AA431" i="2"/>
  <c r="AA423" i="2"/>
  <c r="AA407" i="2"/>
  <c r="AA399" i="2"/>
  <c r="AA387" i="2"/>
  <c r="AA371" i="2"/>
  <c r="AA363" i="2"/>
  <c r="AA475" i="2"/>
  <c r="AA459" i="2"/>
  <c r="AA451" i="2"/>
  <c r="AA435" i="2"/>
  <c r="AA427" i="2"/>
  <c r="AA419" i="2"/>
  <c r="AA403" i="2"/>
  <c r="AA359" i="2"/>
  <c r="AA343" i="2"/>
  <c r="AA335" i="2"/>
  <c r="AA319" i="2"/>
  <c r="AA391" i="2"/>
  <c r="AA375" i="2"/>
  <c r="AA367" i="2"/>
  <c r="AA347" i="2"/>
  <c r="AA339" i="2"/>
  <c r="AA331" i="2"/>
  <c r="AA315" i="2"/>
  <c r="AD475" i="2"/>
  <c r="AD391" i="2"/>
  <c r="BB467" i="2"/>
  <c r="R467" i="2"/>
  <c r="BA463" i="2"/>
  <c r="BB383" i="2"/>
  <c r="R383" i="2"/>
  <c r="AD383" i="2" s="1"/>
  <c r="BA379" i="2"/>
  <c r="AA471" i="2"/>
  <c r="AD471" i="2" s="1"/>
  <c r="AA439" i="2"/>
  <c r="AA415" i="2"/>
  <c r="AA379" i="2"/>
  <c r="AA467" i="2"/>
  <c r="AA443" i="2"/>
  <c r="AA411" i="2"/>
  <c r="AA351" i="2"/>
  <c r="AA327" i="2"/>
  <c r="AA383" i="2"/>
  <c r="AA355" i="2"/>
  <c r="AA323" i="2"/>
  <c r="BB463" i="2" l="1"/>
  <c r="R463" i="2"/>
  <c r="AD463" i="2" s="1"/>
  <c r="BA459" i="2"/>
  <c r="BB379" i="2"/>
  <c r="R379" i="2"/>
  <c r="AD379" i="2" s="1"/>
  <c r="BA375" i="2"/>
  <c r="AD467" i="2"/>
  <c r="BB295" i="2"/>
  <c r="BA291" i="2"/>
  <c r="R295" i="2"/>
  <c r="AD295" i="2" s="1"/>
  <c r="BB375" i="2" l="1"/>
  <c r="R375" i="2"/>
  <c r="AD375" i="2" s="1"/>
  <c r="BA371" i="2"/>
  <c r="R291" i="2"/>
  <c r="AD291" i="2" s="1"/>
  <c r="BB291" i="2"/>
  <c r="BA287" i="2"/>
  <c r="BB459" i="2"/>
  <c r="R459" i="2"/>
  <c r="AD459" i="2" s="1"/>
  <c r="BA455" i="2"/>
  <c r="BB287" i="2" l="1"/>
  <c r="BA283" i="2"/>
  <c r="R287" i="2"/>
  <c r="AD287" i="2" s="1"/>
  <c r="BB455" i="2"/>
  <c r="R455" i="2"/>
  <c r="AD455" i="2" s="1"/>
  <c r="BA451" i="2"/>
  <c r="BB371" i="2"/>
  <c r="R371" i="2"/>
  <c r="AD371" i="2" s="1"/>
  <c r="BA367" i="2"/>
  <c r="BB451" i="2" l="1"/>
  <c r="R451" i="2"/>
  <c r="AD451" i="2" s="1"/>
  <c r="BA447" i="2"/>
  <c r="R283" i="2"/>
  <c r="AD283" i="2" s="1"/>
  <c r="BB283" i="2"/>
  <c r="BA279" i="2"/>
  <c r="BB367" i="2"/>
  <c r="R367" i="2"/>
  <c r="AD367" i="2" s="1"/>
  <c r="BA363" i="2"/>
  <c r="BB279" i="2" l="1"/>
  <c r="BA275" i="2"/>
  <c r="R279" i="2"/>
  <c r="AD279" i="2" s="1"/>
  <c r="BB363" i="2"/>
  <c r="R363" i="2"/>
  <c r="AD363" i="2" s="1"/>
  <c r="BA359" i="2"/>
  <c r="BB447" i="2"/>
  <c r="R447" i="2"/>
  <c r="AD447" i="2" s="1"/>
  <c r="BA443" i="2"/>
  <c r="BB359" i="2" l="1"/>
  <c r="R359" i="2"/>
  <c r="AD359" i="2" s="1"/>
  <c r="BA355" i="2"/>
  <c r="R275" i="2"/>
  <c r="AD275" i="2" s="1"/>
  <c r="BB275" i="2"/>
  <c r="BA271" i="2"/>
  <c r="BB443" i="2"/>
  <c r="R443" i="2"/>
  <c r="AD443" i="2" s="1"/>
  <c r="BA439" i="2"/>
  <c r="BB271" i="2" l="1"/>
  <c r="BA267" i="2"/>
  <c r="R271" i="2"/>
  <c r="AD271" i="2" s="1"/>
  <c r="BB439" i="2"/>
  <c r="R439" i="2"/>
  <c r="AD439" i="2" s="1"/>
  <c r="BA435" i="2"/>
  <c r="BB355" i="2"/>
  <c r="R355" i="2"/>
  <c r="AD355" i="2" s="1"/>
  <c r="BA351" i="2"/>
  <c r="BB435" i="2" l="1"/>
  <c r="R435" i="2"/>
  <c r="AD435" i="2" s="1"/>
  <c r="BA431" i="2"/>
  <c r="BB267" i="2"/>
  <c r="R267" i="2"/>
  <c r="AD267" i="2" s="1"/>
  <c r="BA263" i="2"/>
  <c r="BB351" i="2"/>
  <c r="R351" i="2"/>
  <c r="AD351" i="2" s="1"/>
  <c r="BA347" i="2"/>
  <c r="BB263" i="2" l="1"/>
  <c r="BA259" i="2"/>
  <c r="R263" i="2"/>
  <c r="AD263" i="2" s="1"/>
  <c r="BB347" i="2"/>
  <c r="R347" i="2"/>
  <c r="AD347" i="2" s="1"/>
  <c r="BA343" i="2"/>
  <c r="BB431" i="2"/>
  <c r="R431" i="2"/>
  <c r="AD431" i="2" s="1"/>
  <c r="BA427" i="2"/>
  <c r="BB343" i="2" l="1"/>
  <c r="R343" i="2"/>
  <c r="AD343" i="2" s="1"/>
  <c r="BA339" i="2"/>
  <c r="R259" i="2"/>
  <c r="AD259" i="2" s="1"/>
  <c r="BB259" i="2"/>
  <c r="BA255" i="2"/>
  <c r="BB427" i="2"/>
  <c r="R427" i="2"/>
  <c r="AD427" i="2" s="1"/>
  <c r="BA423" i="2"/>
  <c r="BB255" i="2" l="1"/>
  <c r="BA251" i="2"/>
  <c r="R255" i="2"/>
  <c r="AD255" i="2" s="1"/>
  <c r="BB423" i="2"/>
  <c r="R423" i="2"/>
  <c r="AD423" i="2" s="1"/>
  <c r="BA419" i="2"/>
  <c r="BB339" i="2"/>
  <c r="R339" i="2"/>
  <c r="AD339" i="2" s="1"/>
  <c r="BA335" i="2"/>
  <c r="BB419" i="2" l="1"/>
  <c r="R419" i="2"/>
  <c r="AD419" i="2" s="1"/>
  <c r="BA415" i="2"/>
  <c r="R251" i="2"/>
  <c r="AD251" i="2" s="1"/>
  <c r="BB251" i="2"/>
  <c r="BA247" i="2"/>
  <c r="BB335" i="2"/>
  <c r="R335" i="2"/>
  <c r="AD335" i="2" s="1"/>
  <c r="BA331" i="2"/>
  <c r="BB247" i="2" l="1"/>
  <c r="BA243" i="2"/>
  <c r="R247" i="2"/>
  <c r="AD247" i="2" s="1"/>
  <c r="BB331" i="2"/>
  <c r="R331" i="2"/>
  <c r="AD331" i="2" s="1"/>
  <c r="BA327" i="2"/>
  <c r="BB415" i="2"/>
  <c r="R415" i="2"/>
  <c r="AD415" i="2" s="1"/>
  <c r="BA411" i="2"/>
  <c r="BB327" i="2" l="1"/>
  <c r="R327" i="2"/>
  <c r="AD327" i="2" s="1"/>
  <c r="BA323" i="2"/>
  <c r="R243" i="2"/>
  <c r="AD243" i="2" s="1"/>
  <c r="AB311" i="2" s="1"/>
  <c r="BB243" i="2"/>
  <c r="BB411" i="2"/>
  <c r="R411" i="2"/>
  <c r="AD411" i="2" s="1"/>
  <c r="BA407" i="2"/>
  <c r="BB407" i="2" l="1"/>
  <c r="R407" i="2"/>
  <c r="AD407" i="2" s="1"/>
  <c r="BA403" i="2"/>
  <c r="BB323" i="2"/>
  <c r="R323" i="2"/>
  <c r="AD323" i="2" s="1"/>
  <c r="BA319" i="2"/>
  <c r="BB319" i="2" l="1"/>
  <c r="R319" i="2"/>
  <c r="AD319" i="2" s="1"/>
  <c r="BA315" i="2"/>
  <c r="BB403" i="2"/>
  <c r="R403" i="2"/>
  <c r="AD403" i="2" s="1"/>
  <c r="BA399" i="2"/>
  <c r="BB399" i="2" l="1"/>
  <c r="R399" i="2"/>
  <c r="AD399" i="2" s="1"/>
  <c r="AB479" i="2" s="1"/>
  <c r="BB315" i="2"/>
  <c r="BB483" i="2" s="1"/>
  <c r="R315" i="2"/>
  <c r="AD315" i="2" s="1"/>
  <c r="AB395" i="2" s="1"/>
  <c r="AB483" i="2" s="1"/>
  <c r="BA483" i="2"/>
  <c r="R475" i="1" l="1"/>
  <c r="R391" i="1"/>
  <c r="R307" i="1"/>
  <c r="R303" i="1"/>
  <c r="R299" i="1"/>
  <c r="L351" i="1" l="1"/>
  <c r="AL479" i="1" l="1"/>
  <c r="AL395" i="1"/>
  <c r="BA475" i="1" l="1"/>
  <c r="BB475" i="1" s="1"/>
  <c r="L475" i="1"/>
  <c r="BA471" i="1"/>
  <c r="BA467" i="1" s="1"/>
  <c r="L471" i="1"/>
  <c r="L467" i="1"/>
  <c r="L463" i="1"/>
  <c r="L459" i="1"/>
  <c r="AD455" i="1"/>
  <c r="L455" i="1"/>
  <c r="L451" i="1"/>
  <c r="L447" i="1"/>
  <c r="L443" i="1"/>
  <c r="L439" i="1"/>
  <c r="L435" i="1"/>
  <c r="L431" i="1"/>
  <c r="AD427" i="1"/>
  <c r="L427" i="1"/>
  <c r="L423" i="1"/>
  <c r="L419" i="1"/>
  <c r="L415" i="1"/>
  <c r="L411" i="1"/>
  <c r="L407" i="1"/>
  <c r="L403" i="1"/>
  <c r="AD399" i="1"/>
  <c r="L399" i="1"/>
  <c r="BA391" i="1"/>
  <c r="BB391" i="1" s="1"/>
  <c r="L391" i="1"/>
  <c r="BA387" i="1"/>
  <c r="L387" i="1"/>
  <c r="L383" i="1"/>
  <c r="L379" i="1"/>
  <c r="L375" i="1"/>
  <c r="L371" i="1"/>
  <c r="L367" i="1"/>
  <c r="L363" i="1"/>
  <c r="L359" i="1"/>
  <c r="L355" i="1"/>
  <c r="L347" i="1"/>
  <c r="L343" i="1"/>
  <c r="L339" i="1"/>
  <c r="L335" i="1"/>
  <c r="L331" i="1"/>
  <c r="L327" i="1"/>
  <c r="L323" i="1"/>
  <c r="L319" i="1"/>
  <c r="L315" i="1"/>
  <c r="BA307" i="1"/>
  <c r="BB307" i="1" s="1"/>
  <c r="AD307" i="1"/>
  <c r="L307" i="1"/>
  <c r="L303" i="1"/>
  <c r="AD303" i="1" s="1"/>
  <c r="L299" i="1"/>
  <c r="AD299" i="1" s="1"/>
  <c r="L295" i="1"/>
  <c r="L291" i="1"/>
  <c r="L287" i="1"/>
  <c r="L283" i="1"/>
  <c r="L279" i="1"/>
  <c r="L275" i="1"/>
  <c r="L271" i="1"/>
  <c r="L267" i="1"/>
  <c r="L263" i="1"/>
  <c r="L259" i="1"/>
  <c r="L255" i="1"/>
  <c r="L251" i="1"/>
  <c r="L247" i="1"/>
  <c r="L243" i="1"/>
  <c r="BB198" i="1"/>
  <c r="AY198" i="1"/>
  <c r="AV198" i="1" s="1"/>
  <c r="AY193" i="1"/>
  <c r="AL203" i="1" s="1"/>
  <c r="AV193" i="1"/>
  <c r="AV203" i="1" s="1"/>
  <c r="AJ193" i="1"/>
  <c r="AN193" i="1" s="1"/>
  <c r="BB179" i="1"/>
  <c r="AY179" i="1"/>
  <c r="AV179" i="1" s="1"/>
  <c r="AY174" i="1"/>
  <c r="AJ174" i="1" s="1"/>
  <c r="AN174" i="1" s="1"/>
  <c r="AV174" i="1"/>
  <c r="AV184" i="1" s="1"/>
  <c r="BB161" i="1"/>
  <c r="AY161" i="1"/>
  <c r="AV161" i="1" s="1"/>
  <c r="AY156" i="1"/>
  <c r="AL166" i="1" s="1"/>
  <c r="AV156" i="1"/>
  <c r="AV166" i="1" s="1"/>
  <c r="AJ156" i="1"/>
  <c r="AN156" i="1" s="1"/>
  <c r="BB143" i="1"/>
  <c r="AY143" i="1"/>
  <c r="AV143" i="1" s="1"/>
  <c r="AY138" i="1"/>
  <c r="AJ138" i="1" s="1"/>
  <c r="AN138" i="1" s="1"/>
  <c r="AV138" i="1"/>
  <c r="AV148" i="1" s="1"/>
  <c r="BB124" i="1"/>
  <c r="AY124" i="1"/>
  <c r="AV124" i="1" s="1"/>
  <c r="AY119" i="1"/>
  <c r="AL129" i="1" s="1"/>
  <c r="AV119" i="1"/>
  <c r="AV129" i="1" s="1"/>
  <c r="AJ119" i="1"/>
  <c r="AN119" i="1" s="1"/>
  <c r="BB106" i="1"/>
  <c r="AY106" i="1"/>
  <c r="AV106" i="1" s="1"/>
  <c r="AY101" i="1"/>
  <c r="AJ101" i="1" s="1"/>
  <c r="AV101" i="1"/>
  <c r="AV111" i="1" s="1"/>
  <c r="AN101" i="1"/>
  <c r="BB88" i="1"/>
  <c r="AY88" i="1"/>
  <c r="AV88" i="1" s="1"/>
  <c r="AY83" i="1"/>
  <c r="AL93" i="1" s="1"/>
  <c r="AV83" i="1"/>
  <c r="AV93" i="1" s="1"/>
  <c r="BB69" i="1"/>
  <c r="AY69" i="1"/>
  <c r="AY64" i="1"/>
  <c r="AJ64" i="1" s="1"/>
  <c r="AV64" i="1"/>
  <c r="AY51" i="1"/>
  <c r="AV51" i="1" s="1"/>
  <c r="AY46" i="1"/>
  <c r="AV46" i="1"/>
  <c r="AY31" i="1"/>
  <c r="AV31" i="1" s="1"/>
  <c r="AY26" i="1"/>
  <c r="AV26" i="1"/>
  <c r="AN64" i="1" l="1"/>
  <c r="AJ83" i="1"/>
  <c r="AN83" i="1" s="1"/>
  <c r="AV36" i="1"/>
  <c r="AJ31" i="1" s="1"/>
  <c r="AJ51" i="1"/>
  <c r="AN51" i="1" s="1"/>
  <c r="R467" i="1"/>
  <c r="BA463" i="1"/>
  <c r="BA459" i="1" s="1"/>
  <c r="BB471" i="1"/>
  <c r="R471" i="1"/>
  <c r="BB467" i="1"/>
  <c r="BB387" i="1"/>
  <c r="R387" i="1"/>
  <c r="BA303" i="1"/>
  <c r="AV69" i="1"/>
  <c r="AV74" i="1" s="1"/>
  <c r="AL74" i="1" s="1"/>
  <c r="AJ124" i="1"/>
  <c r="AN124" i="1" s="1"/>
  <c r="AJ161" i="1"/>
  <c r="AN161" i="1" s="1"/>
  <c r="AJ88" i="1"/>
  <c r="AN88" i="1" s="1"/>
  <c r="AL36" i="1"/>
  <c r="AJ26" i="1"/>
  <c r="AN26" i="1" s="1"/>
  <c r="AL56" i="1"/>
  <c r="AJ46" i="1"/>
  <c r="AN46" i="1" s="1"/>
  <c r="AJ143" i="1"/>
  <c r="AN143" i="1" s="1"/>
  <c r="AJ179" i="1"/>
  <c r="AN179" i="1" s="1"/>
  <c r="AL111" i="1"/>
  <c r="AJ198" i="1"/>
  <c r="AN198" i="1" s="1"/>
  <c r="AL148" i="1"/>
  <c r="AL184" i="1"/>
  <c r="BA383" i="1"/>
  <c r="R383" i="1" s="1"/>
  <c r="AN31" i="1" l="1"/>
  <c r="R459" i="1"/>
  <c r="BA455" i="1"/>
  <c r="R455" i="1" s="1"/>
  <c r="BB459" i="1"/>
  <c r="BB463" i="1"/>
  <c r="R463" i="1"/>
  <c r="BA451" i="1"/>
  <c r="R451" i="1" s="1"/>
  <c r="BB303" i="1"/>
  <c r="BA299" i="1"/>
  <c r="AJ69" i="1"/>
  <c r="AN69" i="1" s="1"/>
  <c r="AA475" i="1"/>
  <c r="AD475" i="1" s="1"/>
  <c r="AA471" i="1"/>
  <c r="AD471" i="1" s="1"/>
  <c r="AA467" i="1"/>
  <c r="AD467" i="1" s="1"/>
  <c r="AA463" i="1"/>
  <c r="AD463" i="1" s="1"/>
  <c r="AA459" i="1"/>
  <c r="AD459" i="1" s="1"/>
  <c r="AA455" i="1"/>
  <c r="AA451" i="1"/>
  <c r="AD451" i="1" s="1"/>
  <c r="AA447" i="1"/>
  <c r="AD447" i="1" s="1"/>
  <c r="AA443" i="1"/>
  <c r="AD443" i="1" s="1"/>
  <c r="AA439" i="1"/>
  <c r="AD439" i="1" s="1"/>
  <c r="AA435" i="1"/>
  <c r="AD435" i="1" s="1"/>
  <c r="AA431" i="1"/>
  <c r="AD431" i="1" s="1"/>
  <c r="AA427" i="1"/>
  <c r="AA423" i="1"/>
  <c r="AD423" i="1" s="1"/>
  <c r="AA419" i="1"/>
  <c r="AD419" i="1" s="1"/>
  <c r="AA415" i="1"/>
  <c r="AD415" i="1" s="1"/>
  <c r="AA411" i="1"/>
  <c r="AD411" i="1" s="1"/>
  <c r="AA407" i="1"/>
  <c r="AA403" i="1"/>
  <c r="AD403" i="1" s="1"/>
  <c r="AA399" i="1"/>
  <c r="AA387" i="1"/>
  <c r="AD387" i="1" s="1"/>
  <c r="AA379" i="1"/>
  <c r="AD379" i="1" s="1"/>
  <c r="AA371" i="1"/>
  <c r="AD371" i="1" s="1"/>
  <c r="AA363" i="1"/>
  <c r="AD363" i="1" s="1"/>
  <c r="AA355" i="1"/>
  <c r="AD355" i="1" s="1"/>
  <c r="AA347" i="1"/>
  <c r="AA339" i="1"/>
  <c r="AD339" i="1" s="1"/>
  <c r="AA331" i="1"/>
  <c r="AD331" i="1" s="1"/>
  <c r="AA323" i="1"/>
  <c r="AD323" i="1" s="1"/>
  <c r="AA315" i="1"/>
  <c r="AD315" i="1" s="1"/>
  <c r="AA391" i="1"/>
  <c r="AD391" i="1" s="1"/>
  <c r="AA383" i="1"/>
  <c r="AD383" i="1" s="1"/>
  <c r="AA375" i="1"/>
  <c r="AD375" i="1" s="1"/>
  <c r="AA367" i="1"/>
  <c r="AD367" i="1" s="1"/>
  <c r="AA359" i="1"/>
  <c r="AD359" i="1" s="1"/>
  <c r="AA351" i="1"/>
  <c r="AD351" i="1" s="1"/>
  <c r="AA343" i="1"/>
  <c r="AD343" i="1" s="1"/>
  <c r="AA335" i="1"/>
  <c r="AD335" i="1" s="1"/>
  <c r="AA327" i="1"/>
  <c r="AA319" i="1"/>
  <c r="BB383" i="1"/>
  <c r="BA379" i="1"/>
  <c r="R379" i="1" s="1"/>
  <c r="AJ106" i="1"/>
  <c r="AN106" i="1" s="1"/>
  <c r="BB455" i="1" l="1"/>
  <c r="BB451" i="1"/>
  <c r="BA447" i="1"/>
  <c r="R447" i="1" s="1"/>
  <c r="BB299" i="1"/>
  <c r="BA295" i="1"/>
  <c r="R295" i="1" s="1"/>
  <c r="AD295" i="1" s="1"/>
  <c r="BB379" i="1"/>
  <c r="BA375" i="1"/>
  <c r="R375" i="1" s="1"/>
  <c r="BB447" i="1" l="1"/>
  <c r="BA443" i="1"/>
  <c r="R443" i="1" s="1"/>
  <c r="BB295" i="1"/>
  <c r="BA291" i="1"/>
  <c r="R291" i="1" s="1"/>
  <c r="AD291" i="1" s="1"/>
  <c r="BB375" i="1"/>
  <c r="BA371" i="1"/>
  <c r="R371" i="1" s="1"/>
  <c r="BB443" i="1" l="1"/>
  <c r="BA439" i="1"/>
  <c r="R439" i="1" s="1"/>
  <c r="BA287" i="1"/>
  <c r="R287" i="1" s="1"/>
  <c r="AD287" i="1" s="1"/>
  <c r="BB291" i="1"/>
  <c r="BB371" i="1"/>
  <c r="BA367" i="1"/>
  <c r="R367" i="1" s="1"/>
  <c r="BB439" i="1" l="1"/>
  <c r="BA435" i="1"/>
  <c r="R435" i="1" s="1"/>
  <c r="BB287" i="1"/>
  <c r="BA283" i="1"/>
  <c r="R283" i="1" s="1"/>
  <c r="AD283" i="1" s="1"/>
  <c r="BB367" i="1"/>
  <c r="BA363" i="1"/>
  <c r="R363" i="1" s="1"/>
  <c r="BB435" i="1" l="1"/>
  <c r="BA431" i="1"/>
  <c r="R431" i="1" s="1"/>
  <c r="BB283" i="1"/>
  <c r="BA279" i="1"/>
  <c r="R279" i="1" s="1"/>
  <c r="AD279" i="1" s="1"/>
  <c r="BB363" i="1"/>
  <c r="BA359" i="1"/>
  <c r="R359" i="1" s="1"/>
  <c r="BB431" i="1" l="1"/>
  <c r="BA427" i="1"/>
  <c r="R427" i="1" s="1"/>
  <c r="BB279" i="1"/>
  <c r="BA275" i="1"/>
  <c r="R275" i="1" s="1"/>
  <c r="AD275" i="1" s="1"/>
  <c r="BB359" i="1"/>
  <c r="BA355" i="1"/>
  <c r="R355" i="1" s="1"/>
  <c r="BA423" i="1" l="1"/>
  <c r="R423" i="1" s="1"/>
  <c r="BB427" i="1"/>
  <c r="BB275" i="1"/>
  <c r="BA271" i="1"/>
  <c r="R271" i="1" s="1"/>
  <c r="AD271" i="1" s="1"/>
  <c r="BB423" i="1"/>
  <c r="BA419" i="1"/>
  <c r="R419" i="1" s="1"/>
  <c r="BB355" i="1"/>
  <c r="BA351" i="1"/>
  <c r="R351" i="1" s="1"/>
  <c r="BB271" i="1" l="1"/>
  <c r="BA267" i="1"/>
  <c r="R267" i="1" s="1"/>
  <c r="AD267" i="1" s="1"/>
  <c r="BB419" i="1"/>
  <c r="BA415" i="1"/>
  <c r="R415" i="1" s="1"/>
  <c r="BB351" i="1"/>
  <c r="BA347" i="1"/>
  <c r="R347" i="1" s="1"/>
  <c r="AD347" i="1" s="1"/>
  <c r="BB267" i="1" l="1"/>
  <c r="BA263" i="1"/>
  <c r="R263" i="1" s="1"/>
  <c r="AD263" i="1" s="1"/>
  <c r="BB415" i="1"/>
  <c r="BA411" i="1"/>
  <c r="R411" i="1" s="1"/>
  <c r="BB347" i="1"/>
  <c r="BA343" i="1"/>
  <c r="R343" i="1" s="1"/>
  <c r="BB263" i="1" l="1"/>
  <c r="BA259" i="1"/>
  <c r="R259" i="1" s="1"/>
  <c r="AD259" i="1" s="1"/>
  <c r="BB411" i="1"/>
  <c r="BA407" i="1"/>
  <c r="BB343" i="1"/>
  <c r="BA339" i="1"/>
  <c r="R339" i="1" s="1"/>
  <c r="R407" i="1" l="1"/>
  <c r="AD407" i="1" s="1"/>
  <c r="AB479" i="1" s="1"/>
  <c r="BB259" i="1"/>
  <c r="BA255" i="1"/>
  <c r="R255" i="1" s="1"/>
  <c r="AD255" i="1" s="1"/>
  <c r="BB407" i="1"/>
  <c r="BA403" i="1"/>
  <c r="R403" i="1" s="1"/>
  <c r="BB339" i="1"/>
  <c r="BA335" i="1"/>
  <c r="R335" i="1" s="1"/>
  <c r="BB255" i="1" l="1"/>
  <c r="BA251" i="1"/>
  <c r="R251" i="1" s="1"/>
  <c r="AD251" i="1" s="1"/>
  <c r="BB403" i="1"/>
  <c r="BA399" i="1"/>
  <c r="R399" i="1" s="1"/>
  <c r="BB335" i="1"/>
  <c r="BA331" i="1"/>
  <c r="R331" i="1" s="1"/>
  <c r="BB399" i="1" l="1"/>
  <c r="BB251" i="1"/>
  <c r="BA247" i="1"/>
  <c r="R247" i="1" s="1"/>
  <c r="AD247" i="1" s="1"/>
  <c r="BB331" i="1"/>
  <c r="BA327" i="1"/>
  <c r="R327" i="1" s="1"/>
  <c r="AD327" i="1" s="1"/>
  <c r="BB247" i="1" l="1"/>
  <c r="BA243" i="1"/>
  <c r="BB327" i="1"/>
  <c r="BA323" i="1"/>
  <c r="R323" i="1" s="1"/>
  <c r="BB243" i="1" l="1"/>
  <c r="R243" i="1"/>
  <c r="AD243" i="1" s="1"/>
  <c r="AB311" i="1" s="1"/>
  <c r="BB323" i="1"/>
  <c r="BA319" i="1"/>
  <c r="R319" i="1" s="1"/>
  <c r="AD319" i="1" s="1"/>
  <c r="AB395" i="1" s="1"/>
  <c r="AB483" i="1" l="1"/>
  <c r="BB319" i="1"/>
  <c r="BA315" i="1"/>
  <c r="R315" i="1" s="1"/>
  <c r="BB315" i="1" l="1"/>
  <c r="BB483" i="1" s="1"/>
  <c r="BA483" i="1"/>
</calcChain>
</file>

<file path=xl/sharedStrings.xml><?xml version="1.0" encoding="utf-8"?>
<sst xmlns="http://schemas.openxmlformats.org/spreadsheetml/2006/main" count="1646" uniqueCount="148">
  <si>
    <t>区分</t>
    <rPh sb="0" eb="2">
      <t>クブン</t>
    </rPh>
    <phoneticPr fontId="3"/>
  </si>
  <si>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</si>
  <si>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</si>
  <si>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</si>
  <si>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</si>
  <si>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</si>
  <si>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＜時短要請期間等＞</t>
    <rPh sb="1" eb="3">
      <t>ジタン</t>
    </rPh>
    <rPh sb="3" eb="5">
      <t>ヨウセイ</t>
    </rPh>
    <rPh sb="5" eb="7">
      <t>キカン</t>
    </rPh>
    <rPh sb="7" eb="8">
      <t>トウ</t>
    </rPh>
    <phoneticPr fontId="3"/>
  </si>
  <si>
    <t>期間</t>
    <rPh sb="0" eb="2">
      <t>キカン</t>
    </rPh>
    <phoneticPr fontId="3"/>
  </si>
  <si>
    <t>要請内容</t>
    <rPh sb="0" eb="2">
      <t>ヨウセイ</t>
    </rPh>
    <rPh sb="2" eb="4">
      <t>ナイヨウ</t>
    </rPh>
    <phoneticPr fontId="3"/>
  </si>
  <si>
    <t>備考</t>
    <rPh sb="0" eb="2">
      <t>ビコウ</t>
    </rPh>
    <phoneticPr fontId="3"/>
  </si>
  <si>
    <t>4/25～5/11</t>
    <phoneticPr fontId="3"/>
  </si>
  <si>
    <t>全日</t>
    <rPh sb="0" eb="2">
      <t>ゼンジツ</t>
    </rPh>
    <phoneticPr fontId="3"/>
  </si>
  <si>
    <t>休業要請</t>
    <rPh sb="0" eb="2">
      <t>キュウギョウ</t>
    </rPh>
    <rPh sb="2" eb="4">
      <t>ヨウセイ</t>
    </rPh>
    <phoneticPr fontId="3"/>
  </si>
  <si>
    <t xml:space="preserve">
5/12以降の時短要請は21時まで</t>
    <rPh sb="6" eb="8">
      <t>イコウ</t>
    </rPh>
    <rPh sb="9" eb="13">
      <t>ジタンヨウセイ</t>
    </rPh>
    <rPh sb="16" eb="17">
      <t>ジ</t>
    </rPh>
    <phoneticPr fontId="3"/>
  </si>
  <si>
    <t>5/12～6/20</t>
    <phoneticPr fontId="3"/>
  </si>
  <si>
    <t>時短要請</t>
    <rPh sb="0" eb="2">
      <t>ジタン</t>
    </rPh>
    <rPh sb="2" eb="4">
      <t>ヨウセイ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</si>
  <si>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</si>
  <si>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</si>
  <si>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</si>
  <si>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</si>
  <si>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</si>
  <si>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</si>
  <si>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営業時間
（*1）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</si>
  <si>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</si>
  <si>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</si>
  <si>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</si>
  <si>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</si>
  <si>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</si>
  <si>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</si>
  <si>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</si>
  <si>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</si>
  <si>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</si>
  <si>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</si>
  <si>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</si>
  <si>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</si>
  <si>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20時又は</t>
    <phoneticPr fontId="3"/>
  </si>
  <si>
    <t>[時短要請期間中（5/12～6/20)]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</si>
  <si>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</si>
  <si>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</si>
  <si>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</si>
  <si>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21時まで</t>
    <rPh sb="2" eb="3">
      <t>ジ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</si>
  <si>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</si>
  <si>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</si>
  <si>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</si>
  <si>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</si>
  <si>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</si>
  <si>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</si>
  <si>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</si>
  <si>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</si>
  <si>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</si>
  <si>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</si>
  <si>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</si>
  <si>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</si>
  <si>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</si>
  <si>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</si>
  <si>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</si>
  <si>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営業時間数
Ｘⅱ</t>
    <rPh sb="0" eb="2">
      <t>エイギョウ</t>
    </rPh>
    <rPh sb="2" eb="4">
      <t>ジカン</t>
    </rPh>
    <rPh sb="4" eb="5">
      <t>カズ</t>
    </rPh>
    <phoneticPr fontId="3"/>
  </si>
  <si>
    <t>短縮時間
Ｙⅱ（*2）</t>
    <rPh sb="0" eb="2">
      <t>タンシュク</t>
    </rPh>
    <rPh sb="2" eb="4">
      <t>ジカン</t>
    </rPh>
    <phoneticPr fontId="3"/>
  </si>
  <si>
    <t>時短比率
Ｚⅱ＝Ｙⅱ/Ｘⅱ</t>
    <rPh sb="0" eb="2">
      <t>ジタン</t>
    </rPh>
    <rPh sb="2" eb="4">
      <t>ヒリツ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</si>
  <si>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</si>
  <si>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</si>
  <si>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21時まで</t>
    <phoneticPr fontId="3"/>
  </si>
  <si>
    <t>パターン4</t>
    <phoneticPr fontId="3"/>
  </si>
  <si>
    <t>営業時間
（*2）</t>
    <rPh sb="0" eb="2">
      <t>エイギョウ</t>
    </rPh>
    <rPh sb="2" eb="4">
      <t>ジカン</t>
    </rPh>
    <phoneticPr fontId="3"/>
  </si>
  <si>
    <t>短縮時間
Ｙⅱ（*3）</t>
    <rPh sb="0" eb="2">
      <t>タンシュク</t>
    </rPh>
    <rPh sb="2" eb="4">
      <t>ジカン</t>
    </rPh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</si>
  <si>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</si>
  <si>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</si>
  <si>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</si>
  <si>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</si>
  <si>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</si>
  <si>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</si>
  <si>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</si>
  <si>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＜協力金の考え方＞</t>
    <rPh sb="1" eb="4">
      <t>キョウリョクキン</t>
    </rPh>
    <rPh sb="5" eb="6">
      <t>カンガ</t>
    </rPh>
    <rPh sb="7" eb="8">
      <t>カタ</t>
    </rPh>
    <phoneticPr fontId="3"/>
  </si>
  <si>
    <t>区　分</t>
    <rPh sb="0" eb="1">
      <t>ク</t>
    </rPh>
    <rPh sb="2" eb="3">
      <t>ブン</t>
    </rPh>
    <phoneticPr fontId="3"/>
  </si>
  <si>
    <t>休業要請日</t>
    <rPh sb="0" eb="2">
      <t>キュウギョウ</t>
    </rPh>
    <rPh sb="2" eb="4">
      <t>ヨウセイ</t>
    </rPh>
    <rPh sb="4" eb="5">
      <t>ヒ</t>
    </rPh>
    <phoneticPr fontId="3"/>
  </si>
  <si>
    <t>時短要請日</t>
    <rPh sb="0" eb="2">
      <t>ジタン</t>
    </rPh>
    <rPh sb="2" eb="4">
      <t>ヨウセイ</t>
    </rPh>
    <rPh sb="4" eb="5">
      <t>ビ</t>
    </rPh>
    <phoneticPr fontId="3"/>
  </si>
  <si>
    <t>店舗等面積</t>
    <rPh sb="0" eb="2">
      <t>テンポ</t>
    </rPh>
    <rPh sb="2" eb="3">
      <t>トウ</t>
    </rPh>
    <rPh sb="3" eb="5">
      <t>メンセキ</t>
    </rPh>
    <phoneticPr fontId="3"/>
  </si>
  <si>
    <r>
      <t>（店舗等面積(㎡)÷100）＝算定単位</t>
    </r>
    <r>
      <rPr>
        <sz val="14"/>
        <rFont val="ＭＳ ゴシック"/>
        <family val="3"/>
        <charset val="128"/>
      </rPr>
      <t>※小数点未満切捨、最小値１</t>
    </r>
    <rPh sb="1" eb="3">
      <t>テンポ</t>
    </rPh>
    <rPh sb="3" eb="4">
      <t>トウ</t>
    </rPh>
    <rPh sb="4" eb="6">
      <t>メンセキ</t>
    </rPh>
    <rPh sb="15" eb="17">
      <t>サンテイ</t>
    </rPh>
    <rPh sb="17" eb="19">
      <t>タンイ</t>
    </rPh>
    <rPh sb="23" eb="25">
      <t>ミマン</t>
    </rPh>
    <phoneticPr fontId="3"/>
  </si>
  <si>
    <t>休業時の支給額
×
時短比率</t>
    <rPh sb="4" eb="6">
      <t>シキュウ</t>
    </rPh>
    <phoneticPr fontId="3"/>
  </si>
  <si>
    <t>算定単位　×　２万円　＝　１日あたり支給額（休業時）</t>
    <rPh sb="0" eb="4">
      <t>サンテイタンイ</t>
    </rPh>
    <rPh sb="8" eb="10">
      <t>マンエン</t>
    </rPh>
    <rPh sb="14" eb="15">
      <t>ニチ</t>
    </rPh>
    <rPh sb="18" eb="21">
      <t>シキュウガク</t>
    </rPh>
    <rPh sb="22" eb="25">
      <t>キュウギョウジ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</si>
  <si>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</si>
  <si>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r>
      <t>算定対象店舗</t>
    </r>
    <r>
      <rPr>
        <sz val="16"/>
        <rFont val="ＭＳ ゴシック"/>
        <family val="3"/>
        <charset val="128"/>
      </rPr>
      <t>面積等</t>
    </r>
    <rPh sb="0" eb="2">
      <t>サンテイ</t>
    </rPh>
    <rPh sb="2" eb="4">
      <t>タイショウ</t>
    </rPh>
    <rPh sb="4" eb="6">
      <t>テンポ</t>
    </rPh>
    <rPh sb="6" eb="8">
      <t>メンセキ</t>
    </rPh>
    <rPh sb="8" eb="9">
      <t>トウ</t>
    </rPh>
    <phoneticPr fontId="3"/>
  </si>
  <si>
    <t>実施期間</t>
    <rPh sb="0" eb="4">
      <t>ジッシキカン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</si>
  <si>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</si>
  <si>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対象となる店舗面積の合計を記入してください。
施設内で複数の店舗を出店している場合は、合計面積を記載してください。
実施期間ごと対象となる店舗面積が異なる場合がありますので、ご注意ください。
実施期間中の日単位で店舗面積が異なる場合は、下表の面積欄に直接入力してください。
例）
・衣料品の販売店は6/1から生活必需物資と扱うため、原則として6/1以降の対象面積から除外してください。
・食品販売は生活必需物資ですが、大規模施設の閉鎖により営業できなかった期間は、対象面積に含めることができます。</t>
    <rPh sb="0" eb="2">
      <t>タイショウ</t>
    </rPh>
    <rPh sb="5" eb="7">
      <t>テンポ</t>
    </rPh>
    <rPh sb="7" eb="9">
      <t>メンセキ</t>
    </rPh>
    <rPh sb="10" eb="12">
      <t>ゴウケイ</t>
    </rPh>
    <rPh sb="13" eb="15">
      <t>キニュウ</t>
    </rPh>
    <rPh sb="58" eb="60">
      <t>ジッシ</t>
    </rPh>
    <rPh sb="60" eb="62">
      <t>キカン</t>
    </rPh>
    <rPh sb="64" eb="66">
      <t>タイショウ</t>
    </rPh>
    <rPh sb="69" eb="71">
      <t>テンポ</t>
    </rPh>
    <rPh sb="71" eb="73">
      <t>メンセキ</t>
    </rPh>
    <rPh sb="74" eb="75">
      <t>コト</t>
    </rPh>
    <rPh sb="77" eb="79">
      <t>バアイ</t>
    </rPh>
    <rPh sb="88" eb="90">
      <t>チュウイ</t>
    </rPh>
    <rPh sb="96" eb="98">
      <t>ジッシ</t>
    </rPh>
    <rPh sb="98" eb="100">
      <t>キカン</t>
    </rPh>
    <rPh sb="100" eb="101">
      <t>ナカ</t>
    </rPh>
    <rPh sb="102" eb="103">
      <t>ヒ</t>
    </rPh>
    <rPh sb="103" eb="105">
      <t>タンイ</t>
    </rPh>
    <rPh sb="106" eb="108">
      <t>テンポ</t>
    </rPh>
    <rPh sb="108" eb="110">
      <t>メンセキ</t>
    </rPh>
    <rPh sb="111" eb="112">
      <t>コト</t>
    </rPh>
    <rPh sb="114" eb="116">
      <t>バアイ</t>
    </rPh>
    <rPh sb="118" eb="120">
      <t>カヒョウ</t>
    </rPh>
    <rPh sb="121" eb="124">
      <t>メンセキラン</t>
    </rPh>
    <rPh sb="125" eb="127">
      <t>チョクセツ</t>
    </rPh>
    <rPh sb="127" eb="129">
      <t>ニュウリョク</t>
    </rPh>
    <rPh sb="137" eb="138">
      <t>レイ</t>
    </rPh>
    <rPh sb="141" eb="144">
      <t>イリョウヒン</t>
    </rPh>
    <rPh sb="145" eb="147">
      <t>ハンバイ</t>
    </rPh>
    <rPh sb="147" eb="148">
      <t>テン</t>
    </rPh>
    <rPh sb="154" eb="160">
      <t>セイカツヒツジュブッシ</t>
    </rPh>
    <rPh sb="161" eb="162">
      <t>アツカ</t>
    </rPh>
    <rPh sb="166" eb="168">
      <t>ゲンソク</t>
    </rPh>
    <rPh sb="174" eb="176">
      <t>イコウ</t>
    </rPh>
    <rPh sb="177" eb="181">
      <t>タイショウメンセキ</t>
    </rPh>
    <rPh sb="183" eb="185">
      <t>ジョガイ</t>
    </rPh>
    <rPh sb="194" eb="196">
      <t>ショクヒン</t>
    </rPh>
    <rPh sb="196" eb="198">
      <t>ハンバイ</t>
    </rPh>
    <rPh sb="199" eb="205">
      <t>セイカツヒツジュブッシ</t>
    </rPh>
    <rPh sb="209" eb="214">
      <t>ダイキボシセツ</t>
    </rPh>
    <rPh sb="215" eb="217">
      <t>ヘイサ</t>
    </rPh>
    <rPh sb="220" eb="222">
      <t>エイギョウ</t>
    </rPh>
    <rPh sb="228" eb="230">
      <t>キカン</t>
    </rPh>
    <rPh sb="232" eb="236">
      <t>タイショウメンセキ</t>
    </rPh>
    <rPh sb="237" eb="238">
      <t>フク</t>
    </rPh>
    <phoneticPr fontId="3"/>
  </si>
  <si>
    <t>4/25～5/11</t>
  </si>
  <si>
    <t>5/12～5/20</t>
  </si>
  <si>
    <t>6/1～6/20</t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</si>
  <si>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</si>
  <si>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</si>
  <si>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</si>
  <si>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</si>
  <si>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「休業等」欄には、休業要請に応じた日に「○」を、時短要請に応じた日に「△」を、通常時の</t>
    <rPh sb="1" eb="3">
      <t>キュウギョウ</t>
    </rPh>
    <rPh sb="3" eb="4">
      <t>トウ</t>
    </rPh>
    <rPh sb="5" eb="6">
      <t>ラン</t>
    </rPh>
    <rPh sb="9" eb="11">
      <t>キュウギョウ</t>
    </rPh>
    <rPh sb="11" eb="13">
      <t>ヨウセイ</t>
    </rPh>
    <rPh sb="14" eb="15">
      <t>オウ</t>
    </rPh>
    <rPh sb="17" eb="18">
      <t>ヒ</t>
    </rPh>
    <rPh sb="24" eb="26">
      <t>ジタン</t>
    </rPh>
    <rPh sb="26" eb="28">
      <t>ヨウセイ</t>
    </rPh>
    <rPh sb="29" eb="30">
      <t>オウ</t>
    </rPh>
    <rPh sb="32" eb="33">
      <t>ヒ</t>
    </rPh>
    <phoneticPr fontId="3"/>
  </si>
  <si>
    <t>※</t>
    <phoneticPr fontId="3"/>
  </si>
  <si>
    <t>※入力しないでください</t>
    <rPh sb="1" eb="3">
      <t>ニュウリョク</t>
    </rPh>
    <phoneticPr fontId="3"/>
  </si>
  <si>
    <t>月日</t>
    <rPh sb="0" eb="2">
      <t>ツキヒ</t>
    </rPh>
    <phoneticPr fontId="3"/>
  </si>
  <si>
    <t>休業等</t>
    <rPh sb="0" eb="2">
      <t>キュウギョウ</t>
    </rPh>
    <rPh sb="2" eb="3">
      <t>トウ</t>
    </rPh>
    <phoneticPr fontId="3"/>
  </si>
  <si>
    <t>時短状況</t>
    <rPh sb="0" eb="2">
      <t>ジタン</t>
    </rPh>
    <rPh sb="2" eb="4">
      <t>ジョウキョウ</t>
    </rPh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</si>
  <si>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(γ＝α×β)</t>
    </r>
    <rPh sb="0" eb="2">
      <t>イチニチ</t>
    </rPh>
    <rPh sb="6" eb="9">
      <t>シキュウガク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</si>
  <si>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</si>
  <si>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</si>
  <si>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</si>
  <si>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</si>
  <si>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</si>
  <si>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</si>
  <si>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日</t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</si>
  <si>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</si>
  <si>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</si>
  <si>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</si>
  <si>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</si>
  <si>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</si>
  <si>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</si>
  <si>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</si>
  <si>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月</t>
  </si>
  <si>
    <t>火</t>
  </si>
  <si>
    <t>小計（4/25～5/11）</t>
    <rPh sb="0" eb="2">
      <t>ショウケイ</t>
    </rPh>
    <phoneticPr fontId="3"/>
  </si>
  <si>
    <t>万円</t>
    <rPh sb="0" eb="2">
      <t>マンエン</t>
    </rPh>
    <phoneticPr fontId="3"/>
  </si>
  <si>
    <t>小計（5/12～5/31）</t>
    <rPh sb="0" eb="2">
      <t>ショウケイ</t>
    </rPh>
    <phoneticPr fontId="3"/>
  </si>
  <si>
    <t>小計（6/1～6/20）</t>
    <rPh sb="0" eb="2">
      <t>ショウケイ</t>
    </rPh>
    <phoneticPr fontId="3"/>
  </si>
  <si>
    <t>合　　　　計</t>
    <rPh sb="0" eb="1">
      <t>ゴウ</t>
    </rPh>
    <rPh sb="5" eb="6">
      <t>ケイ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</si>
  <si>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</si>
  <si>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　協力金額</t>
    <rPh sb="1" eb="3">
      <t>キョウリョク</t>
    </rPh>
    <rPh sb="3" eb="5">
      <t>キンガク</t>
    </rPh>
    <phoneticPr fontId="3"/>
  </si>
  <si>
    <t>支給額計算書</t>
    <rPh sb="0" eb="3">
      <t>シキュウガク</t>
    </rPh>
    <rPh sb="3" eb="6">
      <t>ケイサンショ</t>
    </rPh>
    <phoneticPr fontId="3"/>
  </si>
  <si>
    <t>（様式Ｆ）</t>
    <rPh sb="1" eb="3">
      <t>ヨウシキ</t>
    </rPh>
    <phoneticPr fontId="3"/>
  </si>
  <si>
    <t>特定大規模施設（映画館）内のテナント事業者</t>
    <rPh sb="0" eb="2">
      <t>トクテイ</t>
    </rPh>
    <rPh sb="2" eb="5">
      <t>ダイキボ</t>
    </rPh>
    <rPh sb="5" eb="7">
      <t>シセツ</t>
    </rPh>
    <rPh sb="8" eb="11">
      <t>エイガカン</t>
    </rPh>
    <rPh sb="12" eb="13">
      <t>ナイ</t>
    </rPh>
    <rPh sb="18" eb="21">
      <t>ジギョウシャ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</si>
  <si>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</si>
  <si>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※複数店舗を申請される場合は、全ての店舗のテナントリスト番号と店舗名を記載してください。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8" eb="30">
      <t>バンゴウ</t>
    </rPh>
    <rPh sb="31" eb="33">
      <t>テンポ</t>
    </rPh>
    <rPh sb="33" eb="34">
      <t>メイ</t>
    </rPh>
    <rPh sb="35" eb="37">
      <t>キサイ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</si>
  <si>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</si>
  <si>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t>ﾃﾅﾝﾄﾘｽﾄ番号</t>
    </r>
    <r>
      <rPr>
        <b/>
        <sz val="20"/>
        <rFont val="ＭＳ ゴシック"/>
        <family val="3"/>
        <charset val="128"/>
      </rPr>
      <t>※</t>
    </r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</si>
  <si>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</si>
  <si>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</si>
  <si>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t xml:space="preserve">※　24時間表記で記入してください。
※　特措法に基づく要請分(21時までの時短)が協力金の対象のため、
　21時以前に営業を終了した場合でも、通常の営業終了時間から21時
　までに短縮した時間となります。
※　例えば、営業終了時間が翌日午前２時である場合は、26時と記入
　してください。
</t>
    <rPh sb="21" eb="24">
      <t>トクソホウ</t>
    </rPh>
    <rPh sb="25" eb="26">
      <t>モト</t>
    </rPh>
    <rPh sb="106" eb="107">
      <t>タト</t>
    </rPh>
    <rPh sb="117" eb="118">
      <t>ヨク</t>
    </rPh>
    <rPh sb="118" eb="119">
      <t>ジツ</t>
    </rPh>
    <rPh sb="119" eb="121">
      <t>ゴゼン</t>
    </rPh>
    <rPh sb="122" eb="123">
      <t>ジ</t>
    </rPh>
    <rPh sb="126" eb="128">
      <t>バアイ</t>
    </rPh>
    <rPh sb="132" eb="133">
      <t>ジ</t>
    </rPh>
    <rPh sb="134" eb="136">
      <t>キニュウ</t>
    </rPh>
    <phoneticPr fontId="3"/>
  </si>
  <si>
    <t>定休日及び不定休による店休日には「定」を、要請に応じなかった日に「×」を記入してください。</t>
    <rPh sb="21" eb="23">
      <t>ヨウセイ</t>
    </rPh>
    <rPh sb="24" eb="25">
      <t>オウ</t>
    </rPh>
    <phoneticPr fontId="3"/>
  </si>
  <si>
    <t>要請の対象とならない日（5/12以降で通常の営業終了時間が21時以前の場合など）がある場合は、</t>
    <rPh sb="0" eb="2">
      <t>ヨウセイ</t>
    </rPh>
    <rPh sb="3" eb="5">
      <t>タイショウ</t>
    </rPh>
    <rPh sb="10" eb="11">
      <t>ヒ</t>
    </rPh>
    <rPh sb="16" eb="18">
      <t>イコウ</t>
    </rPh>
    <rPh sb="19" eb="21">
      <t>ツウジョウ</t>
    </rPh>
    <rPh sb="22" eb="28">
      <t>エイギョウシュウリョウジカン</t>
    </rPh>
    <rPh sb="31" eb="32">
      <t>ジ</t>
    </rPh>
    <rPh sb="32" eb="34">
      <t>イゼン</t>
    </rPh>
    <rPh sb="35" eb="37">
      <t>バアイ</t>
    </rPh>
    <rPh sb="43" eb="45">
      <t>バアイ</t>
    </rPh>
    <phoneticPr fontId="3"/>
  </si>
  <si>
    <t>「－」を記入してください。</t>
    <phoneticPr fontId="3"/>
  </si>
  <si>
    <t>4/25から5/11までは休業要請対象期間です。休業した場合のみ「○」を記入してください。</t>
    <rPh sb="24" eb="26">
      <t>キュウギョウ</t>
    </rPh>
    <rPh sb="28" eb="30">
      <t>バアイ</t>
    </rPh>
    <rPh sb="36" eb="38">
      <t>キニュウ</t>
    </rPh>
    <phoneticPr fontId="3"/>
  </si>
  <si>
    <t>5/12以降は時短要請対象期間です。休業した場合でも「△」を記入してください。</t>
    <phoneticPr fontId="3"/>
  </si>
  <si>
    <t>基礎額
（α）</t>
    <rPh sb="0" eb="3">
      <t>キソガク</t>
    </rPh>
    <phoneticPr fontId="3"/>
  </si>
  <si>
    <r>
      <t>※</t>
    </r>
    <r>
      <rPr>
        <sz val="16"/>
        <rFont val="ＭＳ ゴシック"/>
        <family val="3"/>
        <charset val="128"/>
      </rPr>
      <t>21時</t>
    </r>
    <r>
      <rPr>
        <sz val="16"/>
        <rFont val="ＭＳ ゴシック"/>
        <family val="2"/>
        <charset val="128"/>
      </rPr>
      <t>を超える場合は</t>
    </r>
    <rPh sb="3" eb="4">
      <t>ジ</t>
    </rPh>
    <rPh sb="5" eb="6">
      <t>コ</t>
    </rPh>
    <rPh sb="8" eb="10">
      <t>バアイ</t>
    </rPh>
    <phoneticPr fontId="3"/>
  </si>
  <si>
    <t>5/12～5/31</t>
    <phoneticPr fontId="3"/>
  </si>
  <si>
    <t>シネマ〇〇　京都</t>
    <rPh sb="6" eb="8">
      <t>キョウト</t>
    </rPh>
    <phoneticPr fontId="3"/>
  </si>
  <si>
    <t>株式会社△△</t>
    <phoneticPr fontId="3"/>
  </si>
  <si>
    <t>キャラクター〇〇ショップ</t>
    <phoneticPr fontId="3"/>
  </si>
  <si>
    <r>
      <t>※</t>
    </r>
    <r>
      <rPr>
        <sz val="16"/>
        <color theme="0" tint="-0.34998626667073579"/>
        <rFont val="ＭＳ ゴシック"/>
        <family val="3"/>
        <charset val="128"/>
      </rPr>
      <t>21時</t>
    </r>
    <r>
      <rPr>
        <sz val="16"/>
        <color theme="0" tint="-0.34998626667073579"/>
        <rFont val="ＭＳ ゴシック"/>
        <family val="2"/>
        <charset val="128"/>
      </rPr>
      <t>を超える場合は</t>
    </r>
    <rPh sb="3" eb="4">
      <t>ジ</t>
    </rPh>
    <rPh sb="5" eb="6">
      <t>コ</t>
    </rPh>
    <rPh sb="8" eb="10">
      <t>バアイ</t>
    </rPh>
    <phoneticPr fontId="3"/>
  </si>
  <si>
    <t>○</t>
  </si>
  <si>
    <t>△</t>
  </si>
  <si>
    <t>※　24時間表記で記入してください。
※　特措法に基づく要請分(21時までの時短)が協力金の対象のため、
　21時以前に営業を終了した場合でも、通常の営業終了時間から21時
　までに短縮した時間となります。
※　24時間営業の場合は「5時00分～29時00分」と記入してください。</t>
    <rPh sb="21" eb="24">
      <t>トクソホウ</t>
    </rPh>
    <rPh sb="25" eb="26">
      <t>モト</t>
    </rPh>
    <phoneticPr fontId="3"/>
  </si>
  <si>
    <t xml:space="preserve">※　24時間表記で記入してください。
※　特措法に基づく要請分(21時までの時短)が協力金の対象のため、
　21時以前に営業を終了した場合でも、通常の営業終了時間から21時
　までに短縮した時間となります。
※　24時間営業の場合は「5時00分～29時00分」と記入してください。。
</t>
    <rPh sb="21" eb="24">
      <t>トクソホウ</t>
    </rPh>
    <rPh sb="25" eb="26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</si>
</sst>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0;;0.00"/>
    <numFmt numFmtId="182" formatCode="0.0&quot;万&quot;&quot;円&quot;"/>
    <numFmt numFmtId="183" formatCode="#,##0.0;[Red]\-#,##0.0"/>
    <numFmt numFmtId="184" formatCode="0.000;;"/>
  </numFmts>
  <fonts count="44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4"/>
      <name val="ＭＳ ゴシック"/>
      <family val="2"/>
      <charset val="128"/>
    </font>
    <font>
      <sz val="14"/>
      <name val="ＭＳ ゴシック"/>
      <family val="3"/>
      <charset val="128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S創英角ｺﾞｼｯｸUB"/>
      <family val="3"/>
      <charset val="128"/>
    </font>
    <font>
      <b/>
      <sz val="16"/>
      <name val="HGS創英角ｺﾞｼｯｸUB"/>
      <family val="3"/>
      <charset val="128"/>
    </font>
    <font>
      <sz val="18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6"/>
      <name val="HGS創英角ｺﾞｼｯｸUB"/>
      <family val="3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6"/>
      <color theme="0" tint="-0.34998626667073579"/>
      <name val="ＭＳ ゴシック"/>
      <family val="3"/>
      <charset val="128"/>
    </font>
    <font>
      <b/>
      <sz val="16"/>
      <color theme="0" tint="-0.34998626667073579"/>
      <name val="HGS創英角ｺﾞｼｯｸUB"/>
      <family val="3"/>
      <charset val="128"/>
    </font>
    <font>
      <b/>
      <sz val="16"/>
      <color theme="0" tint="-0.34998626667073579"/>
      <name val="ＭＳ ゴシック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sz val="24"/>
      <color theme="4" tint="-0.249977111117893"/>
      <name val="ＭＳ ゴシック"/>
      <family val="2"/>
      <charset val="128"/>
    </font>
    <font>
      <sz val="14"/>
      <color theme="0" tint="-0.34998626667073579"/>
      <name val="ＭＳ ゴシック"/>
      <family val="2"/>
      <charset val="128"/>
    </font>
    <font>
      <sz val="14"/>
      <color theme="0" tint="-0.34998626667073579"/>
      <name val="ＭＳ ゴシック"/>
      <family val="3"/>
      <charset val="128"/>
    </font>
    <font>
      <sz val="16"/>
      <color theme="4" tint="-0.249977111117893"/>
      <name val="ＭＳ ゴシック"/>
      <family val="2"/>
      <charset val="128"/>
    </font>
    <font>
      <sz val="16"/>
      <color theme="4" tint="-0.249977111117893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1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Border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26" fillId="0" borderId="0" xfId="0" applyFont="1" applyFill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vertical="center" wrapText="1" shrinkToFit="1"/>
      <protection hidden="1"/>
    </xf>
    <xf numFmtId="0" fontId="8" fillId="0" borderId="15" xfId="0" applyFont="1" applyBorder="1" applyProtection="1">
      <alignment vertical="center"/>
      <protection hidden="1"/>
    </xf>
    <xf numFmtId="0" fontId="11" fillId="0" borderId="15" xfId="0" applyFont="1" applyBorder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2" fillId="0" borderId="16" xfId="0" applyFont="1" applyBorder="1" applyProtection="1">
      <alignment vertical="center"/>
      <protection hidden="1"/>
    </xf>
    <xf numFmtId="0" fontId="16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1" fillId="0" borderId="0" xfId="0" applyFont="1" applyFill="1" applyBorder="1" applyProtection="1">
      <alignment vertical="center"/>
      <protection hidden="1"/>
    </xf>
    <xf numFmtId="0" fontId="28" fillId="4" borderId="0" xfId="0" applyFont="1" applyFill="1" applyBorder="1" applyProtection="1">
      <alignment vertical="center"/>
      <protection hidden="1"/>
    </xf>
    <xf numFmtId="0" fontId="18" fillId="4" borderId="16" xfId="0" applyFont="1" applyFill="1" applyBorder="1" applyProtection="1">
      <alignment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18" fillId="4" borderId="0" xfId="0" applyFont="1" applyFill="1" applyBorder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18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8" fillId="4" borderId="0" xfId="0" applyFont="1" applyFill="1" applyProtection="1">
      <alignment vertic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2" fillId="0" borderId="16" xfId="0" applyFont="1" applyBorder="1" applyAlignment="1" applyProtection="1">
      <alignment vertical="center" wrapText="1" shrinkToFi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1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top" wrapText="1" shrinkToFit="1"/>
      <protection hidden="1"/>
    </xf>
    <xf numFmtId="0" fontId="11" fillId="0" borderId="0" xfId="0" applyFont="1" applyBorder="1" applyProtection="1">
      <alignment vertical="center"/>
      <protection hidden="1"/>
    </xf>
    <xf numFmtId="0" fontId="10" fillId="0" borderId="0" xfId="0" applyFont="1" applyBorder="1" applyAlignment="1" applyProtection="1">
      <alignment vertical="top"/>
      <protection hidden="1"/>
    </xf>
    <xf numFmtId="0" fontId="2" fillId="0" borderId="23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2" fillId="0" borderId="24" xfId="0" applyFont="1" applyBorder="1" applyProtection="1">
      <alignment vertical="center"/>
      <protection hidden="1"/>
    </xf>
    <xf numFmtId="0" fontId="10" fillId="0" borderId="24" xfId="0" applyFont="1" applyBorder="1" applyAlignment="1" applyProtection="1">
      <alignment vertical="top"/>
      <protection hidden="1"/>
    </xf>
    <xf numFmtId="0" fontId="8" fillId="0" borderId="24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16" fillId="0" borderId="16" xfId="0" applyFont="1" applyBorder="1" applyProtection="1">
      <alignment vertical="center"/>
      <protection hidden="1"/>
    </xf>
    <xf numFmtId="0" fontId="4" fillId="0" borderId="10" xfId="0" applyFont="1" applyFill="1" applyBorder="1" applyAlignment="1" applyProtection="1">
      <alignment vertical="top" wrapText="1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2" xfId="0" applyFont="1" applyFill="1" applyBorder="1" applyProtection="1">
      <alignment vertical="center"/>
      <protection hidden="1"/>
    </xf>
    <xf numFmtId="38" fontId="4" fillId="0" borderId="3" xfId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Protection="1">
      <alignment vertical="center"/>
      <protection hidden="1"/>
    </xf>
    <xf numFmtId="38" fontId="2" fillId="0" borderId="3" xfId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11" fillId="0" borderId="5" xfId="0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11" fillId="0" borderId="6" xfId="0" applyFont="1" applyFill="1" applyBorder="1" applyAlignment="1" applyProtection="1">
      <alignment horizontal="right" vertical="top"/>
      <protection hidden="1"/>
    </xf>
    <xf numFmtId="0" fontId="2" fillId="0" borderId="5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vertical="center"/>
      <protection hidden="1"/>
    </xf>
    <xf numFmtId="0" fontId="2" fillId="0" borderId="6" xfId="0" applyFont="1" applyFill="1" applyBorder="1" applyProtection="1">
      <alignment vertical="center"/>
      <protection hidden="1"/>
    </xf>
    <xf numFmtId="0" fontId="11" fillId="0" borderId="8" xfId="0" applyFont="1" applyFill="1" applyBorder="1" applyAlignment="1" applyProtection="1">
      <alignment horizontal="left" vertical="center"/>
      <protection hidden="1"/>
    </xf>
    <xf numFmtId="0" fontId="10" fillId="0" borderId="1" xfId="0" applyFont="1" applyFill="1" applyBorder="1" applyProtection="1">
      <alignment vertical="center"/>
      <protection hidden="1"/>
    </xf>
    <xf numFmtId="0" fontId="2" fillId="0" borderId="1" xfId="0" applyFont="1" applyFill="1" applyBorder="1" applyProtection="1">
      <alignment vertical="center"/>
      <protection hidden="1"/>
    </xf>
    <xf numFmtId="0" fontId="11" fillId="0" borderId="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11" fillId="0" borderId="1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2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18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center" shrinkToFit="1"/>
      <protection hidden="1"/>
    </xf>
    <xf numFmtId="0" fontId="29" fillId="0" borderId="0" xfId="0" applyFont="1" applyBorder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4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6" fillId="0" borderId="25" xfId="0" applyFont="1" applyFill="1" applyBorder="1" applyProtection="1">
      <alignment vertical="center"/>
      <protection hidden="1"/>
    </xf>
    <xf numFmtId="0" fontId="16" fillId="0" borderId="1" xfId="0" applyFont="1" applyFill="1" applyBorder="1" applyProtection="1">
      <alignment vertical="center"/>
      <protection hidden="1"/>
    </xf>
    <xf numFmtId="0" fontId="16" fillId="0" borderId="0" xfId="0" applyFont="1" applyFill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38" fontId="12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Fill="1" applyBorder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5" fillId="0" borderId="0" xfId="0" applyFont="1" applyBorder="1" applyProtection="1">
      <alignment vertical="center"/>
      <protection hidden="1"/>
    </xf>
    <xf numFmtId="0" fontId="25" fillId="0" borderId="0" xfId="0" applyFont="1" applyFill="1" applyBorder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41" fillId="0" borderId="0" xfId="0" applyFont="1" applyBorder="1" applyProtection="1">
      <alignment vertical="center"/>
      <protection hidden="1"/>
    </xf>
    <xf numFmtId="0" fontId="37" fillId="9" borderId="76" xfId="0" applyFont="1" applyFill="1" applyBorder="1" applyAlignment="1" applyProtection="1">
      <alignment horizontal="center" vertical="center" wrapText="1" shrinkToFit="1"/>
      <protection locked="0"/>
    </xf>
    <xf numFmtId="0" fontId="37" fillId="9" borderId="7" xfId="0" applyFont="1" applyFill="1" applyBorder="1" applyAlignment="1" applyProtection="1">
      <alignment horizontal="center" vertical="center" wrapText="1" shrinkToFit="1"/>
      <protection locked="0"/>
    </xf>
    <xf numFmtId="0" fontId="37" fillId="9" borderId="82" xfId="0" applyFont="1" applyFill="1" applyBorder="1" applyAlignment="1" applyProtection="1">
      <alignment horizontal="center" vertical="center" wrapText="1" shrinkToFit="1"/>
      <protection locked="0"/>
    </xf>
    <xf numFmtId="0" fontId="37" fillId="9" borderId="78" xfId="0" applyFont="1" applyFill="1" applyBorder="1" applyAlignment="1" applyProtection="1">
      <alignment horizontal="center" vertical="center" wrapText="1" shrinkToFit="1"/>
      <protection locked="0"/>
    </xf>
    <xf numFmtId="0" fontId="38" fillId="9" borderId="7" xfId="0" applyFont="1" applyFill="1" applyBorder="1" applyAlignment="1" applyProtection="1">
      <alignment horizontal="center" vertical="center" shrinkToFit="1"/>
      <protection locked="0"/>
    </xf>
    <xf numFmtId="0" fontId="38" fillId="9" borderId="78" xfId="0" applyFont="1" applyFill="1" applyBorder="1" applyAlignment="1" applyProtection="1">
      <alignment horizontal="center" vertical="center" shrinkToFit="1"/>
      <protection locked="0"/>
    </xf>
    <xf numFmtId="0" fontId="38" fillId="9" borderId="77" xfId="0" applyFont="1" applyFill="1" applyBorder="1" applyAlignment="1" applyProtection="1">
      <alignment horizontal="center" vertical="center" shrinkToFit="1"/>
      <protection locked="0"/>
    </xf>
    <xf numFmtId="0" fontId="38" fillId="9" borderId="79" xfId="0" applyFont="1" applyFill="1" applyBorder="1" applyAlignment="1" applyProtection="1">
      <alignment horizontal="center" vertical="center" shrinkToFit="1"/>
      <protection locked="0"/>
    </xf>
    <xf numFmtId="0" fontId="32" fillId="0" borderId="27" xfId="0" applyFont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3" fillId="0" borderId="73" xfId="0" applyFont="1" applyBorder="1" applyAlignment="1" applyProtection="1">
      <alignment horizontal="center" vertical="center" wrapText="1" shrinkToFit="1"/>
      <protection hidden="1"/>
    </xf>
    <xf numFmtId="0" fontId="33" fillId="0" borderId="74" xfId="0" applyFont="1" applyBorder="1" applyAlignment="1" applyProtection="1">
      <alignment horizontal="center" vertical="center" wrapText="1" shrinkToFit="1"/>
      <protection hidden="1"/>
    </xf>
    <xf numFmtId="0" fontId="33" fillId="0" borderId="76" xfId="0" applyFont="1" applyBorder="1" applyAlignment="1" applyProtection="1">
      <alignment horizontal="center" vertical="center" wrapText="1" shrinkToFit="1"/>
      <protection hidden="1"/>
    </xf>
    <xf numFmtId="0" fontId="33" fillId="0" borderId="7" xfId="0" applyFont="1" applyBorder="1" applyAlignment="1" applyProtection="1">
      <alignment horizontal="center" vertical="center" wrapText="1" shrinkToFit="1"/>
      <protection hidden="1"/>
    </xf>
    <xf numFmtId="0" fontId="34" fillId="0" borderId="74" xfId="0" applyFont="1" applyFill="1" applyBorder="1" applyAlignment="1" applyProtection="1">
      <alignment horizontal="center" vertical="center" wrapText="1" shrinkToFit="1"/>
      <protection hidden="1"/>
    </xf>
    <xf numFmtId="0" fontId="34" fillId="0" borderId="7" xfId="0" applyFont="1" applyFill="1" applyBorder="1" applyAlignment="1" applyProtection="1">
      <alignment horizontal="center" vertical="center" wrapText="1" shrinkToFit="1"/>
      <protection hidden="1"/>
    </xf>
    <xf numFmtId="0" fontId="30" fillId="0" borderId="74" xfId="0" applyFont="1" applyFill="1" applyBorder="1" applyAlignment="1" applyProtection="1">
      <alignment horizontal="center" vertical="center" wrapText="1" shrinkToFit="1"/>
      <protection hidden="1"/>
    </xf>
    <xf numFmtId="0" fontId="30" fillId="0" borderId="7" xfId="0" applyFont="1" applyFill="1" applyBorder="1" applyAlignment="1" applyProtection="1">
      <alignment horizontal="center" vertical="center" wrapText="1" shrinkToFit="1"/>
      <protection hidden="1"/>
    </xf>
    <xf numFmtId="0" fontId="30" fillId="0" borderId="75" xfId="0" applyFont="1" applyFill="1" applyBorder="1" applyAlignment="1" applyProtection="1">
      <alignment horizontal="center" vertical="center" wrapText="1" shrinkToFit="1"/>
      <protection hidden="1"/>
    </xf>
    <xf numFmtId="0" fontId="30" fillId="0" borderId="77" xfId="0" applyFont="1" applyFill="1" applyBorder="1" applyAlignment="1" applyProtection="1">
      <alignment horizontal="center" vertical="center" wrapText="1" shrinkToFit="1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 shrinkToFit="1"/>
      <protection hidden="1"/>
    </xf>
    <xf numFmtId="0" fontId="2" fillId="0" borderId="3" xfId="0" applyFont="1" applyBorder="1" applyAlignment="1" applyProtection="1">
      <alignment horizontal="center" vertical="center" wrapText="1" shrinkToFi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8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2" fillId="0" borderId="9" xfId="0" applyFont="1" applyBorder="1" applyAlignment="1" applyProtection="1">
      <alignment horizontal="center" vertical="center" wrapText="1" shrinkToFit="1"/>
      <protection hidden="1"/>
    </xf>
    <xf numFmtId="0" fontId="2" fillId="0" borderId="7" xfId="0" applyFont="1" applyFill="1" applyBorder="1" applyAlignment="1" applyProtection="1">
      <alignment horizontal="center" vertical="center" textRotation="255"/>
      <protection hidden="1"/>
    </xf>
    <xf numFmtId="176" fontId="3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textRotation="255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 applyProtection="1">
      <alignment horizontal="right"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176" fontId="3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176" fontId="9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Fill="1" applyBorder="1" applyAlignment="1" applyProtection="1">
      <alignment horizontal="center" vertical="center" wrapText="1" shrinkToFit="1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8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0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20" xfId="0" applyFont="1" applyFill="1" applyBorder="1" applyAlignment="1" applyProtection="1">
      <alignment horizontal="left" vertical="top" wrapText="1"/>
      <protection hidden="1"/>
    </xf>
    <xf numFmtId="0" fontId="4" fillId="0" borderId="21" xfId="0" applyFont="1" applyFill="1" applyBorder="1" applyAlignment="1" applyProtection="1">
      <alignment horizontal="left" vertical="top" wrapText="1"/>
      <protection hidden="1"/>
    </xf>
    <xf numFmtId="0" fontId="4" fillId="0" borderId="11" xfId="0" applyFont="1" applyFill="1" applyBorder="1" applyAlignment="1" applyProtection="1">
      <alignment horizontal="left" vertical="top" wrapText="1"/>
      <protection hidden="1"/>
    </xf>
    <xf numFmtId="0" fontId="4" fillId="0" borderId="22" xfId="0" applyFont="1" applyFill="1" applyBorder="1" applyAlignment="1" applyProtection="1">
      <alignment horizontal="left" vertical="top" wrapText="1"/>
      <protection hidden="1"/>
    </xf>
    <xf numFmtId="0" fontId="2" fillId="0" borderId="3" xfId="0" applyFont="1" applyFill="1" applyBorder="1" applyAlignment="1" applyProtection="1">
      <alignment horizontal="center" vertical="center" wrapText="1" shrinkToFit="1"/>
      <protection hidden="1"/>
    </xf>
    <xf numFmtId="0" fontId="2" fillId="0" borderId="4" xfId="0" applyFont="1" applyFill="1" applyBorder="1" applyAlignment="1" applyProtection="1">
      <alignment horizontal="center" vertical="center" wrapText="1" shrinkToFit="1"/>
      <protection hidden="1"/>
    </xf>
    <xf numFmtId="0" fontId="2" fillId="0" borderId="8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9" xfId="0" applyFont="1" applyFill="1" applyBorder="1" applyAlignment="1" applyProtection="1">
      <alignment horizontal="center" vertical="center" wrapText="1" shrinkToFit="1"/>
      <protection hidden="1"/>
    </xf>
    <xf numFmtId="177" fontId="9" fillId="0" borderId="2" xfId="1" applyNumberFormat="1" applyFont="1" applyFill="1" applyBorder="1" applyAlignment="1" applyProtection="1">
      <alignment horizontal="center" vertical="center"/>
      <protection hidden="1"/>
    </xf>
    <xf numFmtId="177" fontId="9" fillId="0" borderId="3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8" xfId="1" applyNumberFormat="1" applyFont="1" applyFill="1" applyBorder="1" applyAlignment="1" applyProtection="1">
      <alignment horizontal="center" vertical="center"/>
      <protection hidden="1"/>
    </xf>
    <xf numFmtId="177" fontId="9" fillId="0" borderId="1" xfId="1" applyNumberFormat="1" applyFont="1" applyFill="1" applyBorder="1" applyAlignment="1" applyProtection="1">
      <alignment horizontal="center" vertical="center"/>
      <protection hidden="1"/>
    </xf>
    <xf numFmtId="177" fontId="9" fillId="0" borderId="9" xfId="1" applyNumberFormat="1" applyFont="1" applyFill="1" applyBorder="1" applyAlignment="1" applyProtection="1">
      <alignment horizontal="center" vertical="center"/>
      <protection hidden="1"/>
    </xf>
    <xf numFmtId="178" fontId="28" fillId="0" borderId="0" xfId="1" applyNumberFormat="1" applyFont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76" fontId="9" fillId="0" borderId="2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8" xfId="0" applyNumberFormat="1" applyFont="1" applyFill="1" applyBorder="1" applyAlignment="1" applyProtection="1">
      <alignment horizontal="center" vertical="center" shrinkToFit="1"/>
      <protection hidden="1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 shrinkToFit="1"/>
      <protection hidden="1"/>
    </xf>
    <xf numFmtId="0" fontId="4" fillId="0" borderId="3" xfId="0" applyFont="1" applyFill="1" applyBorder="1" applyAlignment="1" applyProtection="1">
      <alignment horizontal="center" vertical="center" wrapText="1" shrinkToFit="1"/>
      <protection hidden="1"/>
    </xf>
    <xf numFmtId="0" fontId="4" fillId="0" borderId="4" xfId="0" applyFont="1" applyFill="1" applyBorder="1" applyAlignment="1" applyProtection="1">
      <alignment horizontal="center" vertical="center" wrapText="1" shrinkToFit="1"/>
      <protection hidden="1"/>
    </xf>
    <xf numFmtId="0" fontId="4" fillId="0" borderId="5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hidden="1"/>
    </xf>
    <xf numFmtId="0" fontId="4" fillId="0" borderId="8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9" xfId="0" applyFont="1" applyFill="1" applyBorder="1" applyAlignment="1" applyProtection="1">
      <alignment horizontal="center" vertical="center" wrapText="1" shrinkToFi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0" fillId="0" borderId="0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38" fontId="39" fillId="3" borderId="2" xfId="1" applyFont="1" applyFill="1" applyBorder="1" applyAlignment="1" applyProtection="1">
      <alignment horizontal="center" vertical="center"/>
      <protection locked="0"/>
    </xf>
    <xf numFmtId="38" fontId="39" fillId="3" borderId="3" xfId="1" applyFont="1" applyFill="1" applyBorder="1" applyAlignment="1" applyProtection="1">
      <alignment horizontal="center" vertical="center"/>
      <protection locked="0"/>
    </xf>
    <xf numFmtId="38" fontId="39" fillId="3" borderId="8" xfId="1" applyFont="1" applyFill="1" applyBorder="1" applyAlignment="1" applyProtection="1">
      <alignment horizontal="center" vertical="center"/>
      <protection locked="0"/>
    </xf>
    <xf numFmtId="38" fontId="39" fillId="3" borderId="1" xfId="1" applyFont="1" applyFill="1" applyBorder="1" applyAlignment="1" applyProtection="1">
      <alignment horizontal="center" vertical="center"/>
      <protection locked="0"/>
    </xf>
    <xf numFmtId="38" fontId="12" fillId="0" borderId="3" xfId="1" applyFont="1" applyFill="1" applyBorder="1" applyAlignment="1" applyProtection="1">
      <alignment horizontal="center" vertical="center" shrinkToFit="1"/>
      <protection hidden="1"/>
    </xf>
    <xf numFmtId="38" fontId="12" fillId="0" borderId="4" xfId="1" applyFont="1" applyFill="1" applyBorder="1" applyAlignment="1" applyProtection="1">
      <alignment horizontal="center" vertical="center" shrinkToFit="1"/>
      <protection hidden="1"/>
    </xf>
    <xf numFmtId="38" fontId="12" fillId="0" borderId="1" xfId="1" applyFont="1" applyFill="1" applyBorder="1" applyAlignment="1" applyProtection="1">
      <alignment horizontal="center" vertical="center" shrinkToFit="1"/>
      <protection hidden="1"/>
    </xf>
    <xf numFmtId="38" fontId="12" fillId="0" borderId="9" xfId="1" applyFont="1" applyFill="1" applyBorder="1" applyAlignment="1" applyProtection="1">
      <alignment horizontal="center" vertical="center" shrinkToFit="1"/>
      <protection hidden="1"/>
    </xf>
    <xf numFmtId="38" fontId="15" fillId="0" borderId="2" xfId="1" applyFont="1" applyFill="1" applyBorder="1" applyAlignment="1" applyProtection="1">
      <alignment horizontal="center" vertical="center" shrinkToFit="1"/>
      <protection hidden="1"/>
    </xf>
    <xf numFmtId="38" fontId="15" fillId="0" borderId="3" xfId="1" applyFont="1" applyFill="1" applyBorder="1" applyAlignment="1" applyProtection="1">
      <alignment horizontal="center" vertical="center" shrinkToFit="1"/>
      <protection hidden="1"/>
    </xf>
    <xf numFmtId="38" fontId="15" fillId="0" borderId="4" xfId="1" applyFont="1" applyFill="1" applyBorder="1" applyAlignment="1" applyProtection="1">
      <alignment horizontal="center" vertical="center" shrinkToFit="1"/>
      <protection hidden="1"/>
    </xf>
    <xf numFmtId="38" fontId="15" fillId="0" borderId="8" xfId="1" applyFont="1" applyFill="1" applyBorder="1" applyAlignment="1" applyProtection="1">
      <alignment horizontal="center" vertical="center" shrinkToFit="1"/>
      <protection hidden="1"/>
    </xf>
    <xf numFmtId="38" fontId="15" fillId="0" borderId="1" xfId="1" applyFont="1" applyFill="1" applyBorder="1" applyAlignment="1" applyProtection="1">
      <alignment horizontal="center" vertical="center" shrinkToFit="1"/>
      <protection hidden="1"/>
    </xf>
    <xf numFmtId="38" fontId="15" fillId="0" borderId="9" xfId="1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38" fontId="12" fillId="0" borderId="0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textRotation="255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1" xfId="0" applyFont="1" applyFill="1" applyBorder="1" applyAlignment="1" applyProtection="1">
      <alignment horizontal="center" vertical="center" shrinkToFit="1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2" fillId="3" borderId="38" xfId="0" applyFont="1" applyFill="1" applyBorder="1" applyAlignment="1" applyProtection="1">
      <alignment horizontal="center" vertical="center"/>
      <protection locked="0"/>
    </xf>
    <xf numFmtId="0" fontId="43" fillId="3" borderId="3" xfId="0" applyFont="1" applyFill="1" applyBorder="1" applyAlignment="1" applyProtection="1">
      <alignment horizontal="center" vertical="center"/>
      <protection locked="0"/>
    </xf>
    <xf numFmtId="0" fontId="43" fillId="3" borderId="39" xfId="0" applyFont="1" applyFill="1" applyBorder="1" applyAlignment="1" applyProtection="1">
      <alignment horizontal="center" vertical="center"/>
      <protection locked="0"/>
    </xf>
    <xf numFmtId="0" fontId="43" fillId="3" borderId="29" xfId="0" applyFont="1" applyFill="1" applyBorder="1" applyAlignment="1" applyProtection="1">
      <alignment horizontal="center" vertical="center"/>
      <protection locked="0"/>
    </xf>
    <xf numFmtId="0" fontId="43" fillId="3" borderId="0" xfId="0" applyFont="1" applyFill="1" applyBorder="1" applyAlignment="1" applyProtection="1">
      <alignment horizontal="center" vertical="center"/>
      <protection locked="0"/>
    </xf>
    <xf numFmtId="0" fontId="43" fillId="3" borderId="30" xfId="0" applyFont="1" applyFill="1" applyBorder="1" applyAlignment="1" applyProtection="1">
      <alignment horizontal="center" vertical="center"/>
      <protection locked="0"/>
    </xf>
    <xf numFmtId="0" fontId="43" fillId="3" borderId="31" xfId="0" applyFont="1" applyFill="1" applyBorder="1" applyAlignment="1" applyProtection="1">
      <alignment horizontal="center" vertical="center"/>
      <protection locked="0"/>
    </xf>
    <xf numFmtId="0" fontId="43" fillId="3" borderId="1" xfId="0" applyFont="1" applyFill="1" applyBorder="1" applyAlignment="1" applyProtection="1">
      <alignment horizontal="center" vertical="center"/>
      <protection locked="0"/>
    </xf>
    <xf numFmtId="0" fontId="43" fillId="3" borderId="32" xfId="0" applyFont="1" applyFill="1" applyBorder="1" applyAlignment="1" applyProtection="1">
      <alignment horizontal="center" vertical="center"/>
      <protection locked="0"/>
    </xf>
    <xf numFmtId="179" fontId="43" fillId="3" borderId="38" xfId="0" applyNumberFormat="1" applyFont="1" applyFill="1" applyBorder="1" applyAlignment="1" applyProtection="1">
      <alignment horizontal="center" vertical="center"/>
      <protection locked="0"/>
    </xf>
    <xf numFmtId="179" fontId="43" fillId="3" borderId="3" xfId="0" applyNumberFormat="1" applyFont="1" applyFill="1" applyBorder="1" applyAlignment="1" applyProtection="1">
      <alignment horizontal="center" vertical="center"/>
      <protection locked="0"/>
    </xf>
    <xf numFmtId="179" fontId="43" fillId="3" borderId="39" xfId="0" applyNumberFormat="1" applyFont="1" applyFill="1" applyBorder="1" applyAlignment="1" applyProtection="1">
      <alignment horizontal="center" vertical="center"/>
      <protection locked="0"/>
    </xf>
    <xf numFmtId="179" fontId="43" fillId="3" borderId="29" xfId="0" applyNumberFormat="1" applyFont="1" applyFill="1" applyBorder="1" applyAlignment="1" applyProtection="1">
      <alignment horizontal="center" vertical="center"/>
      <protection locked="0"/>
    </xf>
    <xf numFmtId="179" fontId="43" fillId="3" borderId="0" xfId="0" applyNumberFormat="1" applyFont="1" applyFill="1" applyBorder="1" applyAlignment="1" applyProtection="1">
      <alignment horizontal="center" vertical="center"/>
      <protection locked="0"/>
    </xf>
    <xf numFmtId="179" fontId="43" fillId="3" borderId="30" xfId="0" applyNumberFormat="1" applyFont="1" applyFill="1" applyBorder="1" applyAlignment="1" applyProtection="1">
      <alignment horizontal="center" vertical="center"/>
      <protection locked="0"/>
    </xf>
    <xf numFmtId="179" fontId="43" fillId="3" borderId="31" xfId="0" applyNumberFormat="1" applyFont="1" applyFill="1" applyBorder="1" applyAlignment="1" applyProtection="1">
      <alignment horizontal="center" vertical="center"/>
      <protection locked="0"/>
    </xf>
    <xf numFmtId="179" fontId="43" fillId="3" borderId="1" xfId="0" applyNumberFormat="1" applyFont="1" applyFill="1" applyBorder="1" applyAlignment="1" applyProtection="1">
      <alignment horizontal="center" vertical="center"/>
      <protection locked="0"/>
    </xf>
    <xf numFmtId="179" fontId="43" fillId="3" borderId="32" xfId="0" applyNumberFormat="1" applyFont="1" applyFill="1" applyBorder="1" applyAlignment="1" applyProtection="1">
      <alignment horizontal="center" vertical="center"/>
      <protection locked="0"/>
    </xf>
    <xf numFmtId="180" fontId="2" fillId="0" borderId="36" xfId="0" applyNumberFormat="1" applyFont="1" applyBorder="1" applyAlignment="1" applyProtection="1">
      <alignment horizontal="right" vertical="center"/>
      <protection hidden="1"/>
    </xf>
    <xf numFmtId="180" fontId="2" fillId="0" borderId="13" xfId="0" applyNumberFormat="1" applyFont="1" applyBorder="1" applyAlignment="1" applyProtection="1">
      <alignment horizontal="right" vertical="center"/>
      <protection hidden="1"/>
    </xf>
    <xf numFmtId="180" fontId="2" fillId="0" borderId="37" xfId="0" applyNumberFormat="1" applyFont="1" applyBorder="1" applyAlignment="1" applyProtection="1">
      <alignment horizontal="right" vertical="center"/>
      <protection hidden="1"/>
    </xf>
    <xf numFmtId="0" fontId="2" fillId="7" borderId="40" xfId="0" applyFont="1" applyFill="1" applyBorder="1" applyAlignment="1" applyProtection="1">
      <alignment horizontal="center" vertical="center"/>
      <protection hidden="1"/>
    </xf>
    <xf numFmtId="0" fontId="2" fillId="7" borderId="41" xfId="0" applyFont="1" applyFill="1" applyBorder="1" applyAlignment="1" applyProtection="1">
      <alignment horizontal="center" vertical="center"/>
      <protection hidden="1"/>
    </xf>
    <xf numFmtId="0" fontId="2" fillId="7" borderId="42" xfId="0" applyFont="1" applyFill="1" applyBorder="1" applyAlignment="1" applyProtection="1">
      <alignment horizontal="center" vertical="center"/>
      <protection hidden="1"/>
    </xf>
    <xf numFmtId="0" fontId="2" fillId="7" borderId="45" xfId="0" applyFont="1" applyFill="1" applyBorder="1" applyAlignment="1" applyProtection="1">
      <alignment horizontal="center" vertical="center"/>
      <protection hidden="1"/>
    </xf>
    <xf numFmtId="0" fontId="2" fillId="7" borderId="46" xfId="0" applyFont="1" applyFill="1" applyBorder="1" applyAlignment="1" applyProtection="1">
      <alignment horizontal="center" vertical="center"/>
      <protection hidden="1"/>
    </xf>
    <xf numFmtId="0" fontId="2" fillId="7" borderId="47" xfId="0" applyFont="1" applyFill="1" applyBorder="1" applyAlignment="1" applyProtection="1">
      <alignment horizontal="center" vertical="center"/>
      <protection hidden="1"/>
    </xf>
    <xf numFmtId="0" fontId="2" fillId="7" borderId="48" xfId="0" applyFont="1" applyFill="1" applyBorder="1" applyAlignment="1" applyProtection="1">
      <alignment horizontal="center" vertical="center"/>
      <protection hidden="1"/>
    </xf>
    <xf numFmtId="0" fontId="2" fillId="7" borderId="49" xfId="0" applyFont="1" applyFill="1" applyBorder="1" applyAlignment="1" applyProtection="1">
      <alignment horizontal="center" vertical="center"/>
      <protection hidden="1"/>
    </xf>
    <xf numFmtId="0" fontId="2" fillId="7" borderId="50" xfId="0" applyFont="1" applyFill="1" applyBorder="1" applyAlignment="1" applyProtection="1">
      <alignment horizontal="center" vertical="center"/>
      <protection hidden="1"/>
    </xf>
    <xf numFmtId="181" fontId="2" fillId="7" borderId="43" xfId="0" applyNumberFormat="1" applyFont="1" applyFill="1" applyBorder="1" applyAlignment="1" applyProtection="1">
      <alignment horizontal="center" vertical="center" wrapText="1"/>
      <protection hidden="1"/>
    </xf>
    <xf numFmtId="181" fontId="2" fillId="7" borderId="43" xfId="0" applyNumberFormat="1" applyFont="1" applyFill="1" applyBorder="1" applyAlignment="1" applyProtection="1">
      <alignment horizontal="center" vertical="center"/>
      <protection hidden="1"/>
    </xf>
    <xf numFmtId="181" fontId="2" fillId="7" borderId="44" xfId="0" applyNumberFormat="1" applyFont="1" applyFill="1" applyBorder="1" applyAlignment="1" applyProtection="1">
      <alignment horizontal="center" vertical="center"/>
      <protection hidden="1"/>
    </xf>
    <xf numFmtId="182" fontId="2" fillId="0" borderId="36" xfId="0" applyNumberFormat="1" applyFont="1" applyBorder="1" applyAlignment="1" applyProtection="1">
      <alignment horizontal="right" vertical="center"/>
      <protection hidden="1"/>
    </xf>
    <xf numFmtId="182" fontId="2" fillId="0" borderId="13" xfId="0" applyNumberFormat="1" applyFont="1" applyBorder="1" applyAlignment="1" applyProtection="1">
      <alignment horizontal="right" vertical="center"/>
      <protection hidden="1"/>
    </xf>
    <xf numFmtId="182" fontId="2" fillId="0" borderId="14" xfId="0" applyNumberFormat="1" applyFont="1" applyBorder="1" applyAlignment="1" applyProtection="1">
      <alignment horizontal="right" vertical="center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2" fillId="5" borderId="53" xfId="0" applyFont="1" applyFill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2" fillId="5" borderId="57" xfId="0" applyFont="1" applyFill="1" applyBorder="1" applyAlignment="1" applyProtection="1">
      <alignment horizontal="center" vertical="center"/>
      <protection hidden="1"/>
    </xf>
    <xf numFmtId="0" fontId="2" fillId="5" borderId="59" xfId="0" applyFont="1" applyFill="1" applyBorder="1" applyAlignment="1" applyProtection="1">
      <alignment horizontal="center" vertical="center"/>
      <protection hidden="1"/>
    </xf>
    <xf numFmtId="0" fontId="2" fillId="5" borderId="60" xfId="0" applyFont="1" applyFill="1" applyBorder="1" applyAlignment="1" applyProtection="1">
      <alignment horizontal="center" vertical="center"/>
      <protection hidden="1"/>
    </xf>
    <xf numFmtId="0" fontId="2" fillId="5" borderId="61" xfId="0" applyFont="1" applyFill="1" applyBorder="1" applyAlignment="1" applyProtection="1">
      <alignment horizontal="center" vertical="center"/>
      <protection hidden="1"/>
    </xf>
    <xf numFmtId="183" fontId="21" fillId="5" borderId="54" xfId="1" applyNumberFormat="1" applyFont="1" applyFill="1" applyBorder="1" applyAlignment="1" applyProtection="1">
      <alignment horizontal="right" vertical="center"/>
      <protection hidden="1"/>
    </xf>
    <xf numFmtId="183" fontId="21" fillId="5" borderId="55" xfId="1" applyNumberFormat="1" applyFont="1" applyFill="1" applyBorder="1" applyAlignment="1" applyProtection="1">
      <alignment horizontal="right" vertical="center"/>
      <protection hidden="1"/>
    </xf>
    <xf numFmtId="183" fontId="21" fillId="5" borderId="58" xfId="1" applyNumberFormat="1" applyFont="1" applyFill="1" applyBorder="1" applyAlignment="1" applyProtection="1">
      <alignment horizontal="right" vertical="center"/>
      <protection hidden="1"/>
    </xf>
    <xf numFmtId="183" fontId="21" fillId="5" borderId="0" xfId="1" applyNumberFormat="1" applyFont="1" applyFill="1" applyBorder="1" applyAlignment="1" applyProtection="1">
      <alignment horizontal="right" vertical="center"/>
      <protection hidden="1"/>
    </xf>
    <xf numFmtId="183" fontId="21" fillId="5" borderId="62" xfId="1" applyNumberFormat="1" applyFont="1" applyFill="1" applyBorder="1" applyAlignment="1" applyProtection="1">
      <alignment horizontal="right" vertical="center"/>
      <protection hidden="1"/>
    </xf>
    <xf numFmtId="183" fontId="21" fillId="5" borderId="63" xfId="1" applyNumberFormat="1" applyFont="1" applyFill="1" applyBorder="1" applyAlignment="1" applyProtection="1">
      <alignment horizontal="right" vertical="center"/>
      <protection hidden="1"/>
    </xf>
    <xf numFmtId="38" fontId="2" fillId="5" borderId="55" xfId="1" applyFont="1" applyFill="1" applyBorder="1" applyAlignment="1" applyProtection="1">
      <alignment horizontal="center" vertical="center"/>
      <protection hidden="1"/>
    </xf>
    <xf numFmtId="38" fontId="2" fillId="5" borderId="56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57" xfId="1" applyFont="1" applyFill="1" applyBorder="1" applyAlignment="1" applyProtection="1">
      <alignment horizontal="center" vertical="center"/>
      <protection hidden="1"/>
    </xf>
    <xf numFmtId="38" fontId="2" fillId="5" borderId="63" xfId="1" applyFont="1" applyFill="1" applyBorder="1" applyAlignment="1" applyProtection="1">
      <alignment horizontal="center" vertical="center"/>
      <protection hidden="1"/>
    </xf>
    <xf numFmtId="38" fontId="2" fillId="5" borderId="64" xfId="1" applyFont="1" applyFill="1" applyBorder="1" applyAlignment="1" applyProtection="1">
      <alignment horizontal="center" vertical="center"/>
      <protection hidden="1"/>
    </xf>
    <xf numFmtId="181" fontId="2" fillId="7" borderId="51" xfId="0" applyNumberFormat="1" applyFont="1" applyFill="1" applyBorder="1" applyAlignment="1" applyProtection="1">
      <alignment horizontal="center" vertical="center"/>
      <protection hidden="1"/>
    </xf>
    <xf numFmtId="181" fontId="2" fillId="7" borderId="52" xfId="0" applyNumberFormat="1" applyFont="1" applyFill="1" applyBorder="1" applyAlignment="1" applyProtection="1">
      <alignment horizontal="center" vertical="center"/>
      <protection hidden="1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184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18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84" fontId="2" fillId="0" borderId="30" xfId="0" applyNumberFormat="1" applyFont="1" applyFill="1" applyBorder="1" applyAlignment="1" applyProtection="1">
      <alignment horizontal="center" vertical="center" wrapText="1"/>
      <protection hidden="1"/>
    </xf>
    <xf numFmtId="184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8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84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2" xfId="0" applyFont="1" applyFill="1" applyBorder="1" applyAlignment="1" applyProtection="1">
      <alignment horizontal="center" vertical="center"/>
      <protection hidden="1"/>
    </xf>
    <xf numFmtId="0" fontId="4" fillId="8" borderId="5" xfId="0" applyFont="1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4" fillId="8" borderId="3" xfId="0" applyFont="1" applyFill="1" applyBorder="1" applyAlignment="1" applyProtection="1">
      <alignment horizontal="center" vertical="center" shrinkToFit="1"/>
      <protection hidden="1"/>
    </xf>
    <xf numFmtId="0" fontId="4" fillId="8" borderId="0" xfId="0" applyFont="1" applyFill="1" applyBorder="1" applyAlignment="1" applyProtection="1">
      <alignment horizontal="center" vertical="center" shrinkToFit="1"/>
      <protection hidden="1"/>
    </xf>
    <xf numFmtId="0" fontId="4" fillId="8" borderId="1" xfId="0" applyFont="1" applyFill="1" applyBorder="1" applyAlignment="1" applyProtection="1">
      <alignment horizontal="center" vertical="center" shrinkToFit="1"/>
      <protection hidden="1"/>
    </xf>
    <xf numFmtId="0" fontId="4" fillId="8" borderId="3" xfId="0" applyFont="1" applyFill="1" applyBorder="1" applyAlignment="1" applyProtection="1">
      <alignment horizontal="center" vertic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42" fillId="3" borderId="29" xfId="0" applyFont="1" applyFill="1" applyBorder="1" applyAlignment="1" applyProtection="1">
      <alignment horizontal="center" vertical="center"/>
      <protection locked="0"/>
    </xf>
    <xf numFmtId="0" fontId="42" fillId="3" borderId="0" xfId="0" applyFont="1" applyFill="1" applyBorder="1" applyAlignment="1" applyProtection="1">
      <alignment horizontal="center" vertical="center"/>
      <protection locked="0"/>
    </xf>
    <xf numFmtId="0" fontId="42" fillId="3" borderId="6" xfId="0" applyFont="1" applyFill="1" applyBorder="1" applyAlignment="1" applyProtection="1">
      <alignment horizontal="center" vertical="center"/>
      <protection locked="0"/>
    </xf>
    <xf numFmtId="0" fontId="42" fillId="3" borderId="31" xfId="0" applyFont="1" applyFill="1" applyBorder="1" applyAlignment="1" applyProtection="1">
      <alignment horizontal="center" vertical="center"/>
      <protection locked="0"/>
    </xf>
    <xf numFmtId="0" fontId="42" fillId="3" borderId="1" xfId="0" applyFont="1" applyFill="1" applyBorder="1" applyAlignment="1" applyProtection="1">
      <alignment horizontal="center" vertical="center"/>
      <protection locked="0"/>
    </xf>
    <xf numFmtId="0" fontId="42" fillId="3" borderId="9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81" xfId="0" applyFont="1" applyBorder="1" applyAlignment="1" applyProtection="1">
      <alignment horizontal="center" vertical="center"/>
      <protection hidden="1"/>
    </xf>
    <xf numFmtId="0" fontId="2" fillId="8" borderId="5" xfId="0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Border="1" applyAlignment="1" applyProtection="1">
      <alignment horizontal="center" vertical="center" shrinkToFit="1"/>
      <protection hidden="1"/>
    </xf>
    <xf numFmtId="179" fontId="2" fillId="3" borderId="3" xfId="0" applyNumberFormat="1" applyFont="1" applyFill="1" applyBorder="1" applyAlignment="1" applyProtection="1">
      <alignment horizontal="center" vertical="center"/>
      <protection locked="0"/>
    </xf>
    <xf numFmtId="179" fontId="2" fillId="3" borderId="39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1" xfId="0" applyNumberFormat="1" applyFont="1" applyFill="1" applyBorder="1" applyAlignment="1" applyProtection="1">
      <alignment horizontal="center" vertical="center"/>
      <protection locked="0"/>
    </xf>
    <xf numFmtId="179" fontId="2" fillId="3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183" fontId="21" fillId="0" borderId="68" xfId="1" applyNumberFormat="1" applyFont="1" applyFill="1" applyBorder="1" applyAlignment="1" applyProtection="1">
      <alignment horizontal="right" vertical="center"/>
      <protection hidden="1"/>
    </xf>
    <xf numFmtId="183" fontId="21" fillId="0" borderId="0" xfId="1" applyNumberFormat="1" applyFont="1" applyFill="1" applyBorder="1" applyAlignment="1" applyProtection="1">
      <alignment horizontal="right" vertical="center"/>
      <protection hidden="1"/>
    </xf>
    <xf numFmtId="183" fontId="21" fillId="0" borderId="71" xfId="1" applyNumberFormat="1" applyFont="1" applyFill="1" applyBorder="1" applyAlignment="1" applyProtection="1">
      <alignment horizontal="right" vertical="center"/>
      <protection hidden="1"/>
    </xf>
    <xf numFmtId="183" fontId="21" fillId="0" borderId="60" xfId="1" applyNumberFormat="1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horizontal="center" vertical="center"/>
      <protection hidden="1"/>
    </xf>
    <xf numFmtId="38" fontId="2" fillId="0" borderId="69" xfId="1" applyFont="1" applyFill="1" applyBorder="1" applyAlignment="1" applyProtection="1">
      <alignment horizontal="center" vertical="center"/>
      <protection hidden="1"/>
    </xf>
    <xf numFmtId="38" fontId="2" fillId="0" borderId="60" xfId="1" applyFont="1" applyFill="1" applyBorder="1" applyAlignment="1" applyProtection="1">
      <alignment horizontal="center" vertical="center"/>
      <protection hidden="1"/>
    </xf>
    <xf numFmtId="38" fontId="2" fillId="0" borderId="72" xfId="1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179" fontId="2" fillId="3" borderId="38" xfId="0" applyNumberFormat="1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183" fontId="9" fillId="3" borderId="2" xfId="1" applyNumberFormat="1" applyFont="1" applyFill="1" applyBorder="1" applyAlignment="1" applyProtection="1">
      <alignment horizontal="center" vertical="center"/>
      <protection locked="0"/>
    </xf>
    <xf numFmtId="183" fontId="9" fillId="3" borderId="3" xfId="1" applyNumberFormat="1" applyFont="1" applyFill="1" applyBorder="1" applyAlignment="1" applyProtection="1">
      <alignment horizontal="center" vertical="center"/>
      <protection locked="0"/>
    </xf>
    <xf numFmtId="183" fontId="9" fillId="3" borderId="8" xfId="1" applyNumberFormat="1" applyFont="1" applyFill="1" applyBorder="1" applyAlignment="1" applyProtection="1">
      <alignment horizontal="center" vertical="center"/>
      <protection locked="0"/>
    </xf>
    <xf numFmtId="183" fontId="9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178" fontId="18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36" fillId="9" borderId="76" xfId="0" applyFont="1" applyFill="1" applyBorder="1" applyAlignment="1" applyProtection="1">
      <alignment horizontal="center" vertical="center" wrapText="1" shrinkToFit="1"/>
      <protection locked="0"/>
    </xf>
    <xf numFmtId="0" fontId="36" fillId="9" borderId="7" xfId="0" applyFont="1" applyFill="1" applyBorder="1" applyAlignment="1" applyProtection="1">
      <alignment horizontal="center" vertical="center" wrapText="1" shrinkToFit="1"/>
      <protection locked="0"/>
    </xf>
    <xf numFmtId="0" fontId="36" fillId="9" borderId="82" xfId="0" applyFont="1" applyFill="1" applyBorder="1" applyAlignment="1" applyProtection="1">
      <alignment horizontal="center" vertical="center" wrapText="1" shrinkToFit="1"/>
      <protection locked="0"/>
    </xf>
    <xf numFmtId="0" fontId="36" fillId="9" borderId="78" xfId="0" applyFont="1" applyFill="1" applyBorder="1" applyAlignment="1" applyProtection="1">
      <alignment horizontal="center" vertical="center" wrapText="1" shrinkToFit="1"/>
      <protection locked="0"/>
    </xf>
    <xf numFmtId="0" fontId="31" fillId="9" borderId="7" xfId="0" applyFont="1" applyFill="1" applyBorder="1" applyAlignment="1" applyProtection="1">
      <alignment horizontal="center" vertical="center" shrinkToFit="1"/>
      <protection locked="0"/>
    </xf>
    <xf numFmtId="0" fontId="31" fillId="9" borderId="78" xfId="0" applyFont="1" applyFill="1" applyBorder="1" applyAlignment="1" applyProtection="1">
      <alignment horizontal="center" vertical="center" shrinkToFit="1"/>
      <protection locked="0"/>
    </xf>
    <xf numFmtId="0" fontId="31" fillId="9" borderId="77" xfId="0" applyFont="1" applyFill="1" applyBorder="1" applyAlignment="1" applyProtection="1">
      <alignment horizontal="center" vertical="center" shrinkToFit="1"/>
      <protection locked="0"/>
    </xf>
    <xf numFmtId="0" fontId="31" fillId="9" borderId="79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28</xdr:row>
      <xdr:rowOff>57150</xdr:rowOff>
    </xdr:from>
    <xdr:to>
      <xdr:col>22</xdr:col>
      <xdr:colOff>202407</xdr:colOff>
      <xdr:row>29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41F35789-DA73-45AC-AE37-83D8EAF28EE6}"/>
            </a:ext>
          </a:extLst>
        </xdr:cNvPr>
        <xdr:cNvSpPr/>
      </xdr:nvSpPr>
      <xdr:spPr>
        <a:xfrm>
          <a:off x="5769769" y="98393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48</xdr:row>
      <xdr:rowOff>57150</xdr:rowOff>
    </xdr:from>
    <xdr:to>
      <xdr:col>22</xdr:col>
      <xdr:colOff>202407</xdr:colOff>
      <xdr:row>49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D1978DD0-F934-44E4-955C-5869549022FE}"/>
            </a:ext>
          </a:extLst>
        </xdr:cNvPr>
        <xdr:cNvSpPr/>
      </xdr:nvSpPr>
      <xdr:spPr>
        <a:xfrm>
          <a:off x="5769769" y="160972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66</xdr:row>
      <xdr:rowOff>57150</xdr:rowOff>
    </xdr:from>
    <xdr:to>
      <xdr:col>22</xdr:col>
      <xdr:colOff>202407</xdr:colOff>
      <xdr:row>67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08254458-33B7-4113-B9C8-DE51377EC4F8}"/>
            </a:ext>
          </a:extLst>
        </xdr:cNvPr>
        <xdr:cNvSpPr/>
      </xdr:nvSpPr>
      <xdr:spPr>
        <a:xfrm>
          <a:off x="5769769" y="21907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254723</xdr:colOff>
      <xdr:row>9</xdr:row>
      <xdr:rowOff>149659</xdr:rowOff>
    </xdr:from>
    <xdr:to>
      <xdr:col>42</xdr:col>
      <xdr:colOff>122527</xdr:colOff>
      <xdr:row>13</xdr:row>
      <xdr:rowOff>111847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B25637-B28D-4459-B18C-08E4114EBC1A}"/>
            </a:ext>
          </a:extLst>
        </xdr:cNvPr>
        <xdr:cNvSpPr/>
      </xdr:nvSpPr>
      <xdr:spPr>
        <a:xfrm>
          <a:off x="5683973" y="3511984"/>
          <a:ext cx="5735204" cy="93373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22</xdr:col>
      <xdr:colOff>40478</xdr:colOff>
      <xdr:row>9</xdr:row>
      <xdr:rowOff>321397</xdr:rowOff>
    </xdr:from>
    <xdr:to>
      <xdr:col>25</xdr:col>
      <xdr:colOff>88759</xdr:colOff>
      <xdr:row>12</xdr:row>
      <xdr:rowOff>287626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EAD449D-1708-433B-895D-4EF3E05779F1}"/>
            </a:ext>
          </a:extLst>
        </xdr:cNvPr>
        <xdr:cNvSpPr/>
      </xdr:nvSpPr>
      <xdr:spPr>
        <a:xfrm>
          <a:off x="5984078" y="3683722"/>
          <a:ext cx="819806" cy="5758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0</xdr:col>
      <xdr:colOff>198081</xdr:colOff>
      <xdr:row>8</xdr:row>
      <xdr:rowOff>121445</xdr:rowOff>
    </xdr:from>
    <xdr:to>
      <xdr:col>16</xdr:col>
      <xdr:colOff>166041</xdr:colOff>
      <xdr:row>12</xdr:row>
      <xdr:rowOff>312525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66593F17-FCDE-4E11-9C82-A34B49EEF314}"/>
            </a:ext>
          </a:extLst>
        </xdr:cNvPr>
        <xdr:cNvSpPr/>
      </xdr:nvSpPr>
      <xdr:spPr>
        <a:xfrm>
          <a:off x="198081" y="3131345"/>
          <a:ext cx="4368510" cy="1153105"/>
        </a:xfrm>
        <a:prstGeom prst="wedgeRectCallout">
          <a:avLst>
            <a:gd name="adj1" fmla="val 20615"/>
            <a:gd name="adj2" fmla="val -7818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入居する大規模施設運営事業者に、大規模施設ＩＤ、テナント申請用認証番号と合わせて確認してください。</a:t>
          </a:r>
        </a:p>
      </xdr:txBody>
    </xdr:sp>
    <xdr:clientData/>
  </xdr:twoCellAnchor>
  <xdr:twoCellAnchor>
    <xdr:from>
      <xdr:col>16</xdr:col>
      <xdr:colOff>27064</xdr:colOff>
      <xdr:row>304</xdr:row>
      <xdr:rowOff>92869</xdr:rowOff>
    </xdr:from>
    <xdr:to>
      <xdr:col>32</xdr:col>
      <xdr:colOff>257827</xdr:colOff>
      <xdr:row>308</xdr:row>
      <xdr:rowOff>117981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12C6063-3B37-4AE9-B01B-54E8D7C14811}"/>
            </a:ext>
          </a:extLst>
        </xdr:cNvPr>
        <xdr:cNvSpPr/>
      </xdr:nvSpPr>
      <xdr:spPr>
        <a:xfrm>
          <a:off x="4427614" y="46460569"/>
          <a:ext cx="4364613" cy="558512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16</xdr:col>
      <xdr:colOff>88832</xdr:colOff>
      <xdr:row>388</xdr:row>
      <xdr:rowOff>89334</xdr:rowOff>
    </xdr:from>
    <xdr:to>
      <xdr:col>33</xdr:col>
      <xdr:colOff>39545</xdr:colOff>
      <xdr:row>392</xdr:row>
      <xdr:rowOff>114446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1CB04870-54DA-4236-823C-2B53DD060799}"/>
            </a:ext>
          </a:extLst>
        </xdr:cNvPr>
        <xdr:cNvSpPr/>
      </xdr:nvSpPr>
      <xdr:spPr>
        <a:xfrm>
          <a:off x="4489382" y="57810834"/>
          <a:ext cx="4360788" cy="558512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17</xdr:col>
      <xdr:colOff>249261</xdr:colOff>
      <xdr:row>472</xdr:row>
      <xdr:rowOff>95251</xdr:rowOff>
    </xdr:from>
    <xdr:to>
      <xdr:col>34</xdr:col>
      <xdr:colOff>185357</xdr:colOff>
      <xdr:row>476</xdr:row>
      <xdr:rowOff>81201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DB8D2516-245E-4D36-913B-2FB43FAA0D44}"/>
            </a:ext>
          </a:extLst>
        </xdr:cNvPr>
        <xdr:cNvSpPr/>
      </xdr:nvSpPr>
      <xdr:spPr>
        <a:xfrm>
          <a:off x="4906986" y="69170551"/>
          <a:ext cx="4365221" cy="519350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3</xdr:col>
      <xdr:colOff>138546</xdr:colOff>
      <xdr:row>252</xdr:row>
      <xdr:rowOff>34636</xdr:rowOff>
    </xdr:from>
    <xdr:to>
      <xdr:col>14</xdr:col>
      <xdr:colOff>173181</xdr:colOff>
      <xdr:row>263</xdr:row>
      <xdr:rowOff>34640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F58836CD-4EBA-4167-B2FA-4E787DE627A7}"/>
            </a:ext>
          </a:extLst>
        </xdr:cNvPr>
        <xdr:cNvSpPr/>
      </xdr:nvSpPr>
      <xdr:spPr>
        <a:xfrm>
          <a:off x="1081521" y="39468136"/>
          <a:ext cx="2977860" cy="1466854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15</xdr:col>
      <xdr:colOff>251113</xdr:colOff>
      <xdr:row>254</xdr:row>
      <xdr:rowOff>2474</xdr:rowOff>
    </xdr:from>
    <xdr:to>
      <xdr:col>33</xdr:col>
      <xdr:colOff>8657</xdr:colOff>
      <xdr:row>264</xdr:row>
      <xdr:rowOff>19795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12CBF350-0102-4935-A664-DC55F9450C44}"/>
            </a:ext>
          </a:extLst>
        </xdr:cNvPr>
        <xdr:cNvSpPr/>
      </xdr:nvSpPr>
      <xdr:spPr>
        <a:xfrm>
          <a:off x="4394488" y="39702674"/>
          <a:ext cx="4424794" cy="1350821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4</xdr:col>
      <xdr:colOff>225137</xdr:colOff>
      <xdr:row>323</xdr:row>
      <xdr:rowOff>0</xdr:rowOff>
    </xdr:from>
    <xdr:to>
      <xdr:col>16</xdr:col>
      <xdr:colOff>51954</xdr:colOff>
      <xdr:row>334</xdr:row>
      <xdr:rowOff>4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AFE118A5-721B-4CEC-9A49-BBFEB3E907F0}"/>
            </a:ext>
          </a:extLst>
        </xdr:cNvPr>
        <xdr:cNvSpPr/>
      </xdr:nvSpPr>
      <xdr:spPr>
        <a:xfrm>
          <a:off x="1482437" y="49053750"/>
          <a:ext cx="2970067" cy="1466854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▼を押すと「△」「定「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注：時短協力は「△」</a:t>
          </a:r>
        </a:p>
      </xdr:txBody>
    </xdr:sp>
    <xdr:clientData/>
  </xdr:twoCellAnchor>
  <xdr:twoCellAnchor>
    <xdr:from>
      <xdr:col>19</xdr:col>
      <xdr:colOff>86590</xdr:colOff>
      <xdr:row>331</xdr:row>
      <xdr:rowOff>34636</xdr:rowOff>
    </xdr:from>
    <xdr:to>
      <xdr:col>36</xdr:col>
      <xdr:colOff>51952</xdr:colOff>
      <xdr:row>336</xdr:row>
      <xdr:rowOff>103908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C9A412CC-A06C-45D4-8E90-0249C45521E5}"/>
            </a:ext>
          </a:extLst>
        </xdr:cNvPr>
        <xdr:cNvSpPr/>
      </xdr:nvSpPr>
      <xdr:spPr>
        <a:xfrm>
          <a:off x="5258665" y="50155186"/>
          <a:ext cx="4432587" cy="736022"/>
        </a:xfrm>
        <a:prstGeom prst="wedgeRectCallout">
          <a:avLst>
            <a:gd name="adj1" fmla="val -17471"/>
            <a:gd name="adj2" fmla="val -899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  <xdr:twoCellAnchor>
    <xdr:from>
      <xdr:col>37</xdr:col>
      <xdr:colOff>138545</xdr:colOff>
      <xdr:row>1</xdr:row>
      <xdr:rowOff>103909</xdr:rowOff>
    </xdr:from>
    <xdr:to>
      <xdr:col>44</xdr:col>
      <xdr:colOff>69273</xdr:colOff>
      <xdr:row>3</xdr:row>
      <xdr:rowOff>242454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5856B89-C991-46BB-AF00-505FBF70B30B}"/>
            </a:ext>
          </a:extLst>
        </xdr:cNvPr>
        <xdr:cNvSpPr txBox="1"/>
      </xdr:nvSpPr>
      <xdr:spPr>
        <a:xfrm>
          <a:off x="10113818" y="467591"/>
          <a:ext cx="1905000" cy="100445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28</xdr:row>
      <xdr:rowOff>57150</xdr:rowOff>
    </xdr:from>
    <xdr:to>
      <xdr:col>22</xdr:col>
      <xdr:colOff>202407</xdr:colOff>
      <xdr:row>29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4FA5E31E-D718-492A-990D-318038ADB081}"/>
            </a:ext>
          </a:extLst>
        </xdr:cNvPr>
        <xdr:cNvSpPr/>
      </xdr:nvSpPr>
      <xdr:spPr>
        <a:xfrm>
          <a:off x="5769769" y="22498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48</xdr:row>
      <xdr:rowOff>57150</xdr:rowOff>
    </xdr:from>
    <xdr:to>
      <xdr:col>22</xdr:col>
      <xdr:colOff>202407</xdr:colOff>
      <xdr:row>49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CB7DECCE-7B91-4E96-829F-27DDC63CB7EF}"/>
            </a:ext>
          </a:extLst>
        </xdr:cNvPr>
        <xdr:cNvSpPr/>
      </xdr:nvSpPr>
      <xdr:spPr>
        <a:xfrm>
          <a:off x="5769769" y="287559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66</xdr:row>
      <xdr:rowOff>57150</xdr:rowOff>
    </xdr:from>
    <xdr:to>
      <xdr:col>22</xdr:col>
      <xdr:colOff>202407</xdr:colOff>
      <xdr:row>67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7377E930-DB87-4475-A888-21D3C651AEE0}"/>
            </a:ext>
          </a:extLst>
        </xdr:cNvPr>
        <xdr:cNvSpPr/>
      </xdr:nvSpPr>
      <xdr:spPr>
        <a:xfrm>
          <a:off x="5769769" y="345662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1D3BB-0011-4D72-904D-E7ED7F4DF27A}">
  <sheetPr>
    <pageSetUpPr fitToPage="1"/>
  </sheetPr>
  <dimension ref="A1:BG488"/>
  <sheetViews>
    <sheetView showZeros="0" view="pageBreakPreview" topLeftCell="E2" zoomScaleNormal="100" zoomScaleSheetLayoutView="100" zoomScalePageLayoutView="40" workbookViewId="0">
      <selection activeCell="N4" sqref="N4"/>
    </sheetView>
  </sheetViews>
  <sheetFormatPr defaultColWidth="9" defaultRowHeight="18.75" x14ac:dyDescent="0.15"/>
  <cols>
    <col min="1" max="3" width="4.125" style="1" customWidth="1"/>
    <col min="4" max="4" width="4.125" style="98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1" width="9" style="3"/>
    <col min="52" max="52" width="9" style="3" customWidth="1"/>
    <col min="53" max="58" width="9" style="3"/>
    <col min="59" max="16384" width="9" style="1"/>
  </cols>
  <sheetData>
    <row r="1" spans="1:59" ht="29.25" customHeight="1" x14ac:dyDescent="0.15">
      <c r="D1" s="2"/>
    </row>
    <row r="2" spans="1:59" ht="35.1" customHeight="1" x14ac:dyDescent="0.15">
      <c r="A2" s="155" t="s">
        <v>123</v>
      </c>
      <c r="B2" s="155"/>
      <c r="C2" s="155"/>
      <c r="D2" s="155"/>
      <c r="E2" s="155"/>
      <c r="F2" s="155"/>
      <c r="G2" s="155"/>
      <c r="H2" s="155"/>
      <c r="I2" s="156" t="s">
        <v>122</v>
      </c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9" ht="35.1" customHeight="1" x14ac:dyDescent="0.15">
      <c r="A3" s="156" t="s">
        <v>124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59" ht="27.75" customHeight="1" thickBot="1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24"/>
      <c r="AT4" s="130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</row>
    <row r="5" spans="1:59" ht="27.75" customHeight="1" x14ac:dyDescent="0.15">
      <c r="A5" s="157" t="s">
        <v>127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1" t="s">
        <v>128</v>
      </c>
      <c r="M5" s="161"/>
      <c r="N5" s="161"/>
      <c r="O5" s="161"/>
      <c r="P5" s="161"/>
      <c r="Q5" s="161"/>
      <c r="R5" s="161"/>
      <c r="S5" s="161"/>
      <c r="T5" s="161"/>
      <c r="U5" s="163" t="s">
        <v>129</v>
      </c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 t="s">
        <v>130</v>
      </c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5"/>
      <c r="AT5" s="130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</row>
    <row r="6" spans="1:59" ht="27.75" customHeight="1" x14ac:dyDescent="0.15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2"/>
      <c r="M6" s="162"/>
      <c r="N6" s="162"/>
      <c r="O6" s="162"/>
      <c r="P6" s="162"/>
      <c r="Q6" s="162"/>
      <c r="R6" s="162"/>
      <c r="S6" s="162"/>
      <c r="T6" s="162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6"/>
      <c r="AT6" s="130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</row>
    <row r="7" spans="1:59" ht="27.75" customHeight="1" x14ac:dyDescent="0.15">
      <c r="A7" s="145" t="s">
        <v>140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9">
        <v>5</v>
      </c>
      <c r="M7" s="149"/>
      <c r="N7" s="149"/>
      <c r="O7" s="149"/>
      <c r="P7" s="149"/>
      <c r="Q7" s="149"/>
      <c r="R7" s="149"/>
      <c r="S7" s="149"/>
      <c r="T7" s="149"/>
      <c r="U7" s="149" t="s">
        <v>141</v>
      </c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 t="s">
        <v>142</v>
      </c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51"/>
      <c r="AT7" s="130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</row>
    <row r="8" spans="1:59" ht="27.75" customHeight="1" thickBot="1" x14ac:dyDescent="0.2">
      <c r="A8" s="147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2"/>
      <c r="AT8" s="130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</row>
    <row r="9" spans="1:59" ht="27.75" customHeight="1" x14ac:dyDescent="0.15">
      <c r="A9" s="130"/>
      <c r="B9" s="153" t="s">
        <v>126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30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</row>
    <row r="10" spans="1:59" s="10" customFormat="1" ht="28.5" customHeight="1" x14ac:dyDescent="0.15">
      <c r="A10" s="5" t="s">
        <v>120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spans="1:59" s="11" customFormat="1" ht="15" customHeight="1" x14ac:dyDescent="0.15">
      <c r="D11" s="12"/>
      <c r="U11" s="10"/>
      <c r="V11" s="10"/>
      <c r="W11" s="10"/>
      <c r="X11" s="13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1:59" s="17" customFormat="1" ht="4.5" customHeight="1" x14ac:dyDescent="0.15">
      <c r="A12" s="15"/>
      <c r="B12" s="15"/>
      <c r="C12" s="16"/>
      <c r="F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T12" s="140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1:59" s="10" customFormat="1" ht="28.5" customHeight="1" x14ac:dyDescent="0.15">
      <c r="A13" s="18"/>
      <c r="B13" s="19" t="s">
        <v>2</v>
      </c>
      <c r="D13" s="20"/>
      <c r="X13" s="13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1:59" s="10" customFormat="1" ht="28.5" customHeight="1" x14ac:dyDescent="0.15">
      <c r="A14" s="18"/>
      <c r="B14" s="19" t="s">
        <v>3</v>
      </c>
      <c r="D14" s="20"/>
      <c r="X14" s="13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</row>
    <row r="15" spans="1:59" s="10" customFormat="1" ht="28.5" customHeight="1" x14ac:dyDescent="0.15">
      <c r="A15" s="18"/>
      <c r="B15" s="19" t="s">
        <v>4</v>
      </c>
      <c r="D15" s="20"/>
      <c r="X15" s="13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</row>
    <row r="16" spans="1:59" s="10" customFormat="1" ht="39" customHeight="1" x14ac:dyDescent="0.15">
      <c r="A16" s="18"/>
      <c r="B16" s="154" t="s">
        <v>5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</row>
    <row r="17" spans="1:58" s="22" customFormat="1" ht="28.5" customHeight="1" x14ac:dyDescent="0.15">
      <c r="B17" s="19"/>
      <c r="C17" s="23" t="s">
        <v>6</v>
      </c>
      <c r="D17" s="24"/>
      <c r="X17" s="13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6" customFormat="1" ht="28.5" customHeight="1" x14ac:dyDescent="0.15">
      <c r="B18" s="19"/>
      <c r="C18" s="193" t="s">
        <v>7</v>
      </c>
      <c r="D18" s="193"/>
      <c r="E18" s="193"/>
      <c r="F18" s="193"/>
      <c r="G18" s="193"/>
      <c r="H18" s="193"/>
      <c r="I18" s="193" t="s">
        <v>0</v>
      </c>
      <c r="J18" s="193"/>
      <c r="K18" s="193"/>
      <c r="L18" s="193"/>
      <c r="M18" s="193" t="s">
        <v>8</v>
      </c>
      <c r="N18" s="193"/>
      <c r="O18" s="193"/>
      <c r="P18" s="193"/>
      <c r="Q18" s="193"/>
      <c r="R18" s="193"/>
      <c r="S18" s="194" t="s">
        <v>9</v>
      </c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6"/>
      <c r="AS18" s="23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</row>
    <row r="19" spans="1:58" s="26" customFormat="1" ht="46.5" customHeight="1" x14ac:dyDescent="0.15">
      <c r="B19" s="19"/>
      <c r="C19" s="193" t="s">
        <v>10</v>
      </c>
      <c r="D19" s="193"/>
      <c r="E19" s="193"/>
      <c r="F19" s="193"/>
      <c r="G19" s="193"/>
      <c r="H19" s="193"/>
      <c r="I19" s="193" t="s">
        <v>11</v>
      </c>
      <c r="J19" s="193"/>
      <c r="K19" s="193"/>
      <c r="L19" s="193"/>
      <c r="M19" s="197" t="s">
        <v>12</v>
      </c>
      <c r="N19" s="198"/>
      <c r="O19" s="198"/>
      <c r="P19" s="198"/>
      <c r="Q19" s="198"/>
      <c r="R19" s="199"/>
      <c r="S19" s="200" t="s">
        <v>13</v>
      </c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2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</row>
    <row r="20" spans="1:58" s="26" customFormat="1" ht="47.25" customHeight="1" x14ac:dyDescent="0.15">
      <c r="B20" s="19"/>
      <c r="C20" s="193" t="s">
        <v>14</v>
      </c>
      <c r="D20" s="193"/>
      <c r="E20" s="193"/>
      <c r="F20" s="193"/>
      <c r="G20" s="193"/>
      <c r="H20" s="193"/>
      <c r="I20" s="193" t="s">
        <v>11</v>
      </c>
      <c r="J20" s="193"/>
      <c r="K20" s="193"/>
      <c r="L20" s="193"/>
      <c r="M20" s="167" t="s">
        <v>15</v>
      </c>
      <c r="N20" s="168"/>
      <c r="O20" s="168"/>
      <c r="P20" s="168"/>
      <c r="Q20" s="168"/>
      <c r="R20" s="169"/>
      <c r="S20" s="203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5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</row>
    <row r="21" spans="1:58" s="10" customFormat="1" ht="28.5" customHeight="1" x14ac:dyDescent="0.15">
      <c r="A21" s="18"/>
      <c r="B21" s="19"/>
      <c r="D21" s="20"/>
      <c r="X21" s="13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</row>
    <row r="22" spans="1:58" s="17" customFormat="1" ht="4.5" customHeight="1" x14ac:dyDescent="0.15">
      <c r="A22" s="15"/>
      <c r="B22" s="15"/>
      <c r="C22" s="16"/>
      <c r="F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T22" s="140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</row>
    <row r="23" spans="1:58" ht="25.5" customHeight="1" x14ac:dyDescent="0.15">
      <c r="A23" s="170" t="s">
        <v>16</v>
      </c>
      <c r="B23" s="171"/>
      <c r="C23" s="171"/>
      <c r="D23" s="171"/>
      <c r="E23" s="171"/>
      <c r="F23" s="171"/>
      <c r="G23" s="171"/>
      <c r="H23" s="171"/>
      <c r="I23" s="172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U23" s="3" t="s">
        <v>17</v>
      </c>
      <c r="AV23" s="21"/>
      <c r="AW23" s="21"/>
      <c r="AX23" s="21"/>
      <c r="AY23" s="21"/>
      <c r="BA23" s="21"/>
      <c r="BB23" s="21"/>
      <c r="BC23" s="21"/>
      <c r="BD23" s="21"/>
      <c r="BE23" s="21"/>
      <c r="BF23" s="21"/>
    </row>
    <row r="24" spans="1:58" ht="17.25" customHeight="1" x14ac:dyDescent="0.15">
      <c r="A24" s="173"/>
      <c r="B24" s="174"/>
      <c r="C24" s="174"/>
      <c r="D24" s="174"/>
      <c r="E24" s="174"/>
      <c r="F24" s="174"/>
      <c r="G24" s="174"/>
      <c r="H24" s="174"/>
      <c r="I24" s="175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0"/>
      <c r="Y24" s="30"/>
      <c r="Z24" s="30"/>
      <c r="AA24" s="30"/>
      <c r="AB24" s="30"/>
      <c r="AC24" s="30"/>
      <c r="AD24" s="30"/>
      <c r="AE24" s="31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2"/>
      <c r="AQ24" s="32"/>
      <c r="AR24" s="32"/>
      <c r="AS24" s="32"/>
    </row>
    <row r="25" spans="1:58" ht="28.5" customHeight="1" x14ac:dyDescent="0.15">
      <c r="A25" s="33"/>
      <c r="B25" s="34" t="s">
        <v>18</v>
      </c>
      <c r="C25" s="35"/>
      <c r="D25" s="35"/>
      <c r="E25" s="35"/>
      <c r="F25" s="36"/>
      <c r="G25" s="37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8"/>
      <c r="AB25" s="39"/>
      <c r="AC25" s="39"/>
      <c r="AD25" s="39"/>
      <c r="AE25" s="34" t="s">
        <v>19</v>
      </c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V25" s="3" t="s">
        <v>20</v>
      </c>
      <c r="AY25" s="3" t="s">
        <v>21</v>
      </c>
    </row>
    <row r="26" spans="1:58" ht="25.5" customHeight="1" x14ac:dyDescent="0.15">
      <c r="A26" s="33"/>
      <c r="B26" s="176" t="s">
        <v>22</v>
      </c>
      <c r="C26" s="177"/>
      <c r="D26" s="177"/>
      <c r="E26" s="178"/>
      <c r="F26" s="182" t="s">
        <v>23</v>
      </c>
      <c r="G26" s="182"/>
      <c r="H26" s="183">
        <v>9</v>
      </c>
      <c r="I26" s="183"/>
      <c r="J26" s="185" t="s">
        <v>24</v>
      </c>
      <c r="K26" s="185"/>
      <c r="L26" s="183">
        <v>0</v>
      </c>
      <c r="M26" s="183"/>
      <c r="N26" s="185" t="s">
        <v>25</v>
      </c>
      <c r="O26" s="187"/>
      <c r="P26" s="189" t="s">
        <v>26</v>
      </c>
      <c r="Q26" s="187"/>
      <c r="R26" s="191" t="s">
        <v>27</v>
      </c>
      <c r="S26" s="191"/>
      <c r="T26" s="183">
        <v>23</v>
      </c>
      <c r="U26" s="183"/>
      <c r="V26" s="185" t="s">
        <v>24</v>
      </c>
      <c r="W26" s="185"/>
      <c r="X26" s="183">
        <v>0</v>
      </c>
      <c r="Y26" s="183"/>
      <c r="Z26" s="185" t="s">
        <v>25</v>
      </c>
      <c r="AA26" s="187"/>
      <c r="AB26" s="36"/>
      <c r="AC26" s="36"/>
      <c r="AD26" s="36"/>
      <c r="AE26" s="214" t="s">
        <v>28</v>
      </c>
      <c r="AF26" s="210"/>
      <c r="AG26" s="210"/>
      <c r="AH26" s="210"/>
      <c r="AI26" s="215"/>
      <c r="AJ26" s="212">
        <f>ROUNDDOWN(AY26/60,0)</f>
        <v>14</v>
      </c>
      <c r="AK26" s="212"/>
      <c r="AL26" s="210" t="s">
        <v>29</v>
      </c>
      <c r="AM26" s="210"/>
      <c r="AN26" s="212">
        <f>AY26-AJ26*60</f>
        <v>0</v>
      </c>
      <c r="AO26" s="212"/>
      <c r="AP26" s="185" t="s">
        <v>25</v>
      </c>
      <c r="AQ26" s="187"/>
      <c r="AR26" s="39"/>
      <c r="AS26" s="36"/>
      <c r="AT26" s="206"/>
      <c r="AU26" s="206" t="s">
        <v>30</v>
      </c>
      <c r="AV26" s="207">
        <f>T26*60+X26</f>
        <v>1380</v>
      </c>
      <c r="AX26" s="206" t="s">
        <v>31</v>
      </c>
      <c r="AY26" s="207">
        <f>(T26*60+X26)-(H26*60+L26)</f>
        <v>840</v>
      </c>
    </row>
    <row r="27" spans="1:58" ht="35.25" customHeight="1" x14ac:dyDescent="0.15">
      <c r="A27" s="33"/>
      <c r="B27" s="179"/>
      <c r="C27" s="180"/>
      <c r="D27" s="180"/>
      <c r="E27" s="181"/>
      <c r="F27" s="182"/>
      <c r="G27" s="182"/>
      <c r="H27" s="184"/>
      <c r="I27" s="184"/>
      <c r="J27" s="186"/>
      <c r="K27" s="186"/>
      <c r="L27" s="184"/>
      <c r="M27" s="184"/>
      <c r="N27" s="186"/>
      <c r="O27" s="188"/>
      <c r="P27" s="190"/>
      <c r="Q27" s="188"/>
      <c r="R27" s="192"/>
      <c r="S27" s="192"/>
      <c r="T27" s="184"/>
      <c r="U27" s="184"/>
      <c r="V27" s="186"/>
      <c r="W27" s="186"/>
      <c r="X27" s="184"/>
      <c r="Y27" s="184"/>
      <c r="Z27" s="186"/>
      <c r="AA27" s="188"/>
      <c r="AB27" s="36"/>
      <c r="AC27" s="36"/>
      <c r="AD27" s="36"/>
      <c r="AE27" s="216"/>
      <c r="AF27" s="211"/>
      <c r="AG27" s="211"/>
      <c r="AH27" s="211"/>
      <c r="AI27" s="217"/>
      <c r="AJ27" s="213"/>
      <c r="AK27" s="213"/>
      <c r="AL27" s="211"/>
      <c r="AM27" s="211"/>
      <c r="AN27" s="213"/>
      <c r="AO27" s="213"/>
      <c r="AP27" s="186"/>
      <c r="AQ27" s="188"/>
      <c r="AR27" s="39"/>
      <c r="AS27" s="36"/>
      <c r="AT27" s="206"/>
      <c r="AU27" s="206"/>
      <c r="AV27" s="207"/>
      <c r="AX27" s="206"/>
      <c r="AY27" s="207"/>
    </row>
    <row r="28" spans="1:58" ht="17.25" customHeight="1" x14ac:dyDescent="0.15">
      <c r="A28" s="33"/>
      <c r="B28" s="40"/>
      <c r="C28" s="40"/>
      <c r="D28" s="40"/>
      <c r="E28" s="40"/>
      <c r="F28" s="41"/>
      <c r="G28" s="41"/>
      <c r="H28" s="42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39"/>
      <c r="Y28" s="39"/>
      <c r="Z28" s="37"/>
      <c r="AA28" s="38"/>
      <c r="AB28" s="39"/>
      <c r="AC28" s="39"/>
      <c r="AD28" s="39"/>
      <c r="AE28" s="43"/>
      <c r="AF28" s="43"/>
      <c r="AG28" s="43"/>
      <c r="AH28" s="43"/>
      <c r="AI28" s="43"/>
      <c r="AJ28" s="44" t="s">
        <v>32</v>
      </c>
      <c r="AK28" s="43"/>
      <c r="AL28" s="43"/>
      <c r="AM28" s="43"/>
      <c r="AN28" s="43"/>
      <c r="AO28" s="43"/>
      <c r="AP28" s="43"/>
      <c r="AQ28" s="43"/>
      <c r="AR28" s="39"/>
      <c r="AS28" s="36"/>
    </row>
    <row r="29" spans="1:58" s="36" customFormat="1" ht="25.5" customHeight="1" x14ac:dyDescent="0.15">
      <c r="A29" s="33"/>
      <c r="B29" s="34"/>
      <c r="C29" s="35"/>
      <c r="D29" s="35"/>
      <c r="E29" s="35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39"/>
      <c r="Y29" s="39"/>
      <c r="Z29" s="37"/>
      <c r="AA29" s="38"/>
      <c r="AB29" s="39"/>
      <c r="AC29" s="39"/>
      <c r="AD29" s="39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39"/>
      <c r="AT29" s="3"/>
      <c r="AU29" s="3"/>
      <c r="AV29" s="45" t="s">
        <v>33</v>
      </c>
      <c r="AW29" s="3"/>
      <c r="AX29" s="3"/>
      <c r="AY29" s="3" t="s">
        <v>34</v>
      </c>
      <c r="AZ29" s="3"/>
      <c r="BA29" s="3"/>
      <c r="BB29" s="3" t="s">
        <v>35</v>
      </c>
      <c r="BC29" s="3"/>
      <c r="BD29" s="3"/>
      <c r="BE29" s="3"/>
      <c r="BF29" s="3"/>
    </row>
    <row r="30" spans="1:58" s="53" customFormat="1" ht="25.5" customHeight="1" x14ac:dyDescent="0.15">
      <c r="A30" s="46"/>
      <c r="B30" s="47" t="s">
        <v>36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7"/>
      <c r="Q30" s="47"/>
      <c r="R30" s="47"/>
      <c r="S30" s="47"/>
      <c r="T30" s="47"/>
      <c r="U30" s="13"/>
      <c r="V30" s="47"/>
      <c r="W30" s="47"/>
      <c r="X30" s="39"/>
      <c r="Y30" s="39"/>
      <c r="Z30" s="37"/>
      <c r="AA30" s="38"/>
      <c r="AB30" s="39"/>
      <c r="AC30" s="39"/>
      <c r="AD30" s="39"/>
      <c r="AE30" s="49" t="s">
        <v>37</v>
      </c>
      <c r="AF30" s="50"/>
      <c r="AG30" s="51"/>
      <c r="AH30" s="51"/>
      <c r="AI30" s="51"/>
      <c r="AJ30" s="51"/>
      <c r="AK30" s="51"/>
      <c r="AL30" s="51"/>
      <c r="AM30" s="51"/>
      <c r="AN30" s="43"/>
      <c r="AO30" s="43"/>
      <c r="AP30" s="43"/>
      <c r="AQ30" s="52"/>
      <c r="AR30" s="39"/>
      <c r="AS30" s="36"/>
      <c r="AT30" s="45"/>
      <c r="AU30" s="45"/>
      <c r="AV30" s="45" t="s">
        <v>38</v>
      </c>
      <c r="AW30" s="45"/>
      <c r="AX30" s="45"/>
      <c r="AY30" s="3" t="s">
        <v>39</v>
      </c>
      <c r="AZ30" s="45"/>
      <c r="BA30" s="3"/>
      <c r="BB30" s="3" t="s">
        <v>40</v>
      </c>
      <c r="BC30" s="45"/>
      <c r="BD30" s="3"/>
      <c r="BE30" s="45"/>
      <c r="BF30" s="45"/>
    </row>
    <row r="31" spans="1:58" ht="25.5" customHeight="1" x14ac:dyDescent="0.15">
      <c r="A31" s="33"/>
      <c r="B31" s="176" t="s">
        <v>22</v>
      </c>
      <c r="C31" s="177"/>
      <c r="D31" s="177"/>
      <c r="E31" s="178"/>
      <c r="F31" s="182" t="s">
        <v>23</v>
      </c>
      <c r="G31" s="182"/>
      <c r="H31" s="208">
        <v>9</v>
      </c>
      <c r="I31" s="183"/>
      <c r="J31" s="185" t="s">
        <v>24</v>
      </c>
      <c r="K31" s="185"/>
      <c r="L31" s="183">
        <v>0</v>
      </c>
      <c r="M31" s="183"/>
      <c r="N31" s="185" t="s">
        <v>25</v>
      </c>
      <c r="O31" s="187"/>
      <c r="P31" s="189" t="s">
        <v>26</v>
      </c>
      <c r="Q31" s="187"/>
      <c r="R31" s="191" t="s">
        <v>27</v>
      </c>
      <c r="S31" s="191"/>
      <c r="T31" s="208">
        <v>21</v>
      </c>
      <c r="U31" s="183"/>
      <c r="V31" s="185" t="s">
        <v>24</v>
      </c>
      <c r="W31" s="185"/>
      <c r="X31" s="183">
        <v>0</v>
      </c>
      <c r="Y31" s="183"/>
      <c r="Z31" s="185" t="s">
        <v>25</v>
      </c>
      <c r="AA31" s="187"/>
      <c r="AB31" s="39"/>
      <c r="AC31" s="39"/>
      <c r="AD31" s="39"/>
      <c r="AE31" s="241" t="s">
        <v>41</v>
      </c>
      <c r="AF31" s="185"/>
      <c r="AG31" s="185"/>
      <c r="AH31" s="185"/>
      <c r="AI31" s="187"/>
      <c r="AJ31" s="242">
        <f>ROUNDDOWN(AV36/60,0)</f>
        <v>2</v>
      </c>
      <c r="AK31" s="212"/>
      <c r="AL31" s="185" t="s">
        <v>24</v>
      </c>
      <c r="AM31" s="185"/>
      <c r="AN31" s="212">
        <f>AV36-AJ31*60</f>
        <v>0</v>
      </c>
      <c r="AO31" s="212"/>
      <c r="AP31" s="185" t="s">
        <v>25</v>
      </c>
      <c r="AQ31" s="187"/>
      <c r="AR31" s="39"/>
      <c r="AS31" s="54"/>
      <c r="AU31" s="206" t="s">
        <v>42</v>
      </c>
      <c r="AV31" s="207">
        <f>IF(AY31&lt;=BB31,BB31,AV26)</f>
        <v>1260</v>
      </c>
      <c r="AW31" s="219"/>
      <c r="AX31" s="206" t="s">
        <v>43</v>
      </c>
      <c r="AY31" s="207">
        <f>T31*60+X31</f>
        <v>1260</v>
      </c>
      <c r="AZ31" s="219"/>
      <c r="BA31" s="206" t="s">
        <v>44</v>
      </c>
      <c r="BB31" s="207">
        <v>1260</v>
      </c>
    </row>
    <row r="32" spans="1:58" ht="35.25" customHeight="1" x14ac:dyDescent="0.15">
      <c r="A32" s="33"/>
      <c r="B32" s="179"/>
      <c r="C32" s="180"/>
      <c r="D32" s="180"/>
      <c r="E32" s="181"/>
      <c r="F32" s="182"/>
      <c r="G32" s="182"/>
      <c r="H32" s="209"/>
      <c r="I32" s="184"/>
      <c r="J32" s="186"/>
      <c r="K32" s="186"/>
      <c r="L32" s="184"/>
      <c r="M32" s="184"/>
      <c r="N32" s="186"/>
      <c r="O32" s="188"/>
      <c r="P32" s="190"/>
      <c r="Q32" s="188"/>
      <c r="R32" s="192"/>
      <c r="S32" s="192"/>
      <c r="T32" s="209"/>
      <c r="U32" s="184"/>
      <c r="V32" s="186"/>
      <c r="W32" s="186"/>
      <c r="X32" s="184"/>
      <c r="Y32" s="184"/>
      <c r="Z32" s="186"/>
      <c r="AA32" s="188"/>
      <c r="AB32" s="36"/>
      <c r="AC32" s="36"/>
      <c r="AD32" s="36"/>
      <c r="AE32" s="190"/>
      <c r="AF32" s="186"/>
      <c r="AG32" s="186"/>
      <c r="AH32" s="186"/>
      <c r="AI32" s="188"/>
      <c r="AJ32" s="243"/>
      <c r="AK32" s="213"/>
      <c r="AL32" s="186"/>
      <c r="AM32" s="186"/>
      <c r="AN32" s="213"/>
      <c r="AO32" s="213"/>
      <c r="AP32" s="186"/>
      <c r="AQ32" s="188"/>
      <c r="AR32" s="39"/>
      <c r="AS32" s="54"/>
      <c r="AU32" s="206"/>
      <c r="AV32" s="207"/>
      <c r="AW32" s="219"/>
      <c r="AX32" s="206"/>
      <c r="AY32" s="207"/>
      <c r="AZ32" s="219"/>
      <c r="BA32" s="206"/>
      <c r="BB32" s="207"/>
    </row>
    <row r="33" spans="1:58" ht="17.25" customHeight="1" x14ac:dyDescent="0.15">
      <c r="A33" s="55"/>
      <c r="B33" s="40"/>
      <c r="C33" s="40"/>
      <c r="D33" s="40"/>
      <c r="E33" s="40"/>
      <c r="F33" s="36"/>
      <c r="G33" s="40"/>
      <c r="H33" s="42"/>
      <c r="I33" s="40"/>
      <c r="J33" s="40"/>
      <c r="K33" s="40"/>
      <c r="L33" s="40"/>
      <c r="M33" s="40"/>
      <c r="N33" s="40"/>
      <c r="O33" s="40"/>
      <c r="P33" s="56"/>
      <c r="Q33" s="40"/>
      <c r="R33" s="40"/>
      <c r="S33" s="40"/>
      <c r="T33" s="40"/>
      <c r="U33" s="40"/>
      <c r="V33" s="40"/>
      <c r="W33" s="40"/>
      <c r="X33" s="39"/>
      <c r="Y33" s="39"/>
      <c r="Z33" s="37"/>
      <c r="AA33" s="36"/>
      <c r="AB33" s="36"/>
      <c r="AC33" s="36"/>
      <c r="AD33" s="36"/>
      <c r="AE33" s="52"/>
      <c r="AF33" s="52"/>
      <c r="AG33" s="52"/>
      <c r="AH33" s="52"/>
      <c r="AI33" s="52"/>
      <c r="AJ33" s="44" t="s">
        <v>32</v>
      </c>
      <c r="AK33" s="52"/>
      <c r="AL33" s="52"/>
      <c r="AM33" s="52"/>
      <c r="AN33" s="52"/>
      <c r="AO33" s="52"/>
      <c r="AP33" s="52"/>
      <c r="AQ33" s="52"/>
      <c r="AR33" s="36"/>
      <c r="AS33" s="36"/>
      <c r="AY33" s="141" t="s">
        <v>45</v>
      </c>
    </row>
    <row r="34" spans="1:58" ht="25.5" customHeight="1" x14ac:dyDescent="0.2">
      <c r="A34" s="55"/>
      <c r="B34" s="36"/>
      <c r="C34" s="220" t="s">
        <v>131</v>
      </c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2"/>
      <c r="AD34" s="36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36"/>
      <c r="AS34" s="36"/>
      <c r="AY34" s="142" t="s">
        <v>46</v>
      </c>
    </row>
    <row r="35" spans="1:58" ht="25.5" customHeight="1" x14ac:dyDescent="0.15">
      <c r="A35" s="55"/>
      <c r="B35" s="36"/>
      <c r="C35" s="223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5"/>
      <c r="AD35" s="36"/>
      <c r="AE35" s="49" t="s">
        <v>47</v>
      </c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36"/>
      <c r="AS35" s="36"/>
      <c r="AV35" s="3" t="s">
        <v>48</v>
      </c>
      <c r="AY35" s="3" t="s">
        <v>49</v>
      </c>
      <c r="AZ35" s="143"/>
    </row>
    <row r="36" spans="1:58" s="53" customFormat="1" ht="25.5" customHeight="1" x14ac:dyDescent="0.15">
      <c r="A36" s="55"/>
      <c r="B36" s="36"/>
      <c r="C36" s="223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5"/>
      <c r="AC36" s="1"/>
      <c r="AD36" s="36"/>
      <c r="AE36" s="214" t="s">
        <v>50</v>
      </c>
      <c r="AF36" s="229"/>
      <c r="AG36" s="229"/>
      <c r="AH36" s="229"/>
      <c r="AI36" s="229"/>
      <c r="AJ36" s="229"/>
      <c r="AK36" s="230"/>
      <c r="AL36" s="234">
        <f>IF(AY26=0,0,ROUNDUP(AV36/AY26,3))</f>
        <v>0.14299999999999999</v>
      </c>
      <c r="AM36" s="235"/>
      <c r="AN36" s="235"/>
      <c r="AO36" s="235"/>
      <c r="AP36" s="235"/>
      <c r="AQ36" s="236"/>
      <c r="AR36" s="36"/>
      <c r="AS36" s="36"/>
      <c r="AT36" s="45"/>
      <c r="AU36" s="206" t="s">
        <v>51</v>
      </c>
      <c r="AV36" s="240">
        <f>IF(AV26-AV31&gt;0,AV26-AV31,0)</f>
        <v>120</v>
      </c>
      <c r="AW36" s="218" t="s">
        <v>52</v>
      </c>
      <c r="AX36" s="218"/>
      <c r="AY36" s="143"/>
      <c r="AZ36" s="143"/>
      <c r="BA36" s="45"/>
      <c r="BB36" s="45"/>
      <c r="BC36" s="45"/>
      <c r="BD36" s="45"/>
      <c r="BE36" s="45"/>
      <c r="BF36" s="45"/>
    </row>
    <row r="37" spans="1:58" ht="35.25" customHeight="1" x14ac:dyDescent="0.15">
      <c r="A37" s="55"/>
      <c r="B37" s="36"/>
      <c r="C37" s="223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5"/>
      <c r="AD37" s="36"/>
      <c r="AE37" s="231"/>
      <c r="AF37" s="232"/>
      <c r="AG37" s="232"/>
      <c r="AH37" s="232"/>
      <c r="AI37" s="232"/>
      <c r="AJ37" s="232"/>
      <c r="AK37" s="233"/>
      <c r="AL37" s="237"/>
      <c r="AM37" s="238"/>
      <c r="AN37" s="238"/>
      <c r="AO37" s="238"/>
      <c r="AP37" s="238"/>
      <c r="AQ37" s="239"/>
      <c r="AR37" s="36"/>
      <c r="AS37" s="36"/>
      <c r="AT37" s="206"/>
      <c r="AU37" s="206"/>
      <c r="AV37" s="240"/>
      <c r="AW37" s="218"/>
      <c r="AX37" s="218"/>
    </row>
    <row r="38" spans="1:58" ht="25.5" customHeight="1" x14ac:dyDescent="0.15">
      <c r="A38" s="55"/>
      <c r="B38" s="36"/>
      <c r="C38" s="226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8"/>
      <c r="AD38" s="36"/>
      <c r="AE38" s="36"/>
      <c r="AF38" s="36"/>
      <c r="AG38" s="36"/>
      <c r="AH38" s="36"/>
      <c r="AI38" s="36"/>
      <c r="AJ38" s="36"/>
      <c r="AK38" s="59" t="s">
        <v>32</v>
      </c>
      <c r="AL38" s="36"/>
      <c r="AM38" s="39"/>
      <c r="AN38" s="39"/>
      <c r="AO38" s="39"/>
      <c r="AP38" s="36"/>
      <c r="AQ38" s="36"/>
      <c r="AR38" s="36"/>
      <c r="AS38" s="36"/>
      <c r="AT38" s="206"/>
    </row>
    <row r="39" spans="1:58" ht="25.5" customHeight="1" x14ac:dyDescent="0.15">
      <c r="A39" s="55"/>
      <c r="B39" s="36"/>
      <c r="C39" s="36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D39" s="36"/>
      <c r="AE39" s="36"/>
      <c r="AF39" s="36"/>
      <c r="AG39" s="36"/>
      <c r="AH39" s="36"/>
      <c r="AI39" s="36"/>
      <c r="AJ39" s="36"/>
      <c r="AK39" s="60" t="s">
        <v>53</v>
      </c>
      <c r="AL39" s="36"/>
      <c r="AM39" s="39"/>
      <c r="AN39" s="39"/>
      <c r="AO39" s="39"/>
      <c r="AP39" s="36"/>
      <c r="AQ39" s="36"/>
      <c r="AR39" s="36"/>
      <c r="AS39" s="36"/>
    </row>
    <row r="40" spans="1:58" ht="17.25" customHeight="1" x14ac:dyDescent="0.15">
      <c r="A40" s="61"/>
      <c r="B40" s="62"/>
      <c r="C40" s="62"/>
      <c r="D40" s="62"/>
      <c r="E40" s="62"/>
      <c r="F40" s="63"/>
      <c r="G40" s="62"/>
      <c r="H40" s="62"/>
      <c r="I40" s="62"/>
      <c r="J40" s="62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4"/>
      <c r="AM40" s="66"/>
      <c r="AN40" s="66"/>
      <c r="AO40" s="66"/>
      <c r="AP40" s="64"/>
      <c r="AQ40" s="64"/>
      <c r="AR40" s="64"/>
      <c r="AS40" s="64"/>
    </row>
    <row r="41" spans="1:58" ht="17.25" customHeight="1" x14ac:dyDescent="0.15">
      <c r="A41" s="41"/>
      <c r="B41" s="41"/>
      <c r="C41" s="41"/>
      <c r="D41" s="41"/>
      <c r="E41" s="41"/>
      <c r="F41" s="67"/>
      <c r="G41" s="41"/>
      <c r="H41" s="41"/>
      <c r="I41" s="41"/>
      <c r="J41" s="41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0"/>
      <c r="AL41" s="36"/>
      <c r="AM41" s="39"/>
      <c r="AN41" s="39"/>
      <c r="AO41" s="39"/>
      <c r="AP41" s="36"/>
      <c r="AQ41" s="36"/>
      <c r="AR41" s="36"/>
      <c r="AS41" s="36"/>
    </row>
    <row r="42" spans="1:58" ht="17.25" customHeight="1" x14ac:dyDescent="0.15">
      <c r="A42" s="41"/>
      <c r="B42" s="41"/>
      <c r="C42" s="41"/>
      <c r="D42" s="41"/>
      <c r="E42" s="41"/>
      <c r="F42" s="67"/>
      <c r="G42" s="41"/>
      <c r="H42" s="41"/>
      <c r="I42" s="41"/>
      <c r="J42" s="41"/>
      <c r="AK42" s="68"/>
      <c r="AM42" s="10"/>
      <c r="AN42" s="10"/>
      <c r="AO42" s="10"/>
    </row>
    <row r="43" spans="1:58" ht="25.5" customHeight="1" x14ac:dyDescent="0.15">
      <c r="A43" s="170" t="s">
        <v>54</v>
      </c>
      <c r="B43" s="171"/>
      <c r="C43" s="171"/>
      <c r="D43" s="171"/>
      <c r="E43" s="171"/>
      <c r="F43" s="171"/>
      <c r="G43" s="171"/>
      <c r="H43" s="171"/>
      <c r="I43" s="172"/>
      <c r="J43" s="28"/>
      <c r="K43" s="69" t="s">
        <v>55</v>
      </c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28"/>
      <c r="AP43" s="28"/>
      <c r="AQ43" s="28"/>
      <c r="AR43" s="28"/>
      <c r="AS43" s="28"/>
      <c r="AU43" s="3" t="s">
        <v>17</v>
      </c>
      <c r="AV43" s="21"/>
      <c r="AW43" s="21"/>
      <c r="AX43" s="21"/>
      <c r="AY43" s="21"/>
      <c r="BA43" s="21"/>
      <c r="BB43" s="21"/>
      <c r="BC43" s="21"/>
      <c r="BD43" s="21"/>
      <c r="BE43" s="21"/>
      <c r="BF43" s="21"/>
    </row>
    <row r="44" spans="1:58" ht="17.25" customHeight="1" x14ac:dyDescent="0.15">
      <c r="A44" s="173"/>
      <c r="B44" s="174"/>
      <c r="C44" s="174"/>
      <c r="D44" s="174"/>
      <c r="E44" s="174"/>
      <c r="F44" s="174"/>
      <c r="G44" s="174"/>
      <c r="H44" s="174"/>
      <c r="I44" s="175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30"/>
      <c r="Z44" s="30"/>
      <c r="AA44" s="30"/>
      <c r="AB44" s="30"/>
      <c r="AC44" s="30"/>
      <c r="AD44" s="30"/>
      <c r="AE44" s="31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2"/>
      <c r="AQ44" s="32"/>
      <c r="AR44" s="32"/>
      <c r="AS44" s="32"/>
    </row>
    <row r="45" spans="1:58" ht="28.5" customHeight="1" x14ac:dyDescent="0.15">
      <c r="A45" s="33"/>
      <c r="B45" s="34" t="s">
        <v>18</v>
      </c>
      <c r="C45" s="35"/>
      <c r="D45" s="35"/>
      <c r="E45" s="35"/>
      <c r="F45" s="36"/>
      <c r="G45" s="37"/>
      <c r="H45" s="36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  <c r="AB45" s="39"/>
      <c r="AC45" s="39"/>
      <c r="AD45" s="39"/>
      <c r="AE45" s="34" t="s">
        <v>19</v>
      </c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V45" s="3" t="s">
        <v>20</v>
      </c>
      <c r="AY45" s="3" t="s">
        <v>21</v>
      </c>
    </row>
    <row r="46" spans="1:58" ht="25.5" customHeight="1" x14ac:dyDescent="0.15">
      <c r="A46" s="33"/>
      <c r="B46" s="176" t="s">
        <v>22</v>
      </c>
      <c r="C46" s="177"/>
      <c r="D46" s="177"/>
      <c r="E46" s="178"/>
      <c r="F46" s="182" t="s">
        <v>23</v>
      </c>
      <c r="G46" s="182"/>
      <c r="H46" s="183">
        <v>9</v>
      </c>
      <c r="I46" s="183"/>
      <c r="J46" s="185" t="s">
        <v>24</v>
      </c>
      <c r="K46" s="185"/>
      <c r="L46" s="183">
        <v>0</v>
      </c>
      <c r="M46" s="183"/>
      <c r="N46" s="185" t="s">
        <v>25</v>
      </c>
      <c r="O46" s="187"/>
      <c r="P46" s="189" t="s">
        <v>26</v>
      </c>
      <c r="Q46" s="187"/>
      <c r="R46" s="191" t="s">
        <v>27</v>
      </c>
      <c r="S46" s="191"/>
      <c r="T46" s="183">
        <v>24</v>
      </c>
      <c r="U46" s="183"/>
      <c r="V46" s="185" t="s">
        <v>24</v>
      </c>
      <c r="W46" s="185"/>
      <c r="X46" s="183">
        <v>0</v>
      </c>
      <c r="Y46" s="183"/>
      <c r="Z46" s="185" t="s">
        <v>25</v>
      </c>
      <c r="AA46" s="187"/>
      <c r="AB46" s="36"/>
      <c r="AC46" s="36"/>
      <c r="AD46" s="36"/>
      <c r="AE46" s="214" t="s">
        <v>56</v>
      </c>
      <c r="AF46" s="210"/>
      <c r="AG46" s="210"/>
      <c r="AH46" s="210"/>
      <c r="AI46" s="215"/>
      <c r="AJ46" s="212">
        <f>ROUNDDOWN(AY46/60,0)</f>
        <v>15</v>
      </c>
      <c r="AK46" s="212"/>
      <c r="AL46" s="210" t="s">
        <v>29</v>
      </c>
      <c r="AM46" s="210"/>
      <c r="AN46" s="212">
        <f>AY46-AJ46*60</f>
        <v>0</v>
      </c>
      <c r="AO46" s="212"/>
      <c r="AP46" s="185" t="s">
        <v>25</v>
      </c>
      <c r="AQ46" s="187"/>
      <c r="AR46" s="39"/>
      <c r="AS46" s="36"/>
      <c r="AT46" s="206"/>
      <c r="AU46" s="206" t="s">
        <v>30</v>
      </c>
      <c r="AV46" s="207">
        <f>T46*60+X46</f>
        <v>1440</v>
      </c>
      <c r="AX46" s="206" t="s">
        <v>31</v>
      </c>
      <c r="AY46" s="207">
        <f>(T46*60+X46)-(H46*60+L46)</f>
        <v>900</v>
      </c>
    </row>
    <row r="47" spans="1:58" ht="35.25" customHeight="1" x14ac:dyDescent="0.15">
      <c r="A47" s="33"/>
      <c r="B47" s="179"/>
      <c r="C47" s="180"/>
      <c r="D47" s="180"/>
      <c r="E47" s="181"/>
      <c r="F47" s="182"/>
      <c r="G47" s="182"/>
      <c r="H47" s="184"/>
      <c r="I47" s="184"/>
      <c r="J47" s="186"/>
      <c r="K47" s="186"/>
      <c r="L47" s="184"/>
      <c r="M47" s="184"/>
      <c r="N47" s="186"/>
      <c r="O47" s="188"/>
      <c r="P47" s="190"/>
      <c r="Q47" s="188"/>
      <c r="R47" s="192"/>
      <c r="S47" s="192"/>
      <c r="T47" s="184"/>
      <c r="U47" s="184"/>
      <c r="V47" s="186"/>
      <c r="W47" s="186"/>
      <c r="X47" s="184"/>
      <c r="Y47" s="184"/>
      <c r="Z47" s="186"/>
      <c r="AA47" s="188"/>
      <c r="AB47" s="36"/>
      <c r="AC47" s="36"/>
      <c r="AD47" s="36"/>
      <c r="AE47" s="216"/>
      <c r="AF47" s="211"/>
      <c r="AG47" s="211"/>
      <c r="AH47" s="211"/>
      <c r="AI47" s="217"/>
      <c r="AJ47" s="213"/>
      <c r="AK47" s="213"/>
      <c r="AL47" s="211"/>
      <c r="AM47" s="211"/>
      <c r="AN47" s="213"/>
      <c r="AO47" s="213"/>
      <c r="AP47" s="186"/>
      <c r="AQ47" s="188"/>
      <c r="AR47" s="39"/>
      <c r="AS47" s="36"/>
      <c r="AT47" s="206"/>
      <c r="AU47" s="206"/>
      <c r="AV47" s="207"/>
      <c r="AX47" s="206"/>
      <c r="AY47" s="207"/>
    </row>
    <row r="48" spans="1:58" ht="17.25" customHeight="1" x14ac:dyDescent="0.15">
      <c r="A48" s="33"/>
      <c r="B48" s="40"/>
      <c r="C48" s="40"/>
      <c r="D48" s="40"/>
      <c r="E48" s="40"/>
      <c r="F48" s="41"/>
      <c r="G48" s="41"/>
      <c r="H48" s="42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7"/>
      <c r="AA48" s="38"/>
      <c r="AB48" s="39"/>
      <c r="AC48" s="39"/>
      <c r="AD48" s="39"/>
      <c r="AE48" s="43"/>
      <c r="AF48" s="43"/>
      <c r="AG48" s="43"/>
      <c r="AH48" s="43"/>
      <c r="AI48" s="43"/>
      <c r="AJ48" s="44" t="s">
        <v>32</v>
      </c>
      <c r="AK48" s="43"/>
      <c r="AL48" s="43"/>
      <c r="AM48" s="43"/>
      <c r="AN48" s="43"/>
      <c r="AO48" s="43"/>
      <c r="AP48" s="43"/>
      <c r="AQ48" s="43"/>
      <c r="AR48" s="39"/>
      <c r="AS48" s="36"/>
    </row>
    <row r="49" spans="1:58" s="36" customFormat="1" ht="25.5" customHeight="1" x14ac:dyDescent="0.15">
      <c r="A49" s="33"/>
      <c r="B49" s="34"/>
      <c r="C49" s="35"/>
      <c r="D49" s="35"/>
      <c r="E49" s="35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8"/>
      <c r="X49" s="39"/>
      <c r="Y49" s="39"/>
      <c r="Z49" s="37"/>
      <c r="AA49" s="38"/>
      <c r="AB49" s="39"/>
      <c r="AC49" s="39"/>
      <c r="AD49" s="39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39"/>
      <c r="AT49" s="3"/>
      <c r="AU49" s="3"/>
      <c r="AV49" s="45" t="s">
        <v>33</v>
      </c>
      <c r="AW49" s="3"/>
      <c r="AX49" s="3"/>
      <c r="AY49" s="3" t="s">
        <v>34</v>
      </c>
      <c r="AZ49" s="3"/>
      <c r="BA49" s="3"/>
      <c r="BB49" s="3" t="s">
        <v>35</v>
      </c>
      <c r="BC49" s="3"/>
      <c r="BD49" s="3"/>
      <c r="BE49" s="3"/>
      <c r="BF49" s="3"/>
    </row>
    <row r="50" spans="1:58" s="53" customFormat="1" ht="25.5" customHeight="1" x14ac:dyDescent="0.15">
      <c r="A50" s="46"/>
      <c r="B50" s="47" t="s">
        <v>36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8"/>
      <c r="P50" s="47"/>
      <c r="Q50" s="47"/>
      <c r="R50" s="47"/>
      <c r="S50" s="47"/>
      <c r="T50" s="47"/>
      <c r="U50" s="13"/>
      <c r="V50" s="47"/>
      <c r="W50" s="47"/>
      <c r="X50" s="39"/>
      <c r="Y50" s="39"/>
      <c r="Z50" s="37"/>
      <c r="AA50" s="38"/>
      <c r="AB50" s="39"/>
      <c r="AC50" s="39"/>
      <c r="AD50" s="39"/>
      <c r="AE50" s="49" t="s">
        <v>37</v>
      </c>
      <c r="AF50" s="50"/>
      <c r="AG50" s="51"/>
      <c r="AH50" s="51"/>
      <c r="AI50" s="51"/>
      <c r="AJ50" s="51"/>
      <c r="AK50" s="51"/>
      <c r="AL50" s="51"/>
      <c r="AM50" s="51"/>
      <c r="AN50" s="43"/>
      <c r="AO50" s="43"/>
      <c r="AP50" s="43"/>
      <c r="AQ50" s="52"/>
      <c r="AR50" s="39"/>
      <c r="AS50" s="36"/>
      <c r="AT50" s="45"/>
      <c r="AU50" s="45"/>
      <c r="AV50" s="45" t="s">
        <v>38</v>
      </c>
      <c r="AW50" s="45"/>
      <c r="AX50" s="45"/>
      <c r="AY50" s="3" t="s">
        <v>39</v>
      </c>
      <c r="AZ50" s="45"/>
      <c r="BA50" s="3"/>
      <c r="BB50" s="3" t="s">
        <v>40</v>
      </c>
      <c r="BC50" s="45"/>
      <c r="BD50" s="3"/>
      <c r="BE50" s="45"/>
      <c r="BF50" s="45"/>
    </row>
    <row r="51" spans="1:58" ht="25.5" customHeight="1" x14ac:dyDescent="0.15">
      <c r="A51" s="33"/>
      <c r="B51" s="176" t="s">
        <v>22</v>
      </c>
      <c r="C51" s="177"/>
      <c r="D51" s="177"/>
      <c r="E51" s="178"/>
      <c r="F51" s="182" t="s">
        <v>23</v>
      </c>
      <c r="G51" s="182"/>
      <c r="H51" s="208">
        <v>9</v>
      </c>
      <c r="I51" s="183"/>
      <c r="J51" s="185" t="s">
        <v>24</v>
      </c>
      <c r="K51" s="185"/>
      <c r="L51" s="183">
        <v>0</v>
      </c>
      <c r="M51" s="183"/>
      <c r="N51" s="185" t="s">
        <v>25</v>
      </c>
      <c r="O51" s="187"/>
      <c r="P51" s="189" t="s">
        <v>26</v>
      </c>
      <c r="Q51" s="187"/>
      <c r="R51" s="191" t="s">
        <v>27</v>
      </c>
      <c r="S51" s="191"/>
      <c r="T51" s="208">
        <v>21</v>
      </c>
      <c r="U51" s="183"/>
      <c r="V51" s="185" t="s">
        <v>24</v>
      </c>
      <c r="W51" s="185"/>
      <c r="X51" s="183">
        <v>0</v>
      </c>
      <c r="Y51" s="183"/>
      <c r="Z51" s="185" t="s">
        <v>25</v>
      </c>
      <c r="AA51" s="187"/>
      <c r="AB51" s="39"/>
      <c r="AC51" s="39"/>
      <c r="AD51" s="39"/>
      <c r="AE51" s="241" t="s">
        <v>57</v>
      </c>
      <c r="AF51" s="185"/>
      <c r="AG51" s="185"/>
      <c r="AH51" s="185"/>
      <c r="AI51" s="187"/>
      <c r="AJ51" s="242">
        <f>ROUNDDOWN(AV56/60,0)</f>
        <v>3</v>
      </c>
      <c r="AK51" s="212"/>
      <c r="AL51" s="185" t="s">
        <v>24</v>
      </c>
      <c r="AM51" s="185"/>
      <c r="AN51" s="212">
        <f>AV56-AJ51*60</f>
        <v>0</v>
      </c>
      <c r="AO51" s="212"/>
      <c r="AP51" s="185" t="s">
        <v>25</v>
      </c>
      <c r="AQ51" s="187"/>
      <c r="AR51" s="39"/>
      <c r="AS51" s="54"/>
      <c r="AU51" s="206" t="s">
        <v>42</v>
      </c>
      <c r="AV51" s="207">
        <f>IF(AY51&lt;=BB51,BB51,AV46)</f>
        <v>1260</v>
      </c>
      <c r="AW51" s="219"/>
      <c r="AX51" s="206" t="s">
        <v>43</v>
      </c>
      <c r="AY51" s="207">
        <f>T51*60+X51</f>
        <v>1260</v>
      </c>
      <c r="AZ51" s="219"/>
      <c r="BA51" s="206" t="s">
        <v>44</v>
      </c>
      <c r="BB51" s="207">
        <v>1260</v>
      </c>
    </row>
    <row r="52" spans="1:58" ht="35.25" customHeight="1" x14ac:dyDescent="0.15">
      <c r="A52" s="33"/>
      <c r="B52" s="179"/>
      <c r="C52" s="180"/>
      <c r="D52" s="180"/>
      <c r="E52" s="181"/>
      <c r="F52" s="182"/>
      <c r="G52" s="182"/>
      <c r="H52" s="209"/>
      <c r="I52" s="184"/>
      <c r="J52" s="186"/>
      <c r="K52" s="186"/>
      <c r="L52" s="184"/>
      <c r="M52" s="184"/>
      <c r="N52" s="186"/>
      <c r="O52" s="188"/>
      <c r="P52" s="190"/>
      <c r="Q52" s="188"/>
      <c r="R52" s="192"/>
      <c r="S52" s="192"/>
      <c r="T52" s="209"/>
      <c r="U52" s="184"/>
      <c r="V52" s="186"/>
      <c r="W52" s="186"/>
      <c r="X52" s="184"/>
      <c r="Y52" s="184"/>
      <c r="Z52" s="186"/>
      <c r="AA52" s="188"/>
      <c r="AB52" s="36"/>
      <c r="AC52" s="36"/>
      <c r="AD52" s="36"/>
      <c r="AE52" s="190"/>
      <c r="AF52" s="186"/>
      <c r="AG52" s="186"/>
      <c r="AH52" s="186"/>
      <c r="AI52" s="188"/>
      <c r="AJ52" s="243"/>
      <c r="AK52" s="213"/>
      <c r="AL52" s="186"/>
      <c r="AM52" s="186"/>
      <c r="AN52" s="213"/>
      <c r="AO52" s="213"/>
      <c r="AP52" s="186"/>
      <c r="AQ52" s="188"/>
      <c r="AR52" s="39"/>
      <c r="AS52" s="54"/>
      <c r="AU52" s="206"/>
      <c r="AV52" s="207"/>
      <c r="AW52" s="219"/>
      <c r="AX52" s="206"/>
      <c r="AY52" s="207"/>
      <c r="AZ52" s="219"/>
      <c r="BA52" s="206"/>
      <c r="BB52" s="207"/>
    </row>
    <row r="53" spans="1:58" ht="17.25" customHeight="1" x14ac:dyDescent="0.15">
      <c r="A53" s="55"/>
      <c r="B53" s="40"/>
      <c r="C53" s="40"/>
      <c r="D53" s="40"/>
      <c r="E53" s="40"/>
      <c r="F53" s="36"/>
      <c r="G53" s="40"/>
      <c r="H53" s="42"/>
      <c r="I53" s="40"/>
      <c r="J53" s="40"/>
      <c r="K53" s="40"/>
      <c r="L53" s="40"/>
      <c r="M53" s="40"/>
      <c r="N53" s="40"/>
      <c r="O53" s="40"/>
      <c r="P53" s="56"/>
      <c r="Q53" s="40"/>
      <c r="R53" s="40"/>
      <c r="S53" s="40"/>
      <c r="T53" s="40"/>
      <c r="U53" s="40"/>
      <c r="V53" s="40"/>
      <c r="W53" s="40"/>
      <c r="X53" s="39"/>
      <c r="Y53" s="39"/>
      <c r="Z53" s="37"/>
      <c r="AA53" s="36"/>
      <c r="AB53" s="36"/>
      <c r="AC53" s="36"/>
      <c r="AD53" s="36"/>
      <c r="AE53" s="52"/>
      <c r="AF53" s="52"/>
      <c r="AG53" s="52"/>
      <c r="AH53" s="52"/>
      <c r="AI53" s="52"/>
      <c r="AJ53" s="44" t="s">
        <v>32</v>
      </c>
      <c r="AK53" s="52"/>
      <c r="AL53" s="52"/>
      <c r="AM53" s="52"/>
      <c r="AN53" s="52"/>
      <c r="AO53" s="52"/>
      <c r="AP53" s="52"/>
      <c r="AQ53" s="52"/>
      <c r="AR53" s="36"/>
      <c r="AS53" s="36"/>
      <c r="AY53" s="141" t="s">
        <v>45</v>
      </c>
    </row>
    <row r="54" spans="1:58" ht="25.5" customHeight="1" x14ac:dyDescent="0.2">
      <c r="A54" s="55"/>
      <c r="B54" s="36"/>
      <c r="C54" s="220" t="s">
        <v>131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2"/>
      <c r="AC54" s="36"/>
      <c r="AD54" s="36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6"/>
      <c r="AS54" s="36"/>
      <c r="AY54" s="142" t="s">
        <v>46</v>
      </c>
    </row>
    <row r="55" spans="1:58" ht="25.5" customHeight="1" x14ac:dyDescent="0.15">
      <c r="A55" s="55"/>
      <c r="B55" s="36"/>
      <c r="C55" s="223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5"/>
      <c r="AC55" s="36"/>
      <c r="AD55" s="36"/>
      <c r="AE55" s="49" t="s">
        <v>47</v>
      </c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36"/>
      <c r="AS55" s="36"/>
      <c r="AV55" s="3" t="s">
        <v>48</v>
      </c>
      <c r="AY55" s="3" t="s">
        <v>49</v>
      </c>
      <c r="AZ55" s="143"/>
    </row>
    <row r="56" spans="1:58" s="53" customFormat="1" ht="25.5" customHeight="1" x14ac:dyDescent="0.15">
      <c r="A56" s="55"/>
      <c r="B56" s="36"/>
      <c r="C56" s="223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5"/>
      <c r="AC56" s="39"/>
      <c r="AD56" s="39"/>
      <c r="AE56" s="214" t="s">
        <v>58</v>
      </c>
      <c r="AF56" s="229"/>
      <c r="AG56" s="229"/>
      <c r="AH56" s="229"/>
      <c r="AI56" s="229"/>
      <c r="AJ56" s="229"/>
      <c r="AK56" s="230"/>
      <c r="AL56" s="234">
        <f>IF(AY46=0,0,ROUNDUP(AV56/AY46,3))</f>
        <v>0.2</v>
      </c>
      <c r="AM56" s="235"/>
      <c r="AN56" s="235"/>
      <c r="AO56" s="235"/>
      <c r="AP56" s="235"/>
      <c r="AQ56" s="236"/>
      <c r="AR56" s="36"/>
      <c r="AS56" s="36"/>
      <c r="AT56" s="45"/>
      <c r="AU56" s="206" t="s">
        <v>51</v>
      </c>
      <c r="AV56" s="240">
        <f>IF(AV46-AV51&gt;0,AV46-AV51,0)</f>
        <v>180</v>
      </c>
      <c r="AW56" s="218" t="s">
        <v>52</v>
      </c>
      <c r="AX56" s="218"/>
      <c r="AY56" s="143"/>
      <c r="AZ56" s="143"/>
      <c r="BA56" s="45"/>
      <c r="BB56" s="45"/>
      <c r="BC56" s="45"/>
      <c r="BD56" s="45"/>
      <c r="BE56" s="45"/>
      <c r="BF56" s="45"/>
    </row>
    <row r="57" spans="1:58" ht="35.25" customHeight="1" x14ac:dyDescent="0.15">
      <c r="A57" s="70"/>
      <c r="B57" s="36"/>
      <c r="C57" s="223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5"/>
      <c r="AC57" s="36"/>
      <c r="AD57" s="36"/>
      <c r="AE57" s="231"/>
      <c r="AF57" s="232"/>
      <c r="AG57" s="232"/>
      <c r="AH57" s="232"/>
      <c r="AI57" s="232"/>
      <c r="AJ57" s="232"/>
      <c r="AK57" s="233"/>
      <c r="AL57" s="237"/>
      <c r="AM57" s="238"/>
      <c r="AN57" s="238"/>
      <c r="AO57" s="238"/>
      <c r="AP57" s="238"/>
      <c r="AQ57" s="239"/>
      <c r="AR57" s="36"/>
      <c r="AS57" s="36"/>
      <c r="AT57" s="206"/>
      <c r="AU57" s="206"/>
      <c r="AV57" s="240"/>
      <c r="AW57" s="218"/>
      <c r="AX57" s="218"/>
    </row>
    <row r="58" spans="1:58" ht="25.5" customHeight="1" x14ac:dyDescent="0.15">
      <c r="A58" s="70"/>
      <c r="B58" s="36"/>
      <c r="C58" s="226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8"/>
      <c r="AC58" s="36"/>
      <c r="AD58" s="36"/>
      <c r="AE58" s="36"/>
      <c r="AF58" s="36"/>
      <c r="AG58" s="36"/>
      <c r="AH58" s="36"/>
      <c r="AI58" s="36"/>
      <c r="AJ58" s="36"/>
      <c r="AK58" s="59" t="s">
        <v>32</v>
      </c>
      <c r="AL58" s="36"/>
      <c r="AM58" s="39"/>
      <c r="AN58" s="39"/>
      <c r="AO58" s="39"/>
      <c r="AP58" s="36"/>
      <c r="AQ58" s="36"/>
      <c r="AR58" s="36"/>
      <c r="AS58" s="36"/>
      <c r="AT58" s="206"/>
    </row>
    <row r="59" spans="1:58" ht="25.5" customHeight="1" x14ac:dyDescent="0.15">
      <c r="A59" s="55"/>
      <c r="B59" s="35"/>
      <c r="C59" s="36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36"/>
      <c r="AD59" s="36"/>
      <c r="AE59" s="36"/>
      <c r="AF59" s="36"/>
      <c r="AG59" s="36"/>
      <c r="AH59" s="36"/>
      <c r="AI59" s="36"/>
      <c r="AJ59" s="36"/>
      <c r="AK59" s="60" t="s">
        <v>53</v>
      </c>
      <c r="AL59" s="36"/>
      <c r="AM59" s="39"/>
      <c r="AN59" s="39"/>
      <c r="AO59" s="39"/>
      <c r="AP59" s="36"/>
      <c r="AQ59" s="36"/>
      <c r="AR59" s="36"/>
      <c r="AS59" s="36"/>
    </row>
    <row r="60" spans="1:58" s="17" customFormat="1" ht="16.5" customHeight="1" x14ac:dyDescent="0.15">
      <c r="A60" s="15"/>
      <c r="B60" s="15"/>
      <c r="C60" s="16"/>
      <c r="F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T60" s="140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</row>
    <row r="61" spans="1:58" ht="25.5" customHeight="1" x14ac:dyDescent="0.15">
      <c r="A61" s="170" t="s">
        <v>59</v>
      </c>
      <c r="B61" s="171"/>
      <c r="C61" s="171"/>
      <c r="D61" s="171"/>
      <c r="E61" s="171"/>
      <c r="F61" s="171"/>
      <c r="G61" s="171"/>
      <c r="H61" s="171"/>
      <c r="I61" s="172"/>
      <c r="J61" s="28"/>
      <c r="K61" s="69" t="s">
        <v>60</v>
      </c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28"/>
      <c r="AP61" s="28"/>
      <c r="AQ61" s="28"/>
      <c r="AR61" s="28"/>
      <c r="AS61" s="28"/>
      <c r="AU61" s="3" t="s">
        <v>17</v>
      </c>
      <c r="AV61" s="21"/>
      <c r="AW61" s="21"/>
      <c r="AX61" s="21"/>
      <c r="AY61" s="21"/>
      <c r="BA61" s="21"/>
      <c r="BB61" s="21"/>
      <c r="BC61" s="21"/>
      <c r="BD61" s="21"/>
      <c r="BE61" s="21"/>
      <c r="BF61" s="21"/>
    </row>
    <row r="62" spans="1:58" ht="17.25" customHeight="1" x14ac:dyDescent="0.15">
      <c r="A62" s="173"/>
      <c r="B62" s="174"/>
      <c r="C62" s="174"/>
      <c r="D62" s="174"/>
      <c r="E62" s="174"/>
      <c r="F62" s="174"/>
      <c r="G62" s="174"/>
      <c r="H62" s="174"/>
      <c r="I62" s="175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30"/>
      <c r="Y62" s="30"/>
      <c r="Z62" s="30"/>
      <c r="AA62" s="30"/>
      <c r="AB62" s="30"/>
      <c r="AC62" s="30"/>
      <c r="AD62" s="30"/>
      <c r="AE62" s="31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2"/>
      <c r="AQ62" s="32"/>
      <c r="AR62" s="32"/>
      <c r="AS62" s="32"/>
    </row>
    <row r="63" spans="1:58" ht="28.5" customHeight="1" x14ac:dyDescent="0.15">
      <c r="A63" s="33"/>
      <c r="B63" s="34" t="s">
        <v>18</v>
      </c>
      <c r="C63" s="35"/>
      <c r="D63" s="35"/>
      <c r="E63" s="35"/>
      <c r="F63" s="36"/>
      <c r="G63" s="37"/>
      <c r="H63" s="36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8"/>
      <c r="AB63" s="39"/>
      <c r="AC63" s="39"/>
      <c r="AD63" s="39"/>
      <c r="AE63" s="34" t="s">
        <v>19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V63" s="3" t="s">
        <v>20</v>
      </c>
      <c r="AY63" s="3" t="s">
        <v>21</v>
      </c>
    </row>
    <row r="64" spans="1:58" ht="25.5" customHeight="1" x14ac:dyDescent="0.15">
      <c r="A64" s="33"/>
      <c r="B64" s="176" t="s">
        <v>22</v>
      </c>
      <c r="C64" s="177"/>
      <c r="D64" s="177"/>
      <c r="E64" s="178"/>
      <c r="F64" s="182" t="s">
        <v>23</v>
      </c>
      <c r="G64" s="182"/>
      <c r="H64" s="244"/>
      <c r="I64" s="244"/>
      <c r="J64" s="185" t="s">
        <v>24</v>
      </c>
      <c r="K64" s="185"/>
      <c r="L64" s="244"/>
      <c r="M64" s="244"/>
      <c r="N64" s="185" t="s">
        <v>25</v>
      </c>
      <c r="O64" s="187"/>
      <c r="P64" s="189" t="s">
        <v>26</v>
      </c>
      <c r="Q64" s="187"/>
      <c r="R64" s="191" t="s">
        <v>27</v>
      </c>
      <c r="S64" s="191"/>
      <c r="T64" s="244"/>
      <c r="U64" s="244"/>
      <c r="V64" s="185" t="s">
        <v>24</v>
      </c>
      <c r="W64" s="185"/>
      <c r="X64" s="244"/>
      <c r="Y64" s="244"/>
      <c r="Z64" s="185" t="s">
        <v>25</v>
      </c>
      <c r="AA64" s="187"/>
      <c r="AB64" s="36"/>
      <c r="AC64" s="36"/>
      <c r="AD64" s="36"/>
      <c r="AE64" s="214" t="s">
        <v>28</v>
      </c>
      <c r="AF64" s="210"/>
      <c r="AG64" s="210"/>
      <c r="AH64" s="210"/>
      <c r="AI64" s="215"/>
      <c r="AJ64" s="212">
        <f>ROUNDDOWN(AY64/60,0)</f>
        <v>0</v>
      </c>
      <c r="AK64" s="212"/>
      <c r="AL64" s="210" t="s">
        <v>29</v>
      </c>
      <c r="AM64" s="210"/>
      <c r="AN64" s="212">
        <f>AY64-AJ64*60</f>
        <v>0</v>
      </c>
      <c r="AO64" s="212"/>
      <c r="AP64" s="185" t="s">
        <v>25</v>
      </c>
      <c r="AQ64" s="187"/>
      <c r="AR64" s="39"/>
      <c r="AS64" s="36"/>
      <c r="AT64" s="206"/>
      <c r="AU64" s="206" t="s">
        <v>30</v>
      </c>
      <c r="AV64" s="207">
        <f>T64*60+X64</f>
        <v>0</v>
      </c>
      <c r="AX64" s="206" t="s">
        <v>31</v>
      </c>
      <c r="AY64" s="207">
        <f>(T64*60+X64)-(H64*60+L64)</f>
        <v>0</v>
      </c>
    </row>
    <row r="65" spans="1:58" ht="35.25" customHeight="1" x14ac:dyDescent="0.15">
      <c r="A65" s="33"/>
      <c r="B65" s="179"/>
      <c r="C65" s="180"/>
      <c r="D65" s="180"/>
      <c r="E65" s="181"/>
      <c r="F65" s="182"/>
      <c r="G65" s="182"/>
      <c r="H65" s="245"/>
      <c r="I65" s="245"/>
      <c r="J65" s="186"/>
      <c r="K65" s="186"/>
      <c r="L65" s="245"/>
      <c r="M65" s="245"/>
      <c r="N65" s="186"/>
      <c r="O65" s="188"/>
      <c r="P65" s="190"/>
      <c r="Q65" s="188"/>
      <c r="R65" s="192"/>
      <c r="S65" s="192"/>
      <c r="T65" s="245"/>
      <c r="U65" s="245"/>
      <c r="V65" s="186"/>
      <c r="W65" s="186"/>
      <c r="X65" s="245"/>
      <c r="Y65" s="245"/>
      <c r="Z65" s="186"/>
      <c r="AA65" s="188"/>
      <c r="AB65" s="36"/>
      <c r="AC65" s="36"/>
      <c r="AD65" s="36"/>
      <c r="AE65" s="216"/>
      <c r="AF65" s="211"/>
      <c r="AG65" s="211"/>
      <c r="AH65" s="211"/>
      <c r="AI65" s="217"/>
      <c r="AJ65" s="213"/>
      <c r="AK65" s="213"/>
      <c r="AL65" s="211"/>
      <c r="AM65" s="211"/>
      <c r="AN65" s="213"/>
      <c r="AO65" s="213"/>
      <c r="AP65" s="186"/>
      <c r="AQ65" s="188"/>
      <c r="AR65" s="39"/>
      <c r="AS65" s="36"/>
      <c r="AT65" s="206"/>
      <c r="AU65" s="206"/>
      <c r="AV65" s="207"/>
      <c r="AX65" s="206"/>
      <c r="AY65" s="207"/>
    </row>
    <row r="66" spans="1:58" ht="17.25" customHeight="1" x14ac:dyDescent="0.15">
      <c r="A66" s="33"/>
      <c r="B66" s="40"/>
      <c r="C66" s="40"/>
      <c r="D66" s="40"/>
      <c r="E66" s="40"/>
      <c r="F66" s="41"/>
      <c r="G66" s="41"/>
      <c r="H66" s="42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39"/>
      <c r="Y66" s="39"/>
      <c r="Z66" s="37"/>
      <c r="AA66" s="38"/>
      <c r="AB66" s="39"/>
      <c r="AC66" s="39"/>
      <c r="AD66" s="39"/>
      <c r="AE66" s="43"/>
      <c r="AF66" s="43"/>
      <c r="AG66" s="43"/>
      <c r="AH66" s="43"/>
      <c r="AI66" s="43"/>
      <c r="AJ66" s="44" t="s">
        <v>32</v>
      </c>
      <c r="AK66" s="43"/>
      <c r="AL66" s="43"/>
      <c r="AM66" s="43"/>
      <c r="AN66" s="43"/>
      <c r="AO66" s="43"/>
      <c r="AP66" s="43"/>
      <c r="AQ66" s="43"/>
      <c r="AR66" s="39"/>
      <c r="AS66" s="36"/>
    </row>
    <row r="67" spans="1:58" s="36" customFormat="1" ht="25.5" customHeight="1" x14ac:dyDescent="0.15">
      <c r="A67" s="33"/>
      <c r="B67" s="34"/>
      <c r="C67" s="35"/>
      <c r="D67" s="35"/>
      <c r="E67" s="35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9"/>
      <c r="Y67" s="39"/>
      <c r="Z67" s="37"/>
      <c r="AA67" s="38"/>
      <c r="AB67" s="39"/>
      <c r="AC67" s="39"/>
      <c r="AD67" s="39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39"/>
      <c r="AT67" s="3"/>
      <c r="AU67" s="3"/>
      <c r="AV67" s="45" t="s">
        <v>33</v>
      </c>
      <c r="AW67" s="3"/>
      <c r="AX67" s="3"/>
      <c r="AY67" s="3" t="s">
        <v>34</v>
      </c>
      <c r="AZ67" s="3"/>
      <c r="BA67" s="3"/>
      <c r="BB67" s="3" t="s">
        <v>61</v>
      </c>
      <c r="BC67" s="3"/>
      <c r="BD67" s="3"/>
      <c r="BE67" s="3"/>
      <c r="BF67" s="3"/>
    </row>
    <row r="68" spans="1:58" s="53" customFormat="1" ht="25.5" customHeight="1" x14ac:dyDescent="0.15">
      <c r="A68" s="46"/>
      <c r="B68" s="47" t="s">
        <v>36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8"/>
      <c r="P68" s="47"/>
      <c r="Q68" s="47"/>
      <c r="R68" s="47"/>
      <c r="S68" s="47"/>
      <c r="T68" s="47"/>
      <c r="U68" s="13"/>
      <c r="V68" s="47"/>
      <c r="W68" s="47"/>
      <c r="X68" s="39"/>
      <c r="Y68" s="39"/>
      <c r="Z68" s="37"/>
      <c r="AA68" s="38"/>
      <c r="AB68" s="39"/>
      <c r="AC68" s="39"/>
      <c r="AD68" s="39"/>
      <c r="AE68" s="49" t="s">
        <v>37</v>
      </c>
      <c r="AF68" s="50"/>
      <c r="AG68" s="51"/>
      <c r="AH68" s="51"/>
      <c r="AI68" s="51"/>
      <c r="AJ68" s="51"/>
      <c r="AK68" s="51"/>
      <c r="AL68" s="51"/>
      <c r="AM68" s="51"/>
      <c r="AN68" s="43"/>
      <c r="AO68" s="43"/>
      <c r="AP68" s="43"/>
      <c r="AQ68" s="52"/>
      <c r="AR68" s="39"/>
      <c r="AS68" s="36"/>
      <c r="AT68" s="45"/>
      <c r="AU68" s="45"/>
      <c r="AV68" s="45" t="s">
        <v>38</v>
      </c>
      <c r="AW68" s="45"/>
      <c r="AX68" s="45"/>
      <c r="AY68" s="3" t="s">
        <v>39</v>
      </c>
      <c r="AZ68" s="45"/>
      <c r="BA68" s="3"/>
      <c r="BB68" s="3"/>
      <c r="BC68" s="45"/>
      <c r="BD68" s="3"/>
      <c r="BE68" s="45"/>
      <c r="BF68" s="45"/>
    </row>
    <row r="69" spans="1:58" ht="25.5" customHeight="1" x14ac:dyDescent="0.15">
      <c r="A69" s="33"/>
      <c r="B69" s="176" t="s">
        <v>22</v>
      </c>
      <c r="C69" s="177"/>
      <c r="D69" s="177"/>
      <c r="E69" s="178"/>
      <c r="F69" s="182" t="s">
        <v>23</v>
      </c>
      <c r="G69" s="182"/>
      <c r="H69" s="246"/>
      <c r="I69" s="244"/>
      <c r="J69" s="185" t="s">
        <v>24</v>
      </c>
      <c r="K69" s="185"/>
      <c r="L69" s="244"/>
      <c r="M69" s="244"/>
      <c r="N69" s="185" t="s">
        <v>25</v>
      </c>
      <c r="O69" s="187"/>
      <c r="P69" s="189" t="s">
        <v>26</v>
      </c>
      <c r="Q69" s="187"/>
      <c r="R69" s="191" t="s">
        <v>27</v>
      </c>
      <c r="S69" s="191"/>
      <c r="T69" s="246"/>
      <c r="U69" s="244"/>
      <c r="V69" s="185" t="s">
        <v>24</v>
      </c>
      <c r="W69" s="185"/>
      <c r="X69" s="244"/>
      <c r="Y69" s="244"/>
      <c r="Z69" s="185" t="s">
        <v>25</v>
      </c>
      <c r="AA69" s="187"/>
      <c r="AB69" s="39"/>
      <c r="AC69" s="39"/>
      <c r="AD69" s="39"/>
      <c r="AE69" s="241" t="s">
        <v>41</v>
      </c>
      <c r="AF69" s="185"/>
      <c r="AG69" s="185"/>
      <c r="AH69" s="185"/>
      <c r="AI69" s="187"/>
      <c r="AJ69" s="242">
        <f>ROUNDDOWN(AV74/60,0)</f>
        <v>0</v>
      </c>
      <c r="AK69" s="212"/>
      <c r="AL69" s="185" t="s">
        <v>24</v>
      </c>
      <c r="AM69" s="185"/>
      <c r="AN69" s="212">
        <f>AV74-AJ69*60</f>
        <v>0</v>
      </c>
      <c r="AO69" s="212"/>
      <c r="AP69" s="185" t="s">
        <v>25</v>
      </c>
      <c r="AQ69" s="187"/>
      <c r="AR69" s="39"/>
      <c r="AS69" s="54"/>
      <c r="AU69" s="206" t="s">
        <v>42</v>
      </c>
      <c r="AV69" s="207">
        <f>IF(AY69&lt;=BB69,BB69,AV64)</f>
        <v>1260</v>
      </c>
      <c r="AW69" s="219"/>
      <c r="AX69" s="206" t="s">
        <v>43</v>
      </c>
      <c r="AY69" s="207">
        <f>T69*60+X69</f>
        <v>0</v>
      </c>
      <c r="AZ69" s="219"/>
      <c r="BA69" s="206" t="s">
        <v>44</v>
      </c>
      <c r="BB69" s="207">
        <f>21*60</f>
        <v>1260</v>
      </c>
    </row>
    <row r="70" spans="1:58" ht="35.25" customHeight="1" x14ac:dyDescent="0.15">
      <c r="A70" s="33"/>
      <c r="B70" s="179"/>
      <c r="C70" s="180"/>
      <c r="D70" s="180"/>
      <c r="E70" s="181"/>
      <c r="F70" s="182"/>
      <c r="G70" s="182"/>
      <c r="H70" s="247"/>
      <c r="I70" s="245"/>
      <c r="J70" s="186"/>
      <c r="K70" s="186"/>
      <c r="L70" s="245"/>
      <c r="M70" s="245"/>
      <c r="N70" s="186"/>
      <c r="O70" s="188"/>
      <c r="P70" s="190"/>
      <c r="Q70" s="188"/>
      <c r="R70" s="192"/>
      <c r="S70" s="192"/>
      <c r="T70" s="247"/>
      <c r="U70" s="245"/>
      <c r="V70" s="186"/>
      <c r="W70" s="186"/>
      <c r="X70" s="245"/>
      <c r="Y70" s="245"/>
      <c r="Z70" s="186"/>
      <c r="AA70" s="188"/>
      <c r="AB70" s="36"/>
      <c r="AC70" s="36"/>
      <c r="AD70" s="36"/>
      <c r="AE70" s="190"/>
      <c r="AF70" s="186"/>
      <c r="AG70" s="186"/>
      <c r="AH70" s="186"/>
      <c r="AI70" s="188"/>
      <c r="AJ70" s="243"/>
      <c r="AK70" s="213"/>
      <c r="AL70" s="186"/>
      <c r="AM70" s="186"/>
      <c r="AN70" s="213"/>
      <c r="AO70" s="213"/>
      <c r="AP70" s="186"/>
      <c r="AQ70" s="188"/>
      <c r="AR70" s="39"/>
      <c r="AS70" s="54"/>
      <c r="AU70" s="206"/>
      <c r="AV70" s="207"/>
      <c r="AW70" s="219"/>
      <c r="AX70" s="206"/>
      <c r="AY70" s="207"/>
      <c r="AZ70" s="219"/>
      <c r="BA70" s="206"/>
      <c r="BB70" s="207"/>
    </row>
    <row r="71" spans="1:58" ht="17.25" customHeight="1" x14ac:dyDescent="0.15">
      <c r="A71" s="55"/>
      <c r="B71" s="40"/>
      <c r="C71" s="40"/>
      <c r="D71" s="40"/>
      <c r="E71" s="40"/>
      <c r="F71" s="36"/>
      <c r="G71" s="40"/>
      <c r="H71" s="42"/>
      <c r="I71" s="40"/>
      <c r="J71" s="40"/>
      <c r="K71" s="40"/>
      <c r="L71" s="40"/>
      <c r="M71" s="40"/>
      <c r="N71" s="40"/>
      <c r="O71" s="40"/>
      <c r="P71" s="56"/>
      <c r="Q71" s="40"/>
      <c r="R71" s="40"/>
      <c r="S71" s="40"/>
      <c r="T71" s="40"/>
      <c r="U71" s="40"/>
      <c r="V71" s="40"/>
      <c r="W71" s="40"/>
      <c r="X71" s="39"/>
      <c r="Y71" s="39"/>
      <c r="Z71" s="37"/>
      <c r="AA71" s="36"/>
      <c r="AB71" s="36"/>
      <c r="AC71" s="36"/>
      <c r="AD71" s="36"/>
      <c r="AE71" s="52"/>
      <c r="AF71" s="52"/>
      <c r="AG71" s="52"/>
      <c r="AH71" s="52"/>
      <c r="AI71" s="52"/>
      <c r="AJ71" s="44" t="s">
        <v>32</v>
      </c>
      <c r="AK71" s="52"/>
      <c r="AL71" s="52"/>
      <c r="AM71" s="52"/>
      <c r="AN71" s="52"/>
      <c r="AO71" s="52"/>
      <c r="AP71" s="52"/>
      <c r="AQ71" s="52"/>
      <c r="AR71" s="36"/>
      <c r="AS71" s="36"/>
      <c r="AY71" s="141" t="s">
        <v>45</v>
      </c>
    </row>
    <row r="72" spans="1:58" ht="25.5" customHeight="1" x14ac:dyDescent="0.2">
      <c r="A72" s="55"/>
      <c r="B72" s="36"/>
      <c r="C72" s="220" t="s">
        <v>131</v>
      </c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2"/>
      <c r="AD72" s="36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36"/>
      <c r="AS72" s="36"/>
      <c r="AY72" s="142" t="s">
        <v>143</v>
      </c>
    </row>
    <row r="73" spans="1:58" ht="25.5" customHeight="1" x14ac:dyDescent="0.15">
      <c r="A73" s="55"/>
      <c r="B73" s="36"/>
      <c r="C73" s="223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5"/>
      <c r="AD73" s="36"/>
      <c r="AE73" s="49" t="s">
        <v>47</v>
      </c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36"/>
      <c r="AS73" s="36"/>
      <c r="AV73" s="3" t="s">
        <v>48</v>
      </c>
      <c r="AY73" s="3" t="s">
        <v>49</v>
      </c>
      <c r="AZ73" s="143"/>
    </row>
    <row r="74" spans="1:58" s="53" customFormat="1" ht="25.5" customHeight="1" x14ac:dyDescent="0.15">
      <c r="A74" s="55"/>
      <c r="B74" s="36"/>
      <c r="C74" s="223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5"/>
      <c r="AC74" s="1"/>
      <c r="AD74" s="36"/>
      <c r="AE74" s="214" t="s">
        <v>50</v>
      </c>
      <c r="AF74" s="229"/>
      <c r="AG74" s="229"/>
      <c r="AH74" s="229"/>
      <c r="AI74" s="229"/>
      <c r="AJ74" s="229"/>
      <c r="AK74" s="230"/>
      <c r="AL74" s="234">
        <f>IF(AY64=0,0,ROUNDUP(AV74/AY64,3))</f>
        <v>0</v>
      </c>
      <c r="AM74" s="235"/>
      <c r="AN74" s="235"/>
      <c r="AO74" s="235"/>
      <c r="AP74" s="235"/>
      <c r="AQ74" s="236"/>
      <c r="AR74" s="36"/>
      <c r="AS74" s="36"/>
      <c r="AT74" s="45"/>
      <c r="AU74" s="206" t="s">
        <v>51</v>
      </c>
      <c r="AV74" s="240">
        <f>IF(AV64-AV69&gt;0,AV64-AV69,0)</f>
        <v>0</v>
      </c>
      <c r="AW74" s="218" t="s">
        <v>52</v>
      </c>
      <c r="AX74" s="218"/>
      <c r="AY74" s="143"/>
      <c r="AZ74" s="143"/>
      <c r="BA74" s="45"/>
      <c r="BB74" s="45"/>
      <c r="BC74" s="45"/>
      <c r="BD74" s="45"/>
      <c r="BE74" s="45"/>
      <c r="BF74" s="45"/>
    </row>
    <row r="75" spans="1:58" ht="35.25" customHeight="1" x14ac:dyDescent="0.15">
      <c r="A75" s="55"/>
      <c r="B75" s="36"/>
      <c r="C75" s="223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5"/>
      <c r="AD75" s="36"/>
      <c r="AE75" s="231"/>
      <c r="AF75" s="232"/>
      <c r="AG75" s="232"/>
      <c r="AH75" s="232"/>
      <c r="AI75" s="232"/>
      <c r="AJ75" s="232"/>
      <c r="AK75" s="233"/>
      <c r="AL75" s="237"/>
      <c r="AM75" s="238"/>
      <c r="AN75" s="238"/>
      <c r="AO75" s="238"/>
      <c r="AP75" s="238"/>
      <c r="AQ75" s="239"/>
      <c r="AR75" s="36"/>
      <c r="AS75" s="36"/>
      <c r="AT75" s="206"/>
      <c r="AU75" s="206"/>
      <c r="AV75" s="240"/>
      <c r="AW75" s="218"/>
      <c r="AX75" s="218"/>
    </row>
    <row r="76" spans="1:58" ht="25.5" customHeight="1" x14ac:dyDescent="0.15">
      <c r="A76" s="55"/>
      <c r="B76" s="36"/>
      <c r="C76" s="226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8"/>
      <c r="AD76" s="36"/>
      <c r="AE76" s="36"/>
      <c r="AF76" s="36"/>
      <c r="AG76" s="36"/>
      <c r="AH76" s="36"/>
      <c r="AI76" s="36"/>
      <c r="AJ76" s="36"/>
      <c r="AK76" s="59" t="s">
        <v>32</v>
      </c>
      <c r="AL76" s="36"/>
      <c r="AM76" s="39"/>
      <c r="AN76" s="39"/>
      <c r="AO76" s="39"/>
      <c r="AP76" s="36"/>
      <c r="AQ76" s="36"/>
      <c r="AR76" s="36"/>
      <c r="AS76" s="36"/>
      <c r="AT76" s="206"/>
    </row>
    <row r="77" spans="1:58" ht="25.5" customHeight="1" x14ac:dyDescent="0.15">
      <c r="A77" s="55"/>
      <c r="B77" s="36"/>
      <c r="C77" s="57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D77" s="36"/>
      <c r="AE77" s="36"/>
      <c r="AF77" s="36"/>
      <c r="AG77" s="36"/>
      <c r="AH77" s="36"/>
      <c r="AI77" s="36"/>
      <c r="AJ77" s="36"/>
      <c r="AK77" s="60" t="s">
        <v>53</v>
      </c>
      <c r="AL77" s="36"/>
      <c r="AM77" s="39"/>
      <c r="AN77" s="39"/>
      <c r="AO77" s="39"/>
      <c r="AP77" s="36"/>
      <c r="AQ77" s="36"/>
      <c r="AR77" s="36"/>
      <c r="AS77" s="36"/>
    </row>
    <row r="78" spans="1:58" ht="17.25" customHeight="1" x14ac:dyDescent="0.15">
      <c r="A78" s="61"/>
      <c r="B78" s="62"/>
      <c r="C78" s="62"/>
      <c r="D78" s="62"/>
      <c r="E78" s="62"/>
      <c r="F78" s="63"/>
      <c r="G78" s="62"/>
      <c r="H78" s="62"/>
      <c r="I78" s="62"/>
      <c r="J78" s="62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5"/>
      <c r="AL78" s="64"/>
      <c r="AM78" s="66"/>
      <c r="AN78" s="66"/>
      <c r="AO78" s="66"/>
      <c r="AP78" s="64"/>
      <c r="AQ78" s="64"/>
      <c r="AR78" s="64"/>
      <c r="AS78" s="64"/>
    </row>
    <row r="79" spans="1:58" ht="17.25" hidden="1" customHeight="1" x14ac:dyDescent="0.15">
      <c r="A79" s="41"/>
      <c r="B79" s="41"/>
      <c r="C79" s="41"/>
      <c r="D79" s="41"/>
      <c r="E79" s="41"/>
      <c r="F79" s="67"/>
      <c r="G79" s="41"/>
      <c r="H79" s="41"/>
      <c r="I79" s="41"/>
      <c r="J79" s="41"/>
      <c r="AK79" s="68"/>
      <c r="AM79" s="10"/>
      <c r="AN79" s="10"/>
      <c r="AO79" s="10"/>
    </row>
    <row r="80" spans="1:58" ht="25.5" hidden="1" customHeight="1" x14ac:dyDescent="0.15">
      <c r="A80" s="170" t="s">
        <v>62</v>
      </c>
      <c r="B80" s="171"/>
      <c r="C80" s="171"/>
      <c r="D80" s="171"/>
      <c r="E80" s="171"/>
      <c r="F80" s="171"/>
      <c r="G80" s="171"/>
      <c r="H80" s="171"/>
      <c r="I80" s="172"/>
      <c r="J80" s="28"/>
      <c r="K80" s="69" t="s">
        <v>60</v>
      </c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28"/>
      <c r="AP80" s="28"/>
      <c r="AQ80" s="28"/>
      <c r="AR80" s="28"/>
      <c r="AS80" s="28"/>
      <c r="AU80" s="3" t="s">
        <v>17</v>
      </c>
      <c r="AV80" s="21"/>
      <c r="AW80" s="21"/>
      <c r="AX80" s="21"/>
      <c r="AY80" s="21"/>
      <c r="BA80" s="21"/>
      <c r="BB80" s="21"/>
      <c r="BC80" s="21"/>
      <c r="BD80" s="21"/>
      <c r="BE80" s="21"/>
      <c r="BF80" s="21"/>
    </row>
    <row r="81" spans="1:58" ht="17.25" hidden="1" customHeight="1" x14ac:dyDescent="0.15">
      <c r="A81" s="173"/>
      <c r="B81" s="174"/>
      <c r="C81" s="174"/>
      <c r="D81" s="174"/>
      <c r="E81" s="174"/>
      <c r="F81" s="174"/>
      <c r="G81" s="174"/>
      <c r="H81" s="174"/>
      <c r="I81" s="175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30"/>
      <c r="Y81" s="30"/>
      <c r="Z81" s="30"/>
      <c r="AA81" s="30"/>
      <c r="AB81" s="30"/>
      <c r="AC81" s="30"/>
      <c r="AD81" s="30"/>
      <c r="AE81" s="31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2"/>
      <c r="AQ81" s="32"/>
      <c r="AR81" s="32"/>
      <c r="AS81" s="32"/>
    </row>
    <row r="82" spans="1:58" ht="28.5" hidden="1" customHeight="1" x14ac:dyDescent="0.15">
      <c r="A82" s="33"/>
      <c r="B82" s="34" t="s">
        <v>18</v>
      </c>
      <c r="C82" s="35"/>
      <c r="D82" s="35"/>
      <c r="E82" s="35"/>
      <c r="F82" s="36"/>
      <c r="G82" s="37"/>
      <c r="H82" s="36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8"/>
      <c r="AB82" s="39"/>
      <c r="AC82" s="39"/>
      <c r="AD82" s="39"/>
      <c r="AE82" s="34" t="s">
        <v>19</v>
      </c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V82" s="3" t="s">
        <v>20</v>
      </c>
      <c r="AY82" s="3" t="s">
        <v>21</v>
      </c>
    </row>
    <row r="83" spans="1:58" ht="25.5" hidden="1" customHeight="1" x14ac:dyDescent="0.15">
      <c r="A83" s="33"/>
      <c r="B83" s="176" t="s">
        <v>22</v>
      </c>
      <c r="C83" s="177"/>
      <c r="D83" s="177"/>
      <c r="E83" s="178"/>
      <c r="F83" s="182" t="s">
        <v>23</v>
      </c>
      <c r="G83" s="182"/>
      <c r="H83" s="244"/>
      <c r="I83" s="244"/>
      <c r="J83" s="185" t="s">
        <v>24</v>
      </c>
      <c r="K83" s="185"/>
      <c r="L83" s="244"/>
      <c r="M83" s="244"/>
      <c r="N83" s="185" t="s">
        <v>25</v>
      </c>
      <c r="O83" s="187"/>
      <c r="P83" s="189" t="s">
        <v>26</v>
      </c>
      <c r="Q83" s="187"/>
      <c r="R83" s="191" t="s">
        <v>27</v>
      </c>
      <c r="S83" s="191"/>
      <c r="T83" s="244"/>
      <c r="U83" s="244"/>
      <c r="V83" s="185" t="s">
        <v>24</v>
      </c>
      <c r="W83" s="185"/>
      <c r="X83" s="244"/>
      <c r="Y83" s="244"/>
      <c r="Z83" s="185" t="s">
        <v>25</v>
      </c>
      <c r="AA83" s="187"/>
      <c r="AB83" s="36"/>
      <c r="AC83" s="36"/>
      <c r="AD83" s="36"/>
      <c r="AE83" s="214" t="s">
        <v>56</v>
      </c>
      <c r="AF83" s="210"/>
      <c r="AG83" s="210"/>
      <c r="AH83" s="210"/>
      <c r="AI83" s="215"/>
      <c r="AJ83" s="212">
        <f>ROUNDDOWN(AY83/60,0)</f>
        <v>0</v>
      </c>
      <c r="AK83" s="212"/>
      <c r="AL83" s="210" t="s">
        <v>29</v>
      </c>
      <c r="AM83" s="210"/>
      <c r="AN83" s="212">
        <f>AY83-AJ83*60</f>
        <v>0</v>
      </c>
      <c r="AO83" s="212"/>
      <c r="AP83" s="185" t="s">
        <v>25</v>
      </c>
      <c r="AQ83" s="187"/>
      <c r="AR83" s="39"/>
      <c r="AS83" s="36"/>
      <c r="AT83" s="206"/>
      <c r="AU83" s="206" t="s">
        <v>30</v>
      </c>
      <c r="AV83" s="207">
        <f>T83*60+X83</f>
        <v>0</v>
      </c>
      <c r="AX83" s="206" t="s">
        <v>31</v>
      </c>
      <c r="AY83" s="207">
        <f>(T83*60+X83)-(H83*60+L83)</f>
        <v>0</v>
      </c>
    </row>
    <row r="84" spans="1:58" ht="35.25" hidden="1" customHeight="1" x14ac:dyDescent="0.15">
      <c r="A84" s="33"/>
      <c r="B84" s="179"/>
      <c r="C84" s="180"/>
      <c r="D84" s="180"/>
      <c r="E84" s="181"/>
      <c r="F84" s="182"/>
      <c r="G84" s="182"/>
      <c r="H84" s="245"/>
      <c r="I84" s="245"/>
      <c r="J84" s="186"/>
      <c r="K84" s="186"/>
      <c r="L84" s="245"/>
      <c r="M84" s="245"/>
      <c r="N84" s="186"/>
      <c r="O84" s="188"/>
      <c r="P84" s="190"/>
      <c r="Q84" s="188"/>
      <c r="R84" s="192"/>
      <c r="S84" s="192"/>
      <c r="T84" s="245"/>
      <c r="U84" s="245"/>
      <c r="V84" s="186"/>
      <c r="W84" s="186"/>
      <c r="X84" s="245"/>
      <c r="Y84" s="245"/>
      <c r="Z84" s="186"/>
      <c r="AA84" s="188"/>
      <c r="AB84" s="36"/>
      <c r="AC84" s="36"/>
      <c r="AD84" s="36"/>
      <c r="AE84" s="216"/>
      <c r="AF84" s="211"/>
      <c r="AG84" s="211"/>
      <c r="AH84" s="211"/>
      <c r="AI84" s="217"/>
      <c r="AJ84" s="213"/>
      <c r="AK84" s="213"/>
      <c r="AL84" s="211"/>
      <c r="AM84" s="211"/>
      <c r="AN84" s="213"/>
      <c r="AO84" s="213"/>
      <c r="AP84" s="186"/>
      <c r="AQ84" s="188"/>
      <c r="AR84" s="39"/>
      <c r="AS84" s="36"/>
      <c r="AT84" s="206"/>
      <c r="AU84" s="206"/>
      <c r="AV84" s="207"/>
      <c r="AX84" s="206"/>
      <c r="AY84" s="207"/>
    </row>
    <row r="85" spans="1:58" ht="17.25" hidden="1" customHeight="1" x14ac:dyDescent="0.15">
      <c r="A85" s="33"/>
      <c r="B85" s="40"/>
      <c r="C85" s="40"/>
      <c r="D85" s="40"/>
      <c r="E85" s="40"/>
      <c r="F85" s="41"/>
      <c r="G85" s="41"/>
      <c r="H85" s="42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39"/>
      <c r="Y85" s="39"/>
      <c r="Z85" s="37"/>
      <c r="AA85" s="38"/>
      <c r="AB85" s="39"/>
      <c r="AC85" s="39"/>
      <c r="AD85" s="39"/>
      <c r="AE85" s="43"/>
      <c r="AF85" s="43"/>
      <c r="AG85" s="43"/>
      <c r="AH85" s="43"/>
      <c r="AI85" s="43"/>
      <c r="AJ85" s="44" t="s">
        <v>32</v>
      </c>
      <c r="AK85" s="43"/>
      <c r="AL85" s="43"/>
      <c r="AM85" s="43"/>
      <c r="AN85" s="43"/>
      <c r="AO85" s="43"/>
      <c r="AP85" s="43"/>
      <c r="AQ85" s="43"/>
      <c r="AR85" s="39"/>
      <c r="AS85" s="36"/>
    </row>
    <row r="86" spans="1:58" s="36" customFormat="1" ht="25.5" hidden="1" customHeight="1" x14ac:dyDescent="0.15">
      <c r="A86" s="33"/>
      <c r="B86" s="34"/>
      <c r="C86" s="35"/>
      <c r="D86" s="35"/>
      <c r="E86" s="35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8"/>
      <c r="X86" s="39"/>
      <c r="Y86" s="39"/>
      <c r="Z86" s="37"/>
      <c r="AA86" s="38"/>
      <c r="AB86" s="39"/>
      <c r="AC86" s="39"/>
      <c r="AD86" s="3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39"/>
      <c r="AT86" s="3"/>
      <c r="AU86" s="3"/>
      <c r="AV86" s="45" t="s">
        <v>33</v>
      </c>
      <c r="AW86" s="3"/>
      <c r="AX86" s="3"/>
      <c r="AY86" s="3" t="s">
        <v>34</v>
      </c>
      <c r="AZ86" s="3"/>
      <c r="BA86" s="3"/>
      <c r="BB86" s="3" t="s">
        <v>61</v>
      </c>
      <c r="BC86" s="3"/>
      <c r="BD86" s="3"/>
      <c r="BE86" s="3"/>
      <c r="BF86" s="3"/>
    </row>
    <row r="87" spans="1:58" s="53" customFormat="1" ht="25.5" hidden="1" customHeight="1" x14ac:dyDescent="0.15">
      <c r="A87" s="46"/>
      <c r="B87" s="47" t="s">
        <v>36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7"/>
      <c r="Q87" s="47"/>
      <c r="R87" s="47"/>
      <c r="S87" s="47"/>
      <c r="T87" s="47"/>
      <c r="U87" s="13"/>
      <c r="V87" s="47"/>
      <c r="W87" s="47"/>
      <c r="X87" s="39"/>
      <c r="Y87" s="39"/>
      <c r="Z87" s="37"/>
      <c r="AA87" s="38"/>
      <c r="AB87" s="39"/>
      <c r="AC87" s="39"/>
      <c r="AD87" s="39"/>
      <c r="AE87" s="49" t="s">
        <v>37</v>
      </c>
      <c r="AF87" s="50"/>
      <c r="AG87" s="51"/>
      <c r="AH87" s="51"/>
      <c r="AI87" s="51"/>
      <c r="AJ87" s="51"/>
      <c r="AK87" s="51"/>
      <c r="AL87" s="51"/>
      <c r="AM87" s="51"/>
      <c r="AN87" s="43"/>
      <c r="AO87" s="43"/>
      <c r="AP87" s="43"/>
      <c r="AQ87" s="52"/>
      <c r="AR87" s="39"/>
      <c r="AS87" s="36"/>
      <c r="AT87" s="45"/>
      <c r="AU87" s="45"/>
      <c r="AV87" s="45" t="s">
        <v>38</v>
      </c>
      <c r="AW87" s="45"/>
      <c r="AX87" s="45"/>
      <c r="AY87" s="3" t="s">
        <v>39</v>
      </c>
      <c r="AZ87" s="45"/>
      <c r="BA87" s="3"/>
      <c r="BB87" s="3"/>
      <c r="BC87" s="45"/>
      <c r="BD87" s="3"/>
      <c r="BE87" s="45"/>
      <c r="BF87" s="45"/>
    </row>
    <row r="88" spans="1:58" ht="25.5" hidden="1" customHeight="1" x14ac:dyDescent="0.15">
      <c r="A88" s="33"/>
      <c r="B88" s="176" t="s">
        <v>63</v>
      </c>
      <c r="C88" s="177"/>
      <c r="D88" s="177"/>
      <c r="E88" s="178"/>
      <c r="F88" s="182" t="s">
        <v>23</v>
      </c>
      <c r="G88" s="182"/>
      <c r="H88" s="246"/>
      <c r="I88" s="244"/>
      <c r="J88" s="185" t="s">
        <v>24</v>
      </c>
      <c r="K88" s="185"/>
      <c r="L88" s="244"/>
      <c r="M88" s="244"/>
      <c r="N88" s="185" t="s">
        <v>25</v>
      </c>
      <c r="O88" s="187"/>
      <c r="P88" s="189" t="s">
        <v>26</v>
      </c>
      <c r="Q88" s="187"/>
      <c r="R88" s="191" t="s">
        <v>27</v>
      </c>
      <c r="S88" s="191"/>
      <c r="T88" s="246"/>
      <c r="U88" s="244"/>
      <c r="V88" s="185" t="s">
        <v>24</v>
      </c>
      <c r="W88" s="185"/>
      <c r="X88" s="244"/>
      <c r="Y88" s="244"/>
      <c r="Z88" s="185" t="s">
        <v>25</v>
      </c>
      <c r="AA88" s="187"/>
      <c r="AB88" s="39"/>
      <c r="AC88" s="39"/>
      <c r="AD88" s="39"/>
      <c r="AE88" s="241" t="s">
        <v>64</v>
      </c>
      <c r="AF88" s="185"/>
      <c r="AG88" s="185"/>
      <c r="AH88" s="185"/>
      <c r="AI88" s="187"/>
      <c r="AJ88" s="242">
        <f>ROUNDDOWN(AV93/60,0)</f>
        <v>0</v>
      </c>
      <c r="AK88" s="212"/>
      <c r="AL88" s="185" t="s">
        <v>24</v>
      </c>
      <c r="AM88" s="185"/>
      <c r="AN88" s="212">
        <f>AV93-AJ88*60</f>
        <v>0</v>
      </c>
      <c r="AO88" s="212"/>
      <c r="AP88" s="185" t="s">
        <v>25</v>
      </c>
      <c r="AQ88" s="187"/>
      <c r="AR88" s="39"/>
      <c r="AS88" s="54"/>
      <c r="AU88" s="206" t="s">
        <v>42</v>
      </c>
      <c r="AV88" s="207">
        <f>IF(AY88&lt;=BB88,BB88,AV83)</f>
        <v>1260</v>
      </c>
      <c r="AW88" s="219"/>
      <c r="AX88" s="206" t="s">
        <v>43</v>
      </c>
      <c r="AY88" s="207">
        <f>T88*60+X88</f>
        <v>0</v>
      </c>
      <c r="AZ88" s="219"/>
      <c r="BA88" s="206" t="s">
        <v>44</v>
      </c>
      <c r="BB88" s="207">
        <f>21*60</f>
        <v>1260</v>
      </c>
    </row>
    <row r="89" spans="1:58" ht="35.25" hidden="1" customHeight="1" x14ac:dyDescent="0.15">
      <c r="A89" s="33"/>
      <c r="B89" s="179"/>
      <c r="C89" s="180"/>
      <c r="D89" s="180"/>
      <c r="E89" s="181"/>
      <c r="F89" s="182"/>
      <c r="G89" s="182"/>
      <c r="H89" s="247"/>
      <c r="I89" s="245"/>
      <c r="J89" s="186"/>
      <c r="K89" s="186"/>
      <c r="L89" s="245"/>
      <c r="M89" s="245"/>
      <c r="N89" s="186"/>
      <c r="O89" s="188"/>
      <c r="P89" s="190"/>
      <c r="Q89" s="188"/>
      <c r="R89" s="192"/>
      <c r="S89" s="192"/>
      <c r="T89" s="247"/>
      <c r="U89" s="245"/>
      <c r="V89" s="186"/>
      <c r="W89" s="186"/>
      <c r="X89" s="245"/>
      <c r="Y89" s="245"/>
      <c r="Z89" s="186"/>
      <c r="AA89" s="188"/>
      <c r="AB89" s="36"/>
      <c r="AC89" s="36"/>
      <c r="AD89" s="36"/>
      <c r="AE89" s="190"/>
      <c r="AF89" s="186"/>
      <c r="AG89" s="186"/>
      <c r="AH89" s="186"/>
      <c r="AI89" s="188"/>
      <c r="AJ89" s="243"/>
      <c r="AK89" s="213"/>
      <c r="AL89" s="186"/>
      <c r="AM89" s="186"/>
      <c r="AN89" s="213"/>
      <c r="AO89" s="213"/>
      <c r="AP89" s="186"/>
      <c r="AQ89" s="188"/>
      <c r="AR89" s="39"/>
      <c r="AS89" s="54"/>
      <c r="AU89" s="206"/>
      <c r="AV89" s="207"/>
      <c r="AW89" s="219"/>
      <c r="AX89" s="206"/>
      <c r="AY89" s="207"/>
      <c r="AZ89" s="219"/>
      <c r="BA89" s="206"/>
      <c r="BB89" s="207"/>
    </row>
    <row r="90" spans="1:58" ht="17.25" hidden="1" customHeight="1" x14ac:dyDescent="0.15">
      <c r="A90" s="55"/>
      <c r="B90" s="40"/>
      <c r="C90" s="40"/>
      <c r="D90" s="40"/>
      <c r="E90" s="40"/>
      <c r="F90" s="36"/>
      <c r="G90" s="40"/>
      <c r="H90" s="42"/>
      <c r="I90" s="40"/>
      <c r="J90" s="40"/>
      <c r="K90" s="40"/>
      <c r="L90" s="40"/>
      <c r="M90" s="40"/>
      <c r="N90" s="40"/>
      <c r="O90" s="40"/>
      <c r="P90" s="56"/>
      <c r="Q90" s="40"/>
      <c r="R90" s="40"/>
      <c r="S90" s="40"/>
      <c r="T90" s="40"/>
      <c r="U90" s="40"/>
      <c r="V90" s="40"/>
      <c r="W90" s="40"/>
      <c r="X90" s="39"/>
      <c r="Y90" s="39"/>
      <c r="Z90" s="37"/>
      <c r="AA90" s="36"/>
      <c r="AB90" s="36"/>
      <c r="AC90" s="36"/>
      <c r="AD90" s="36"/>
      <c r="AE90" s="52"/>
      <c r="AF90" s="52"/>
      <c r="AG90" s="52"/>
      <c r="AH90" s="52"/>
      <c r="AI90" s="52"/>
      <c r="AJ90" s="44" t="s">
        <v>32</v>
      </c>
      <c r="AK90" s="52"/>
      <c r="AL90" s="52"/>
      <c r="AM90" s="52"/>
      <c r="AN90" s="52"/>
      <c r="AO90" s="52"/>
      <c r="AP90" s="52"/>
      <c r="AQ90" s="52"/>
      <c r="AR90" s="36"/>
      <c r="AS90" s="36"/>
      <c r="AY90" s="141" t="s">
        <v>45</v>
      </c>
    </row>
    <row r="91" spans="1:58" ht="25.5" hidden="1" customHeight="1" x14ac:dyDescent="0.2">
      <c r="A91" s="55"/>
      <c r="B91" s="36"/>
      <c r="C91" s="220" t="s">
        <v>131</v>
      </c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2"/>
      <c r="AC91" s="36"/>
      <c r="AD91" s="36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36"/>
      <c r="AS91" s="36"/>
      <c r="AY91" s="142" t="s">
        <v>143</v>
      </c>
    </row>
    <row r="92" spans="1:58" ht="25.5" hidden="1" customHeight="1" x14ac:dyDescent="0.15">
      <c r="A92" s="55"/>
      <c r="B92" s="36"/>
      <c r="C92" s="223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5"/>
      <c r="AC92" s="36"/>
      <c r="AD92" s="36"/>
      <c r="AE92" s="49" t="s">
        <v>47</v>
      </c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36"/>
      <c r="AS92" s="36"/>
      <c r="AV92" s="3" t="s">
        <v>48</v>
      </c>
      <c r="AY92" s="3" t="s">
        <v>49</v>
      </c>
      <c r="AZ92" s="143"/>
    </row>
    <row r="93" spans="1:58" s="53" customFormat="1" ht="25.5" hidden="1" customHeight="1" x14ac:dyDescent="0.15">
      <c r="A93" s="55"/>
      <c r="B93" s="36"/>
      <c r="C93" s="223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5"/>
      <c r="AD93" s="39"/>
      <c r="AE93" s="214" t="s">
        <v>58</v>
      </c>
      <c r="AF93" s="229"/>
      <c r="AG93" s="229"/>
      <c r="AH93" s="229"/>
      <c r="AI93" s="229"/>
      <c r="AJ93" s="229"/>
      <c r="AK93" s="230"/>
      <c r="AL93" s="234">
        <f>IF(AY83=0,0,ROUNDUP(AV93/AY83,3))</f>
        <v>0</v>
      </c>
      <c r="AM93" s="235"/>
      <c r="AN93" s="235"/>
      <c r="AO93" s="235"/>
      <c r="AP93" s="235"/>
      <c r="AQ93" s="236"/>
      <c r="AR93" s="36"/>
      <c r="AS93" s="36"/>
      <c r="AT93" s="45"/>
      <c r="AU93" s="206" t="s">
        <v>51</v>
      </c>
      <c r="AV93" s="240">
        <f>IF(AV83-AV88&gt;0,AV83-AV88,0)</f>
        <v>0</v>
      </c>
      <c r="AW93" s="218" t="s">
        <v>52</v>
      </c>
      <c r="AX93" s="218"/>
      <c r="AY93" s="143"/>
      <c r="AZ93" s="143"/>
      <c r="BA93" s="45"/>
      <c r="BB93" s="45"/>
      <c r="BC93" s="45"/>
      <c r="BD93" s="45"/>
      <c r="BE93" s="45"/>
      <c r="BF93" s="45"/>
    </row>
    <row r="94" spans="1:58" ht="35.25" hidden="1" customHeight="1" x14ac:dyDescent="0.15">
      <c r="A94" s="70"/>
      <c r="B94" s="36"/>
      <c r="C94" s="223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5"/>
      <c r="AC94" s="39"/>
      <c r="AD94" s="36"/>
      <c r="AE94" s="231"/>
      <c r="AF94" s="232"/>
      <c r="AG94" s="232"/>
      <c r="AH94" s="232"/>
      <c r="AI94" s="232"/>
      <c r="AJ94" s="232"/>
      <c r="AK94" s="233"/>
      <c r="AL94" s="237"/>
      <c r="AM94" s="238"/>
      <c r="AN94" s="238"/>
      <c r="AO94" s="238"/>
      <c r="AP94" s="238"/>
      <c r="AQ94" s="239"/>
      <c r="AR94" s="36"/>
      <c r="AS94" s="36"/>
      <c r="AT94" s="206"/>
      <c r="AU94" s="206"/>
      <c r="AV94" s="240"/>
      <c r="AW94" s="218"/>
      <c r="AX94" s="218"/>
    </row>
    <row r="95" spans="1:58" ht="25.5" hidden="1" customHeight="1" x14ac:dyDescent="0.15">
      <c r="A95" s="70"/>
      <c r="B95" s="36"/>
      <c r="C95" s="226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8"/>
      <c r="AC95" s="36"/>
      <c r="AD95" s="36"/>
      <c r="AE95" s="36"/>
      <c r="AF95" s="36"/>
      <c r="AG95" s="36"/>
      <c r="AH95" s="36"/>
      <c r="AI95" s="36"/>
      <c r="AJ95" s="36"/>
      <c r="AK95" s="59" t="s">
        <v>32</v>
      </c>
      <c r="AL95" s="36"/>
      <c r="AM95" s="39"/>
      <c r="AN95" s="39"/>
      <c r="AO95" s="39"/>
      <c r="AP95" s="36"/>
      <c r="AQ95" s="36"/>
      <c r="AR95" s="36"/>
      <c r="AS95" s="36"/>
      <c r="AT95" s="206"/>
    </row>
    <row r="96" spans="1:58" ht="25.5" hidden="1" customHeight="1" x14ac:dyDescent="0.15">
      <c r="A96" s="55"/>
      <c r="B96" s="35"/>
      <c r="C96" s="57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36"/>
      <c r="AD96" s="36"/>
      <c r="AE96" s="36"/>
      <c r="AF96" s="36"/>
      <c r="AG96" s="36"/>
      <c r="AH96" s="36"/>
      <c r="AI96" s="36"/>
      <c r="AJ96" s="36"/>
      <c r="AK96" s="60" t="s">
        <v>53</v>
      </c>
      <c r="AL96" s="36"/>
      <c r="AM96" s="39"/>
      <c r="AN96" s="39"/>
      <c r="AO96" s="39"/>
      <c r="AP96" s="36"/>
      <c r="AQ96" s="36"/>
      <c r="AR96" s="36"/>
      <c r="AS96" s="36"/>
    </row>
    <row r="97" spans="1:58" ht="17.25" hidden="1" customHeight="1" x14ac:dyDescent="0.15">
      <c r="A97" s="41"/>
      <c r="B97" s="41"/>
      <c r="C97" s="41"/>
      <c r="D97" s="41"/>
      <c r="E97" s="41"/>
      <c r="F97" s="67"/>
      <c r="G97" s="41"/>
      <c r="H97" s="41"/>
      <c r="I97" s="41"/>
      <c r="J97" s="41"/>
      <c r="AK97" s="68"/>
      <c r="AM97" s="10"/>
      <c r="AN97" s="10"/>
      <c r="AO97" s="10"/>
    </row>
    <row r="98" spans="1:58" ht="25.5" hidden="1" customHeight="1" x14ac:dyDescent="0.15">
      <c r="A98" s="170" t="s">
        <v>65</v>
      </c>
      <c r="B98" s="171"/>
      <c r="C98" s="171"/>
      <c r="D98" s="171"/>
      <c r="E98" s="171"/>
      <c r="F98" s="171"/>
      <c r="G98" s="171"/>
      <c r="H98" s="171"/>
      <c r="I98" s="172"/>
      <c r="J98" s="28"/>
      <c r="K98" s="69" t="s">
        <v>60</v>
      </c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28"/>
      <c r="AP98" s="28"/>
      <c r="AQ98" s="28"/>
      <c r="AR98" s="28"/>
      <c r="AS98" s="28"/>
      <c r="AU98" s="3" t="s">
        <v>17</v>
      </c>
      <c r="AV98" s="21"/>
      <c r="AW98" s="21"/>
      <c r="AX98" s="21"/>
      <c r="AY98" s="21"/>
      <c r="BA98" s="21"/>
      <c r="BB98" s="21"/>
      <c r="BC98" s="21"/>
      <c r="BD98" s="21"/>
      <c r="BE98" s="21"/>
      <c r="BF98" s="21"/>
    </row>
    <row r="99" spans="1:58" ht="17.25" hidden="1" customHeight="1" x14ac:dyDescent="0.15">
      <c r="A99" s="173"/>
      <c r="B99" s="174"/>
      <c r="C99" s="174"/>
      <c r="D99" s="174"/>
      <c r="E99" s="174"/>
      <c r="F99" s="174"/>
      <c r="G99" s="174"/>
      <c r="H99" s="174"/>
      <c r="I99" s="175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30"/>
      <c r="Y99" s="30"/>
      <c r="Z99" s="30"/>
      <c r="AA99" s="30"/>
      <c r="AB99" s="30"/>
      <c r="AC99" s="30"/>
      <c r="AD99" s="30"/>
      <c r="AE99" s="31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2"/>
      <c r="AQ99" s="32"/>
      <c r="AR99" s="32"/>
      <c r="AS99" s="32"/>
    </row>
    <row r="100" spans="1:58" ht="28.5" hidden="1" customHeight="1" x14ac:dyDescent="0.15">
      <c r="A100" s="33"/>
      <c r="B100" s="34" t="s">
        <v>18</v>
      </c>
      <c r="C100" s="35"/>
      <c r="D100" s="35"/>
      <c r="E100" s="35"/>
      <c r="F100" s="36"/>
      <c r="G100" s="37"/>
      <c r="H100" s="36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8"/>
      <c r="AB100" s="39"/>
      <c r="AC100" s="39"/>
      <c r="AD100" s="39"/>
      <c r="AE100" s="34" t="s">
        <v>19</v>
      </c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V100" s="3" t="s">
        <v>20</v>
      </c>
      <c r="AY100" s="3" t="s">
        <v>21</v>
      </c>
    </row>
    <row r="101" spans="1:58" ht="25.5" hidden="1" customHeight="1" x14ac:dyDescent="0.15">
      <c r="A101" s="33"/>
      <c r="B101" s="176" t="s">
        <v>22</v>
      </c>
      <c r="C101" s="177"/>
      <c r="D101" s="177"/>
      <c r="E101" s="178"/>
      <c r="F101" s="182" t="s">
        <v>23</v>
      </c>
      <c r="G101" s="182"/>
      <c r="H101" s="244"/>
      <c r="I101" s="244"/>
      <c r="J101" s="185" t="s">
        <v>24</v>
      </c>
      <c r="K101" s="185"/>
      <c r="L101" s="244"/>
      <c r="M101" s="244"/>
      <c r="N101" s="185" t="s">
        <v>25</v>
      </c>
      <c r="O101" s="187"/>
      <c r="P101" s="189" t="s">
        <v>26</v>
      </c>
      <c r="Q101" s="187"/>
      <c r="R101" s="191" t="s">
        <v>27</v>
      </c>
      <c r="S101" s="191"/>
      <c r="T101" s="244"/>
      <c r="U101" s="244"/>
      <c r="V101" s="185" t="s">
        <v>24</v>
      </c>
      <c r="W101" s="185"/>
      <c r="X101" s="244"/>
      <c r="Y101" s="244"/>
      <c r="Z101" s="185" t="s">
        <v>25</v>
      </c>
      <c r="AA101" s="187"/>
      <c r="AB101" s="36"/>
      <c r="AC101" s="36"/>
      <c r="AD101" s="36"/>
      <c r="AE101" s="214" t="s">
        <v>56</v>
      </c>
      <c r="AF101" s="210"/>
      <c r="AG101" s="210"/>
      <c r="AH101" s="210"/>
      <c r="AI101" s="215"/>
      <c r="AJ101" s="212">
        <f>ROUNDDOWN(AY101/60,0)</f>
        <v>0</v>
      </c>
      <c r="AK101" s="212"/>
      <c r="AL101" s="210" t="s">
        <v>29</v>
      </c>
      <c r="AM101" s="210"/>
      <c r="AN101" s="212">
        <f>AY101-AJ101*60</f>
        <v>0</v>
      </c>
      <c r="AO101" s="212"/>
      <c r="AP101" s="185" t="s">
        <v>25</v>
      </c>
      <c r="AQ101" s="187"/>
      <c r="AR101" s="39"/>
      <c r="AS101" s="36"/>
      <c r="AT101" s="206"/>
      <c r="AU101" s="206" t="s">
        <v>30</v>
      </c>
      <c r="AV101" s="207">
        <f>T101*60+X101</f>
        <v>0</v>
      </c>
      <c r="AX101" s="206" t="s">
        <v>31</v>
      </c>
      <c r="AY101" s="207">
        <f>(T101*60+X101)-(H101*60+L101)</f>
        <v>0</v>
      </c>
    </row>
    <row r="102" spans="1:58" ht="35.25" hidden="1" customHeight="1" x14ac:dyDescent="0.15">
      <c r="A102" s="33"/>
      <c r="B102" s="179"/>
      <c r="C102" s="180"/>
      <c r="D102" s="180"/>
      <c r="E102" s="181"/>
      <c r="F102" s="182"/>
      <c r="G102" s="182"/>
      <c r="H102" s="245"/>
      <c r="I102" s="245"/>
      <c r="J102" s="186"/>
      <c r="K102" s="186"/>
      <c r="L102" s="245"/>
      <c r="M102" s="245"/>
      <c r="N102" s="186"/>
      <c r="O102" s="188"/>
      <c r="P102" s="190"/>
      <c r="Q102" s="188"/>
      <c r="R102" s="192"/>
      <c r="S102" s="192"/>
      <c r="T102" s="245"/>
      <c r="U102" s="245"/>
      <c r="V102" s="186"/>
      <c r="W102" s="186"/>
      <c r="X102" s="245"/>
      <c r="Y102" s="245"/>
      <c r="Z102" s="186"/>
      <c r="AA102" s="188"/>
      <c r="AB102" s="36"/>
      <c r="AC102" s="36"/>
      <c r="AD102" s="36"/>
      <c r="AE102" s="216"/>
      <c r="AF102" s="211"/>
      <c r="AG102" s="211"/>
      <c r="AH102" s="211"/>
      <c r="AI102" s="217"/>
      <c r="AJ102" s="213"/>
      <c r="AK102" s="213"/>
      <c r="AL102" s="211"/>
      <c r="AM102" s="211"/>
      <c r="AN102" s="213"/>
      <c r="AO102" s="213"/>
      <c r="AP102" s="186"/>
      <c r="AQ102" s="188"/>
      <c r="AR102" s="39"/>
      <c r="AS102" s="36"/>
      <c r="AT102" s="206"/>
      <c r="AU102" s="206"/>
      <c r="AV102" s="207"/>
      <c r="AX102" s="206"/>
      <c r="AY102" s="207"/>
    </row>
    <row r="103" spans="1:58" ht="17.25" hidden="1" customHeight="1" x14ac:dyDescent="0.15">
      <c r="A103" s="33"/>
      <c r="B103" s="40"/>
      <c r="C103" s="40"/>
      <c r="D103" s="40"/>
      <c r="E103" s="40"/>
      <c r="F103" s="41"/>
      <c r="G103" s="41"/>
      <c r="H103" s="42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39"/>
      <c r="Y103" s="39"/>
      <c r="Z103" s="37"/>
      <c r="AA103" s="38"/>
      <c r="AB103" s="39"/>
      <c r="AC103" s="39"/>
      <c r="AD103" s="39"/>
      <c r="AE103" s="43"/>
      <c r="AF103" s="43"/>
      <c r="AG103" s="43"/>
      <c r="AH103" s="43"/>
      <c r="AI103" s="43"/>
      <c r="AJ103" s="44" t="s">
        <v>32</v>
      </c>
      <c r="AK103" s="43"/>
      <c r="AL103" s="43"/>
      <c r="AM103" s="43"/>
      <c r="AN103" s="43"/>
      <c r="AO103" s="43"/>
      <c r="AP103" s="43"/>
      <c r="AQ103" s="43"/>
      <c r="AR103" s="39"/>
      <c r="AS103" s="36"/>
    </row>
    <row r="104" spans="1:58" s="36" customFormat="1" ht="25.5" hidden="1" customHeight="1" x14ac:dyDescent="0.15">
      <c r="A104" s="33"/>
      <c r="B104" s="34"/>
      <c r="C104" s="35"/>
      <c r="D104" s="35"/>
      <c r="E104" s="35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8"/>
      <c r="X104" s="39"/>
      <c r="Y104" s="39"/>
      <c r="Z104" s="37"/>
      <c r="AA104" s="38"/>
      <c r="AB104" s="39"/>
      <c r="AC104" s="39"/>
      <c r="AD104" s="3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39"/>
      <c r="AT104" s="3"/>
      <c r="AU104" s="3"/>
      <c r="AV104" s="45" t="s">
        <v>33</v>
      </c>
      <c r="AW104" s="3"/>
      <c r="AX104" s="3"/>
      <c r="AY104" s="3" t="s">
        <v>34</v>
      </c>
      <c r="AZ104" s="3"/>
      <c r="BA104" s="3"/>
      <c r="BB104" s="3" t="s">
        <v>61</v>
      </c>
      <c r="BC104" s="3"/>
      <c r="BD104" s="3"/>
      <c r="BE104" s="3"/>
      <c r="BF104" s="3"/>
    </row>
    <row r="105" spans="1:58" s="53" customFormat="1" ht="25.5" hidden="1" customHeight="1" x14ac:dyDescent="0.15">
      <c r="A105" s="46"/>
      <c r="B105" s="47" t="s">
        <v>36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8"/>
      <c r="P105" s="47"/>
      <c r="Q105" s="47"/>
      <c r="R105" s="47"/>
      <c r="S105" s="47"/>
      <c r="T105" s="47"/>
      <c r="U105" s="13"/>
      <c r="V105" s="47"/>
      <c r="W105" s="47"/>
      <c r="X105" s="39"/>
      <c r="Y105" s="39"/>
      <c r="Z105" s="37"/>
      <c r="AA105" s="38"/>
      <c r="AB105" s="39"/>
      <c r="AC105" s="39"/>
      <c r="AD105" s="39"/>
      <c r="AE105" s="49" t="s">
        <v>37</v>
      </c>
      <c r="AF105" s="50"/>
      <c r="AG105" s="51"/>
      <c r="AH105" s="51"/>
      <c r="AI105" s="51"/>
      <c r="AJ105" s="51"/>
      <c r="AK105" s="51"/>
      <c r="AL105" s="51"/>
      <c r="AM105" s="51"/>
      <c r="AN105" s="43"/>
      <c r="AO105" s="43"/>
      <c r="AP105" s="43"/>
      <c r="AQ105" s="52"/>
      <c r="AR105" s="39"/>
      <c r="AS105" s="36"/>
      <c r="AT105" s="45"/>
      <c r="AU105" s="45"/>
      <c r="AV105" s="45" t="s">
        <v>38</v>
      </c>
      <c r="AW105" s="45"/>
      <c r="AX105" s="45"/>
      <c r="AY105" s="3" t="s">
        <v>39</v>
      </c>
      <c r="AZ105" s="45"/>
      <c r="BA105" s="3"/>
      <c r="BB105" s="3"/>
      <c r="BC105" s="45"/>
      <c r="BD105" s="3"/>
      <c r="BE105" s="45"/>
      <c r="BF105" s="45"/>
    </row>
    <row r="106" spans="1:58" ht="25.5" hidden="1" customHeight="1" x14ac:dyDescent="0.15">
      <c r="A106" s="33"/>
      <c r="B106" s="176" t="s">
        <v>63</v>
      </c>
      <c r="C106" s="177"/>
      <c r="D106" s="177"/>
      <c r="E106" s="178"/>
      <c r="F106" s="182" t="s">
        <v>23</v>
      </c>
      <c r="G106" s="182"/>
      <c r="H106" s="246"/>
      <c r="I106" s="244"/>
      <c r="J106" s="185" t="s">
        <v>24</v>
      </c>
      <c r="K106" s="185"/>
      <c r="L106" s="244"/>
      <c r="M106" s="244"/>
      <c r="N106" s="185" t="s">
        <v>25</v>
      </c>
      <c r="O106" s="187"/>
      <c r="P106" s="189" t="s">
        <v>26</v>
      </c>
      <c r="Q106" s="187"/>
      <c r="R106" s="191" t="s">
        <v>27</v>
      </c>
      <c r="S106" s="191"/>
      <c r="T106" s="246"/>
      <c r="U106" s="244"/>
      <c r="V106" s="185" t="s">
        <v>24</v>
      </c>
      <c r="W106" s="185"/>
      <c r="X106" s="244"/>
      <c r="Y106" s="244"/>
      <c r="Z106" s="185" t="s">
        <v>25</v>
      </c>
      <c r="AA106" s="187"/>
      <c r="AB106" s="39"/>
      <c r="AC106" s="39"/>
      <c r="AD106" s="39"/>
      <c r="AE106" s="241" t="s">
        <v>64</v>
      </c>
      <c r="AF106" s="185"/>
      <c r="AG106" s="185"/>
      <c r="AH106" s="185"/>
      <c r="AI106" s="187"/>
      <c r="AJ106" s="242">
        <f>ROUNDDOWN(AV111/60,0)</f>
        <v>0</v>
      </c>
      <c r="AK106" s="212"/>
      <c r="AL106" s="185" t="s">
        <v>24</v>
      </c>
      <c r="AM106" s="185"/>
      <c r="AN106" s="212">
        <f>AV111-AJ106*60</f>
        <v>0</v>
      </c>
      <c r="AO106" s="212"/>
      <c r="AP106" s="185" t="s">
        <v>25</v>
      </c>
      <c r="AQ106" s="187"/>
      <c r="AR106" s="39"/>
      <c r="AS106" s="54"/>
      <c r="AU106" s="206" t="s">
        <v>42</v>
      </c>
      <c r="AV106" s="207">
        <f>IF(AY106&lt;=BB106,BB106,AV101)</f>
        <v>1260</v>
      </c>
      <c r="AW106" s="219"/>
      <c r="AX106" s="206" t="s">
        <v>43</v>
      </c>
      <c r="AY106" s="207">
        <f>T106*60+X106</f>
        <v>0</v>
      </c>
      <c r="AZ106" s="219"/>
      <c r="BA106" s="206" t="s">
        <v>44</v>
      </c>
      <c r="BB106" s="207">
        <f>21*60</f>
        <v>1260</v>
      </c>
    </row>
    <row r="107" spans="1:58" ht="35.25" hidden="1" customHeight="1" x14ac:dyDescent="0.15">
      <c r="A107" s="33"/>
      <c r="B107" s="179"/>
      <c r="C107" s="180"/>
      <c r="D107" s="180"/>
      <c r="E107" s="181"/>
      <c r="F107" s="182"/>
      <c r="G107" s="182"/>
      <c r="H107" s="247"/>
      <c r="I107" s="245"/>
      <c r="J107" s="186"/>
      <c r="K107" s="186"/>
      <c r="L107" s="245"/>
      <c r="M107" s="245"/>
      <c r="N107" s="186"/>
      <c r="O107" s="188"/>
      <c r="P107" s="190"/>
      <c r="Q107" s="188"/>
      <c r="R107" s="192"/>
      <c r="S107" s="192"/>
      <c r="T107" s="247"/>
      <c r="U107" s="245"/>
      <c r="V107" s="186"/>
      <c r="W107" s="186"/>
      <c r="X107" s="245"/>
      <c r="Y107" s="245"/>
      <c r="Z107" s="186"/>
      <c r="AA107" s="188"/>
      <c r="AB107" s="36"/>
      <c r="AC107" s="36"/>
      <c r="AD107" s="36"/>
      <c r="AE107" s="190"/>
      <c r="AF107" s="186"/>
      <c r="AG107" s="186"/>
      <c r="AH107" s="186"/>
      <c r="AI107" s="188"/>
      <c r="AJ107" s="243"/>
      <c r="AK107" s="213"/>
      <c r="AL107" s="186"/>
      <c r="AM107" s="186"/>
      <c r="AN107" s="213"/>
      <c r="AO107" s="213"/>
      <c r="AP107" s="186"/>
      <c r="AQ107" s="188"/>
      <c r="AR107" s="39"/>
      <c r="AS107" s="54"/>
      <c r="AU107" s="206"/>
      <c r="AV107" s="207"/>
      <c r="AW107" s="219"/>
      <c r="AX107" s="206"/>
      <c r="AY107" s="207"/>
      <c r="AZ107" s="219"/>
      <c r="BA107" s="206"/>
      <c r="BB107" s="207"/>
    </row>
    <row r="108" spans="1:58" ht="17.25" hidden="1" customHeight="1" x14ac:dyDescent="0.15">
      <c r="A108" s="55"/>
      <c r="B108" s="40"/>
      <c r="C108" s="40"/>
      <c r="D108" s="40"/>
      <c r="E108" s="40"/>
      <c r="F108" s="36"/>
      <c r="G108" s="40"/>
      <c r="H108" s="42"/>
      <c r="I108" s="40"/>
      <c r="J108" s="40"/>
      <c r="K108" s="40"/>
      <c r="L108" s="40"/>
      <c r="M108" s="40"/>
      <c r="N108" s="40"/>
      <c r="O108" s="40"/>
      <c r="P108" s="56"/>
      <c r="Q108" s="40"/>
      <c r="R108" s="40"/>
      <c r="S108" s="40"/>
      <c r="T108" s="40"/>
      <c r="U108" s="40"/>
      <c r="V108" s="40"/>
      <c r="W108" s="40"/>
      <c r="X108" s="39"/>
      <c r="Y108" s="39"/>
      <c r="Z108" s="37"/>
      <c r="AA108" s="36"/>
      <c r="AB108" s="36"/>
      <c r="AC108" s="36"/>
      <c r="AD108" s="36"/>
      <c r="AE108" s="52"/>
      <c r="AF108" s="52"/>
      <c r="AG108" s="52"/>
      <c r="AH108" s="52"/>
      <c r="AI108" s="52"/>
      <c r="AJ108" s="44" t="s">
        <v>32</v>
      </c>
      <c r="AK108" s="52"/>
      <c r="AL108" s="52"/>
      <c r="AM108" s="52"/>
      <c r="AN108" s="52"/>
      <c r="AO108" s="52"/>
      <c r="AP108" s="52"/>
      <c r="AQ108" s="52"/>
      <c r="AR108" s="36"/>
      <c r="AS108" s="36"/>
      <c r="AY108" s="141" t="s">
        <v>45</v>
      </c>
    </row>
    <row r="109" spans="1:58" ht="25.5" hidden="1" customHeight="1" x14ac:dyDescent="0.2">
      <c r="A109" s="55"/>
      <c r="B109" s="36"/>
      <c r="C109" s="220" t="s">
        <v>131</v>
      </c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2"/>
      <c r="AC109" s="36"/>
      <c r="AD109" s="36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36"/>
      <c r="AS109" s="36"/>
      <c r="AY109" s="142" t="s">
        <v>143</v>
      </c>
    </row>
    <row r="110" spans="1:58" ht="25.5" hidden="1" customHeight="1" x14ac:dyDescent="0.15">
      <c r="A110" s="55"/>
      <c r="B110" s="36"/>
      <c r="C110" s="223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5"/>
      <c r="AC110" s="36"/>
      <c r="AD110" s="36"/>
      <c r="AE110" s="49" t="s">
        <v>47</v>
      </c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36"/>
      <c r="AS110" s="36"/>
      <c r="AV110" s="3" t="s">
        <v>48</v>
      </c>
      <c r="AY110" s="3" t="s">
        <v>49</v>
      </c>
      <c r="AZ110" s="143"/>
    </row>
    <row r="111" spans="1:58" s="53" customFormat="1" ht="25.5" hidden="1" customHeight="1" x14ac:dyDescent="0.15">
      <c r="A111" s="55"/>
      <c r="B111" s="36"/>
      <c r="C111" s="223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5"/>
      <c r="AD111" s="39"/>
      <c r="AE111" s="214" t="s">
        <v>58</v>
      </c>
      <c r="AF111" s="229"/>
      <c r="AG111" s="229"/>
      <c r="AH111" s="229"/>
      <c r="AI111" s="229"/>
      <c r="AJ111" s="229"/>
      <c r="AK111" s="230"/>
      <c r="AL111" s="234">
        <f>IF(AY101=0,0,ROUNDUP(AV111/AY101,3))</f>
        <v>0</v>
      </c>
      <c r="AM111" s="235"/>
      <c r="AN111" s="235"/>
      <c r="AO111" s="235"/>
      <c r="AP111" s="235"/>
      <c r="AQ111" s="236"/>
      <c r="AR111" s="36"/>
      <c r="AS111" s="36"/>
      <c r="AT111" s="45"/>
      <c r="AU111" s="206" t="s">
        <v>51</v>
      </c>
      <c r="AV111" s="240">
        <f>IF(AV101-AV106&gt;0,AV101-AV106,0)</f>
        <v>0</v>
      </c>
      <c r="AW111" s="218" t="s">
        <v>52</v>
      </c>
      <c r="AX111" s="218"/>
      <c r="AY111" s="143"/>
      <c r="AZ111" s="143"/>
      <c r="BA111" s="45"/>
      <c r="BB111" s="45"/>
      <c r="BC111" s="45"/>
      <c r="BD111" s="45"/>
      <c r="BE111" s="45"/>
      <c r="BF111" s="45"/>
    </row>
    <row r="112" spans="1:58" ht="35.25" hidden="1" customHeight="1" x14ac:dyDescent="0.15">
      <c r="A112" s="70"/>
      <c r="B112" s="36"/>
      <c r="C112" s="223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5"/>
      <c r="AC112" s="39"/>
      <c r="AD112" s="36"/>
      <c r="AE112" s="231"/>
      <c r="AF112" s="232"/>
      <c r="AG112" s="232"/>
      <c r="AH112" s="232"/>
      <c r="AI112" s="232"/>
      <c r="AJ112" s="232"/>
      <c r="AK112" s="233"/>
      <c r="AL112" s="237"/>
      <c r="AM112" s="238"/>
      <c r="AN112" s="238"/>
      <c r="AO112" s="238"/>
      <c r="AP112" s="238"/>
      <c r="AQ112" s="239"/>
      <c r="AR112" s="36"/>
      <c r="AS112" s="36"/>
      <c r="AT112" s="206"/>
      <c r="AU112" s="206"/>
      <c r="AV112" s="240"/>
      <c r="AW112" s="218"/>
      <c r="AX112" s="218"/>
    </row>
    <row r="113" spans="1:58" ht="25.5" hidden="1" customHeight="1" x14ac:dyDescent="0.15">
      <c r="A113" s="70"/>
      <c r="B113" s="36"/>
      <c r="C113" s="226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8"/>
      <c r="AC113" s="36"/>
      <c r="AD113" s="36"/>
      <c r="AE113" s="36"/>
      <c r="AF113" s="36"/>
      <c r="AG113" s="36"/>
      <c r="AH113" s="36"/>
      <c r="AI113" s="36"/>
      <c r="AJ113" s="36"/>
      <c r="AK113" s="59" t="s">
        <v>32</v>
      </c>
      <c r="AL113" s="36"/>
      <c r="AM113" s="39"/>
      <c r="AN113" s="39"/>
      <c r="AO113" s="39"/>
      <c r="AP113" s="36"/>
      <c r="AQ113" s="36"/>
      <c r="AR113" s="36"/>
      <c r="AS113" s="36"/>
      <c r="AT113" s="206"/>
    </row>
    <row r="114" spans="1:58" ht="25.5" hidden="1" customHeight="1" x14ac:dyDescent="0.15">
      <c r="A114" s="55"/>
      <c r="B114" s="35"/>
      <c r="C114" s="57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36"/>
      <c r="AD114" s="36"/>
      <c r="AE114" s="36"/>
      <c r="AF114" s="36"/>
      <c r="AG114" s="36"/>
      <c r="AH114" s="36"/>
      <c r="AI114" s="36"/>
      <c r="AJ114" s="36"/>
      <c r="AK114" s="60" t="s">
        <v>53</v>
      </c>
      <c r="AL114" s="36"/>
      <c r="AM114" s="39"/>
      <c r="AN114" s="39"/>
      <c r="AO114" s="39"/>
      <c r="AP114" s="36"/>
      <c r="AQ114" s="36"/>
      <c r="AR114" s="36"/>
      <c r="AS114" s="36"/>
    </row>
    <row r="115" spans="1:58" s="17" customFormat="1" ht="16.5" hidden="1" customHeight="1" x14ac:dyDescent="0.15">
      <c r="A115" s="15"/>
      <c r="B115" s="15"/>
      <c r="C115" s="16"/>
      <c r="F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T115" s="140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</row>
    <row r="116" spans="1:58" ht="25.5" hidden="1" customHeight="1" x14ac:dyDescent="0.15">
      <c r="A116" s="170" t="s">
        <v>66</v>
      </c>
      <c r="B116" s="171"/>
      <c r="C116" s="171"/>
      <c r="D116" s="171"/>
      <c r="E116" s="171"/>
      <c r="F116" s="171"/>
      <c r="G116" s="171"/>
      <c r="H116" s="171"/>
      <c r="I116" s="172"/>
      <c r="J116" s="28"/>
      <c r="K116" s="69" t="s">
        <v>60</v>
      </c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28"/>
      <c r="AP116" s="28"/>
      <c r="AQ116" s="28"/>
      <c r="AR116" s="28"/>
      <c r="AS116" s="28"/>
      <c r="AU116" s="3" t="s">
        <v>17</v>
      </c>
      <c r="AV116" s="21"/>
      <c r="AW116" s="21"/>
      <c r="AX116" s="21"/>
      <c r="AY116" s="21"/>
      <c r="BA116" s="21"/>
      <c r="BB116" s="21"/>
      <c r="BC116" s="21"/>
      <c r="BD116" s="21"/>
      <c r="BE116" s="21"/>
      <c r="BF116" s="21"/>
    </row>
    <row r="117" spans="1:58" ht="17.25" hidden="1" customHeight="1" x14ac:dyDescent="0.15">
      <c r="A117" s="173"/>
      <c r="B117" s="174"/>
      <c r="C117" s="174"/>
      <c r="D117" s="174"/>
      <c r="E117" s="174"/>
      <c r="F117" s="174"/>
      <c r="G117" s="174"/>
      <c r="H117" s="174"/>
      <c r="I117" s="175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30"/>
      <c r="Y117" s="30"/>
      <c r="Z117" s="30"/>
      <c r="AA117" s="30"/>
      <c r="AB117" s="30"/>
      <c r="AC117" s="30"/>
      <c r="AD117" s="30"/>
      <c r="AE117" s="31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2"/>
      <c r="AQ117" s="32"/>
      <c r="AR117" s="32"/>
      <c r="AS117" s="32"/>
    </row>
    <row r="118" spans="1:58" ht="28.5" hidden="1" customHeight="1" x14ac:dyDescent="0.15">
      <c r="A118" s="33"/>
      <c r="B118" s="34" t="s">
        <v>18</v>
      </c>
      <c r="C118" s="35"/>
      <c r="D118" s="35"/>
      <c r="E118" s="35"/>
      <c r="F118" s="36"/>
      <c r="G118" s="37"/>
      <c r="H118" s="36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8"/>
      <c r="AB118" s="39"/>
      <c r="AC118" s="39"/>
      <c r="AD118" s="39"/>
      <c r="AE118" s="34" t="s">
        <v>19</v>
      </c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V118" s="3" t="s">
        <v>20</v>
      </c>
      <c r="AY118" s="3" t="s">
        <v>21</v>
      </c>
    </row>
    <row r="119" spans="1:58" ht="25.5" hidden="1" customHeight="1" x14ac:dyDescent="0.15">
      <c r="A119" s="33"/>
      <c r="B119" s="176" t="s">
        <v>22</v>
      </c>
      <c r="C119" s="177"/>
      <c r="D119" s="177"/>
      <c r="E119" s="178"/>
      <c r="F119" s="182" t="s">
        <v>23</v>
      </c>
      <c r="G119" s="182"/>
      <c r="H119" s="244"/>
      <c r="I119" s="244"/>
      <c r="J119" s="185" t="s">
        <v>24</v>
      </c>
      <c r="K119" s="185"/>
      <c r="L119" s="244"/>
      <c r="M119" s="244"/>
      <c r="N119" s="185" t="s">
        <v>25</v>
      </c>
      <c r="O119" s="187"/>
      <c r="P119" s="189" t="s">
        <v>26</v>
      </c>
      <c r="Q119" s="187"/>
      <c r="R119" s="191" t="s">
        <v>27</v>
      </c>
      <c r="S119" s="191"/>
      <c r="T119" s="244"/>
      <c r="U119" s="244"/>
      <c r="V119" s="185" t="s">
        <v>24</v>
      </c>
      <c r="W119" s="185"/>
      <c r="X119" s="244"/>
      <c r="Y119" s="244"/>
      <c r="Z119" s="185" t="s">
        <v>25</v>
      </c>
      <c r="AA119" s="187"/>
      <c r="AB119" s="36"/>
      <c r="AC119" s="36"/>
      <c r="AD119" s="36"/>
      <c r="AE119" s="214" t="s">
        <v>28</v>
      </c>
      <c r="AF119" s="210"/>
      <c r="AG119" s="210"/>
      <c r="AH119" s="210"/>
      <c r="AI119" s="215"/>
      <c r="AJ119" s="212">
        <f>ROUNDDOWN(AY119/60,0)</f>
        <v>0</v>
      </c>
      <c r="AK119" s="212"/>
      <c r="AL119" s="210" t="s">
        <v>29</v>
      </c>
      <c r="AM119" s="210"/>
      <c r="AN119" s="212">
        <f>AY119-AJ119*60</f>
        <v>0</v>
      </c>
      <c r="AO119" s="212"/>
      <c r="AP119" s="185" t="s">
        <v>25</v>
      </c>
      <c r="AQ119" s="187"/>
      <c r="AR119" s="39"/>
      <c r="AS119" s="36"/>
      <c r="AT119" s="206"/>
      <c r="AU119" s="206" t="s">
        <v>30</v>
      </c>
      <c r="AV119" s="207">
        <f>T119*60+X119</f>
        <v>0</v>
      </c>
      <c r="AX119" s="206" t="s">
        <v>31</v>
      </c>
      <c r="AY119" s="207">
        <f>(T119*60+X119)-(H119*60+L119)</f>
        <v>0</v>
      </c>
    </row>
    <row r="120" spans="1:58" ht="35.25" hidden="1" customHeight="1" x14ac:dyDescent="0.15">
      <c r="A120" s="33"/>
      <c r="B120" s="179"/>
      <c r="C120" s="180"/>
      <c r="D120" s="180"/>
      <c r="E120" s="181"/>
      <c r="F120" s="182"/>
      <c r="G120" s="182"/>
      <c r="H120" s="245"/>
      <c r="I120" s="245"/>
      <c r="J120" s="186"/>
      <c r="K120" s="186"/>
      <c r="L120" s="245"/>
      <c r="M120" s="245"/>
      <c r="N120" s="186"/>
      <c r="O120" s="188"/>
      <c r="P120" s="190"/>
      <c r="Q120" s="188"/>
      <c r="R120" s="192"/>
      <c r="S120" s="192"/>
      <c r="T120" s="245"/>
      <c r="U120" s="245"/>
      <c r="V120" s="186"/>
      <c r="W120" s="186"/>
      <c r="X120" s="245"/>
      <c r="Y120" s="245"/>
      <c r="Z120" s="186"/>
      <c r="AA120" s="188"/>
      <c r="AB120" s="36"/>
      <c r="AC120" s="36"/>
      <c r="AD120" s="36"/>
      <c r="AE120" s="216"/>
      <c r="AF120" s="211"/>
      <c r="AG120" s="211"/>
      <c r="AH120" s="211"/>
      <c r="AI120" s="217"/>
      <c r="AJ120" s="213"/>
      <c r="AK120" s="213"/>
      <c r="AL120" s="211"/>
      <c r="AM120" s="211"/>
      <c r="AN120" s="213"/>
      <c r="AO120" s="213"/>
      <c r="AP120" s="186"/>
      <c r="AQ120" s="188"/>
      <c r="AR120" s="39"/>
      <c r="AS120" s="36"/>
      <c r="AT120" s="206"/>
      <c r="AU120" s="206"/>
      <c r="AV120" s="207"/>
      <c r="AX120" s="206"/>
      <c r="AY120" s="207"/>
    </row>
    <row r="121" spans="1:58" ht="17.25" hidden="1" customHeight="1" x14ac:dyDescent="0.15">
      <c r="A121" s="33"/>
      <c r="B121" s="40"/>
      <c r="C121" s="40"/>
      <c r="D121" s="40"/>
      <c r="E121" s="40"/>
      <c r="F121" s="41"/>
      <c r="G121" s="41"/>
      <c r="H121" s="42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39"/>
      <c r="Y121" s="39"/>
      <c r="Z121" s="37"/>
      <c r="AA121" s="38"/>
      <c r="AB121" s="39"/>
      <c r="AC121" s="39"/>
      <c r="AD121" s="39"/>
      <c r="AE121" s="43"/>
      <c r="AF121" s="43"/>
      <c r="AG121" s="43"/>
      <c r="AH121" s="43"/>
      <c r="AI121" s="43"/>
      <c r="AJ121" s="44" t="s">
        <v>32</v>
      </c>
      <c r="AK121" s="43"/>
      <c r="AL121" s="43"/>
      <c r="AM121" s="43"/>
      <c r="AN121" s="43"/>
      <c r="AO121" s="43"/>
      <c r="AP121" s="43"/>
      <c r="AQ121" s="43"/>
      <c r="AR121" s="39"/>
      <c r="AS121" s="36"/>
    </row>
    <row r="122" spans="1:58" s="36" customFormat="1" ht="25.5" hidden="1" customHeight="1" x14ac:dyDescent="0.15">
      <c r="A122" s="33"/>
      <c r="B122" s="34"/>
      <c r="C122" s="35"/>
      <c r="D122" s="35"/>
      <c r="E122" s="35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8"/>
      <c r="X122" s="39"/>
      <c r="Y122" s="39"/>
      <c r="Z122" s="37"/>
      <c r="AA122" s="38"/>
      <c r="AB122" s="39"/>
      <c r="AC122" s="39"/>
      <c r="AD122" s="39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39"/>
      <c r="AT122" s="3"/>
      <c r="AU122" s="3"/>
      <c r="AV122" s="45" t="s">
        <v>33</v>
      </c>
      <c r="AW122" s="3"/>
      <c r="AX122" s="3"/>
      <c r="AY122" s="3" t="s">
        <v>34</v>
      </c>
      <c r="AZ122" s="3"/>
      <c r="BA122" s="3"/>
      <c r="BB122" s="3" t="s">
        <v>61</v>
      </c>
      <c r="BC122" s="3"/>
      <c r="BD122" s="3"/>
      <c r="BE122" s="3"/>
      <c r="BF122" s="3"/>
    </row>
    <row r="123" spans="1:58" s="53" customFormat="1" ht="25.5" hidden="1" customHeight="1" x14ac:dyDescent="0.15">
      <c r="A123" s="46"/>
      <c r="B123" s="47" t="s">
        <v>36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8"/>
      <c r="P123" s="47"/>
      <c r="Q123" s="47"/>
      <c r="R123" s="47"/>
      <c r="S123" s="47"/>
      <c r="T123" s="47"/>
      <c r="U123" s="13"/>
      <c r="V123" s="47"/>
      <c r="W123" s="47"/>
      <c r="X123" s="39"/>
      <c r="Y123" s="39"/>
      <c r="Z123" s="37"/>
      <c r="AA123" s="38"/>
      <c r="AB123" s="39"/>
      <c r="AC123" s="39"/>
      <c r="AD123" s="39"/>
      <c r="AE123" s="49" t="s">
        <v>37</v>
      </c>
      <c r="AF123" s="50"/>
      <c r="AG123" s="51"/>
      <c r="AH123" s="51"/>
      <c r="AI123" s="51"/>
      <c r="AJ123" s="51"/>
      <c r="AK123" s="51"/>
      <c r="AL123" s="51"/>
      <c r="AM123" s="51"/>
      <c r="AN123" s="43"/>
      <c r="AO123" s="43"/>
      <c r="AP123" s="43"/>
      <c r="AQ123" s="52"/>
      <c r="AR123" s="39"/>
      <c r="AS123" s="36"/>
      <c r="AT123" s="45"/>
      <c r="AU123" s="45"/>
      <c r="AV123" s="45" t="s">
        <v>38</v>
      </c>
      <c r="AW123" s="45"/>
      <c r="AX123" s="45"/>
      <c r="AY123" s="3" t="s">
        <v>39</v>
      </c>
      <c r="AZ123" s="45"/>
      <c r="BA123" s="3"/>
      <c r="BB123" s="3"/>
      <c r="BC123" s="45"/>
      <c r="BD123" s="3"/>
      <c r="BE123" s="45"/>
      <c r="BF123" s="45"/>
    </row>
    <row r="124" spans="1:58" ht="25.5" hidden="1" customHeight="1" x14ac:dyDescent="0.15">
      <c r="A124" s="33"/>
      <c r="B124" s="176" t="s">
        <v>22</v>
      </c>
      <c r="C124" s="177"/>
      <c r="D124" s="177"/>
      <c r="E124" s="178"/>
      <c r="F124" s="182" t="s">
        <v>23</v>
      </c>
      <c r="G124" s="182"/>
      <c r="H124" s="246"/>
      <c r="I124" s="244"/>
      <c r="J124" s="185" t="s">
        <v>24</v>
      </c>
      <c r="K124" s="185"/>
      <c r="L124" s="244"/>
      <c r="M124" s="244"/>
      <c r="N124" s="185" t="s">
        <v>25</v>
      </c>
      <c r="O124" s="187"/>
      <c r="P124" s="189" t="s">
        <v>26</v>
      </c>
      <c r="Q124" s="187"/>
      <c r="R124" s="191" t="s">
        <v>27</v>
      </c>
      <c r="S124" s="191"/>
      <c r="T124" s="246"/>
      <c r="U124" s="244"/>
      <c r="V124" s="185" t="s">
        <v>24</v>
      </c>
      <c r="W124" s="185"/>
      <c r="X124" s="244"/>
      <c r="Y124" s="244"/>
      <c r="Z124" s="185" t="s">
        <v>25</v>
      </c>
      <c r="AA124" s="187"/>
      <c r="AB124" s="39"/>
      <c r="AC124" s="39"/>
      <c r="AD124" s="39"/>
      <c r="AE124" s="241" t="s">
        <v>41</v>
      </c>
      <c r="AF124" s="185"/>
      <c r="AG124" s="185"/>
      <c r="AH124" s="185"/>
      <c r="AI124" s="187"/>
      <c r="AJ124" s="242">
        <f>ROUNDDOWN(AV129/60,0)</f>
        <v>0</v>
      </c>
      <c r="AK124" s="212"/>
      <c r="AL124" s="185" t="s">
        <v>24</v>
      </c>
      <c r="AM124" s="185"/>
      <c r="AN124" s="212">
        <f>AV129-AJ124*60</f>
        <v>0</v>
      </c>
      <c r="AO124" s="212"/>
      <c r="AP124" s="185" t="s">
        <v>25</v>
      </c>
      <c r="AQ124" s="187"/>
      <c r="AR124" s="39"/>
      <c r="AS124" s="54"/>
      <c r="AU124" s="206" t="s">
        <v>42</v>
      </c>
      <c r="AV124" s="207">
        <f>IF(AY124&lt;=BB124,BB124,AV119)</f>
        <v>1260</v>
      </c>
      <c r="AW124" s="219"/>
      <c r="AX124" s="206" t="s">
        <v>43</v>
      </c>
      <c r="AY124" s="207">
        <f>T124*60+X124</f>
        <v>0</v>
      </c>
      <c r="AZ124" s="219"/>
      <c r="BA124" s="206" t="s">
        <v>44</v>
      </c>
      <c r="BB124" s="207">
        <f>21*60</f>
        <v>1260</v>
      </c>
    </row>
    <row r="125" spans="1:58" ht="35.25" hidden="1" customHeight="1" x14ac:dyDescent="0.15">
      <c r="A125" s="33"/>
      <c r="B125" s="179"/>
      <c r="C125" s="180"/>
      <c r="D125" s="180"/>
      <c r="E125" s="181"/>
      <c r="F125" s="182"/>
      <c r="G125" s="182"/>
      <c r="H125" s="247"/>
      <c r="I125" s="245"/>
      <c r="J125" s="186"/>
      <c r="K125" s="186"/>
      <c r="L125" s="245"/>
      <c r="M125" s="245"/>
      <c r="N125" s="186"/>
      <c r="O125" s="188"/>
      <c r="P125" s="190"/>
      <c r="Q125" s="188"/>
      <c r="R125" s="192"/>
      <c r="S125" s="192"/>
      <c r="T125" s="247"/>
      <c r="U125" s="245"/>
      <c r="V125" s="186"/>
      <c r="W125" s="186"/>
      <c r="X125" s="245"/>
      <c r="Y125" s="245"/>
      <c r="Z125" s="186"/>
      <c r="AA125" s="188"/>
      <c r="AB125" s="36"/>
      <c r="AC125" s="36"/>
      <c r="AD125" s="36"/>
      <c r="AE125" s="190"/>
      <c r="AF125" s="186"/>
      <c r="AG125" s="186"/>
      <c r="AH125" s="186"/>
      <c r="AI125" s="188"/>
      <c r="AJ125" s="243"/>
      <c r="AK125" s="213"/>
      <c r="AL125" s="186"/>
      <c r="AM125" s="186"/>
      <c r="AN125" s="213"/>
      <c r="AO125" s="213"/>
      <c r="AP125" s="186"/>
      <c r="AQ125" s="188"/>
      <c r="AR125" s="39"/>
      <c r="AS125" s="54"/>
      <c r="AU125" s="206"/>
      <c r="AV125" s="207"/>
      <c r="AW125" s="219"/>
      <c r="AX125" s="206"/>
      <c r="AY125" s="207"/>
      <c r="AZ125" s="219"/>
      <c r="BA125" s="206"/>
      <c r="BB125" s="207"/>
    </row>
    <row r="126" spans="1:58" ht="17.25" hidden="1" customHeight="1" x14ac:dyDescent="0.15">
      <c r="A126" s="55"/>
      <c r="B126" s="40"/>
      <c r="C126" s="40"/>
      <c r="D126" s="40"/>
      <c r="E126" s="40"/>
      <c r="F126" s="36"/>
      <c r="G126" s="40"/>
      <c r="H126" s="42"/>
      <c r="I126" s="40"/>
      <c r="J126" s="40"/>
      <c r="K126" s="40"/>
      <c r="L126" s="40"/>
      <c r="M126" s="40"/>
      <c r="N126" s="40"/>
      <c r="O126" s="40"/>
      <c r="P126" s="56"/>
      <c r="Q126" s="40"/>
      <c r="R126" s="40"/>
      <c r="S126" s="40"/>
      <c r="T126" s="40"/>
      <c r="U126" s="40"/>
      <c r="V126" s="40"/>
      <c r="W126" s="40"/>
      <c r="X126" s="39"/>
      <c r="Y126" s="39"/>
      <c r="Z126" s="37"/>
      <c r="AA126" s="36"/>
      <c r="AB126" s="36"/>
      <c r="AC126" s="36"/>
      <c r="AD126" s="36"/>
      <c r="AE126" s="52"/>
      <c r="AF126" s="52"/>
      <c r="AG126" s="52"/>
      <c r="AH126" s="52"/>
      <c r="AI126" s="52"/>
      <c r="AJ126" s="44" t="s">
        <v>32</v>
      </c>
      <c r="AK126" s="52"/>
      <c r="AL126" s="52"/>
      <c r="AM126" s="52"/>
      <c r="AN126" s="52"/>
      <c r="AO126" s="52"/>
      <c r="AP126" s="52"/>
      <c r="AQ126" s="52"/>
      <c r="AR126" s="36"/>
      <c r="AS126" s="36"/>
      <c r="AY126" s="141" t="s">
        <v>45</v>
      </c>
    </row>
    <row r="127" spans="1:58" ht="25.5" hidden="1" customHeight="1" x14ac:dyDescent="0.2">
      <c r="A127" s="55"/>
      <c r="B127" s="36"/>
      <c r="C127" s="220" t="s">
        <v>131</v>
      </c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1"/>
      <c r="AB127" s="222"/>
      <c r="AD127" s="36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36"/>
      <c r="AS127" s="36"/>
      <c r="AY127" s="142" t="s">
        <v>143</v>
      </c>
    </row>
    <row r="128" spans="1:58" ht="25.5" hidden="1" customHeight="1" x14ac:dyDescent="0.15">
      <c r="A128" s="55"/>
      <c r="B128" s="36"/>
      <c r="C128" s="223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5"/>
      <c r="AD128" s="36"/>
      <c r="AE128" s="49" t="s">
        <v>47</v>
      </c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36"/>
      <c r="AS128" s="36"/>
      <c r="AV128" s="3" t="s">
        <v>48</v>
      </c>
      <c r="AY128" s="3" t="s">
        <v>49</v>
      </c>
      <c r="AZ128" s="143"/>
    </row>
    <row r="129" spans="1:58" s="53" customFormat="1" ht="25.5" hidden="1" customHeight="1" x14ac:dyDescent="0.15">
      <c r="A129" s="55"/>
      <c r="B129" s="36"/>
      <c r="C129" s="223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5"/>
      <c r="AC129" s="1"/>
      <c r="AD129" s="36"/>
      <c r="AE129" s="214" t="s">
        <v>50</v>
      </c>
      <c r="AF129" s="229"/>
      <c r="AG129" s="229"/>
      <c r="AH129" s="229"/>
      <c r="AI129" s="229"/>
      <c r="AJ129" s="229"/>
      <c r="AK129" s="230"/>
      <c r="AL129" s="234">
        <f>IF(AY119=0,0,ROUNDUP(AV129/AY119,3))</f>
        <v>0</v>
      </c>
      <c r="AM129" s="235"/>
      <c r="AN129" s="235"/>
      <c r="AO129" s="235"/>
      <c r="AP129" s="235"/>
      <c r="AQ129" s="236"/>
      <c r="AR129" s="36"/>
      <c r="AS129" s="36"/>
      <c r="AT129" s="45"/>
      <c r="AU129" s="206" t="s">
        <v>51</v>
      </c>
      <c r="AV129" s="240">
        <f>IF(AV119-AV124&gt;0,AV119-AV124,0)</f>
        <v>0</v>
      </c>
      <c r="AW129" s="218" t="s">
        <v>52</v>
      </c>
      <c r="AX129" s="218"/>
      <c r="AY129" s="143"/>
      <c r="AZ129" s="143"/>
      <c r="BA129" s="45"/>
      <c r="BB129" s="45"/>
      <c r="BC129" s="45"/>
      <c r="BD129" s="45"/>
      <c r="BE129" s="45"/>
      <c r="BF129" s="45"/>
    </row>
    <row r="130" spans="1:58" ht="35.25" hidden="1" customHeight="1" x14ac:dyDescent="0.15">
      <c r="A130" s="55"/>
      <c r="B130" s="36"/>
      <c r="C130" s="223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5"/>
      <c r="AD130" s="36"/>
      <c r="AE130" s="231"/>
      <c r="AF130" s="232"/>
      <c r="AG130" s="232"/>
      <c r="AH130" s="232"/>
      <c r="AI130" s="232"/>
      <c r="AJ130" s="232"/>
      <c r="AK130" s="233"/>
      <c r="AL130" s="237"/>
      <c r="AM130" s="238"/>
      <c r="AN130" s="238"/>
      <c r="AO130" s="238"/>
      <c r="AP130" s="238"/>
      <c r="AQ130" s="239"/>
      <c r="AR130" s="36"/>
      <c r="AS130" s="36"/>
      <c r="AT130" s="206"/>
      <c r="AU130" s="206"/>
      <c r="AV130" s="240"/>
      <c r="AW130" s="218"/>
      <c r="AX130" s="218"/>
    </row>
    <row r="131" spans="1:58" ht="25.5" hidden="1" customHeight="1" x14ac:dyDescent="0.15">
      <c r="A131" s="55"/>
      <c r="B131" s="36"/>
      <c r="C131" s="226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8"/>
      <c r="AD131" s="36"/>
      <c r="AE131" s="36"/>
      <c r="AF131" s="36"/>
      <c r="AG131" s="36"/>
      <c r="AH131" s="36"/>
      <c r="AI131" s="36"/>
      <c r="AJ131" s="36"/>
      <c r="AK131" s="59" t="s">
        <v>32</v>
      </c>
      <c r="AL131" s="36"/>
      <c r="AM131" s="39"/>
      <c r="AN131" s="39"/>
      <c r="AO131" s="39"/>
      <c r="AP131" s="36"/>
      <c r="AQ131" s="36"/>
      <c r="AR131" s="36"/>
      <c r="AS131" s="36"/>
      <c r="AT131" s="206"/>
    </row>
    <row r="132" spans="1:58" ht="25.5" hidden="1" customHeight="1" x14ac:dyDescent="0.15">
      <c r="A132" s="55"/>
      <c r="B132" s="36"/>
      <c r="C132" s="57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D132" s="36"/>
      <c r="AE132" s="36"/>
      <c r="AF132" s="36"/>
      <c r="AG132" s="36"/>
      <c r="AH132" s="36"/>
      <c r="AI132" s="36"/>
      <c r="AJ132" s="36"/>
      <c r="AK132" s="60" t="s">
        <v>53</v>
      </c>
      <c r="AL132" s="36"/>
      <c r="AM132" s="39"/>
      <c r="AN132" s="39"/>
      <c r="AO132" s="39"/>
      <c r="AP132" s="36"/>
      <c r="AQ132" s="36"/>
      <c r="AR132" s="36"/>
      <c r="AS132" s="36"/>
    </row>
    <row r="133" spans="1:58" ht="17.25" hidden="1" customHeight="1" x14ac:dyDescent="0.15">
      <c r="A133" s="61"/>
      <c r="B133" s="62"/>
      <c r="C133" s="62"/>
      <c r="D133" s="62"/>
      <c r="E133" s="62"/>
      <c r="F133" s="63"/>
      <c r="G133" s="62"/>
      <c r="H133" s="62"/>
      <c r="I133" s="62"/>
      <c r="J133" s="62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5"/>
      <c r="AL133" s="64"/>
      <c r="AM133" s="66"/>
      <c r="AN133" s="66"/>
      <c r="AO133" s="66"/>
      <c r="AP133" s="64"/>
      <c r="AQ133" s="64"/>
      <c r="AR133" s="64"/>
      <c r="AS133" s="64"/>
    </row>
    <row r="134" spans="1:58" ht="17.25" hidden="1" customHeight="1" x14ac:dyDescent="0.15">
      <c r="A134" s="41"/>
      <c r="B134" s="41"/>
      <c r="C134" s="41"/>
      <c r="D134" s="41"/>
      <c r="E134" s="41"/>
      <c r="F134" s="67"/>
      <c r="G134" s="41"/>
      <c r="H134" s="41"/>
      <c r="I134" s="41"/>
      <c r="J134" s="41"/>
      <c r="AK134" s="68"/>
      <c r="AM134" s="10"/>
      <c r="AN134" s="10"/>
      <c r="AO134" s="10"/>
    </row>
    <row r="135" spans="1:58" ht="25.5" hidden="1" customHeight="1" x14ac:dyDescent="0.15">
      <c r="A135" s="170" t="s">
        <v>67</v>
      </c>
      <c r="B135" s="171"/>
      <c r="C135" s="171"/>
      <c r="D135" s="171"/>
      <c r="E135" s="171"/>
      <c r="F135" s="171"/>
      <c r="G135" s="171"/>
      <c r="H135" s="171"/>
      <c r="I135" s="172"/>
      <c r="J135" s="28"/>
      <c r="K135" s="69" t="s">
        <v>60</v>
      </c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28"/>
      <c r="AP135" s="28"/>
      <c r="AQ135" s="28"/>
      <c r="AR135" s="28"/>
      <c r="AS135" s="28"/>
      <c r="AU135" s="3" t="s">
        <v>17</v>
      </c>
      <c r="AV135" s="21"/>
      <c r="AW135" s="21"/>
      <c r="AX135" s="21"/>
      <c r="AY135" s="21"/>
      <c r="BA135" s="21"/>
      <c r="BB135" s="21"/>
      <c r="BC135" s="21"/>
      <c r="BD135" s="21"/>
      <c r="BE135" s="21"/>
      <c r="BF135" s="21"/>
    </row>
    <row r="136" spans="1:58" ht="17.25" hidden="1" customHeight="1" x14ac:dyDescent="0.15">
      <c r="A136" s="173"/>
      <c r="B136" s="174"/>
      <c r="C136" s="174"/>
      <c r="D136" s="174"/>
      <c r="E136" s="174"/>
      <c r="F136" s="174"/>
      <c r="G136" s="174"/>
      <c r="H136" s="174"/>
      <c r="I136" s="175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30"/>
      <c r="Y136" s="30"/>
      <c r="Z136" s="30"/>
      <c r="AA136" s="30"/>
      <c r="AB136" s="30"/>
      <c r="AC136" s="30"/>
      <c r="AD136" s="30"/>
      <c r="AE136" s="31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2"/>
      <c r="AQ136" s="32"/>
      <c r="AR136" s="32"/>
      <c r="AS136" s="32"/>
    </row>
    <row r="137" spans="1:58" ht="28.5" hidden="1" customHeight="1" x14ac:dyDescent="0.15">
      <c r="A137" s="33"/>
      <c r="B137" s="34" t="s">
        <v>18</v>
      </c>
      <c r="C137" s="35"/>
      <c r="D137" s="35"/>
      <c r="E137" s="35"/>
      <c r="F137" s="36"/>
      <c r="G137" s="37"/>
      <c r="H137" s="36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8"/>
      <c r="AB137" s="39"/>
      <c r="AC137" s="39"/>
      <c r="AD137" s="39"/>
      <c r="AE137" s="34" t="s">
        <v>19</v>
      </c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V137" s="3" t="s">
        <v>20</v>
      </c>
      <c r="AY137" s="3" t="s">
        <v>21</v>
      </c>
    </row>
    <row r="138" spans="1:58" ht="25.5" hidden="1" customHeight="1" x14ac:dyDescent="0.15">
      <c r="A138" s="33"/>
      <c r="B138" s="176" t="s">
        <v>22</v>
      </c>
      <c r="C138" s="177"/>
      <c r="D138" s="177"/>
      <c r="E138" s="178"/>
      <c r="F138" s="182" t="s">
        <v>23</v>
      </c>
      <c r="G138" s="182"/>
      <c r="H138" s="244"/>
      <c r="I138" s="244"/>
      <c r="J138" s="185" t="s">
        <v>24</v>
      </c>
      <c r="K138" s="185"/>
      <c r="L138" s="244"/>
      <c r="M138" s="244"/>
      <c r="N138" s="185" t="s">
        <v>25</v>
      </c>
      <c r="O138" s="187"/>
      <c r="P138" s="189" t="s">
        <v>26</v>
      </c>
      <c r="Q138" s="187"/>
      <c r="R138" s="191" t="s">
        <v>27</v>
      </c>
      <c r="S138" s="191"/>
      <c r="T138" s="244"/>
      <c r="U138" s="244"/>
      <c r="V138" s="185" t="s">
        <v>24</v>
      </c>
      <c r="W138" s="185"/>
      <c r="X138" s="244"/>
      <c r="Y138" s="244"/>
      <c r="Z138" s="185" t="s">
        <v>25</v>
      </c>
      <c r="AA138" s="187"/>
      <c r="AB138" s="36"/>
      <c r="AC138" s="36"/>
      <c r="AD138" s="36"/>
      <c r="AE138" s="214" t="s">
        <v>56</v>
      </c>
      <c r="AF138" s="210"/>
      <c r="AG138" s="210"/>
      <c r="AH138" s="210"/>
      <c r="AI138" s="215"/>
      <c r="AJ138" s="212">
        <f>ROUNDDOWN(AY138/60,0)</f>
        <v>0</v>
      </c>
      <c r="AK138" s="212"/>
      <c r="AL138" s="210" t="s">
        <v>29</v>
      </c>
      <c r="AM138" s="210"/>
      <c r="AN138" s="212">
        <f>AY138-AJ138*60</f>
        <v>0</v>
      </c>
      <c r="AO138" s="212"/>
      <c r="AP138" s="185" t="s">
        <v>25</v>
      </c>
      <c r="AQ138" s="187"/>
      <c r="AR138" s="39"/>
      <c r="AS138" s="36"/>
      <c r="AT138" s="206"/>
      <c r="AU138" s="206" t="s">
        <v>30</v>
      </c>
      <c r="AV138" s="207">
        <f>T138*60+X138</f>
        <v>0</v>
      </c>
      <c r="AX138" s="206" t="s">
        <v>31</v>
      </c>
      <c r="AY138" s="207">
        <f>(T138*60+X138)-(H138*60+L138)</f>
        <v>0</v>
      </c>
    </row>
    <row r="139" spans="1:58" ht="35.25" hidden="1" customHeight="1" x14ac:dyDescent="0.15">
      <c r="A139" s="33"/>
      <c r="B139" s="179"/>
      <c r="C139" s="180"/>
      <c r="D139" s="180"/>
      <c r="E139" s="181"/>
      <c r="F139" s="182"/>
      <c r="G139" s="182"/>
      <c r="H139" s="245"/>
      <c r="I139" s="245"/>
      <c r="J139" s="186"/>
      <c r="K139" s="186"/>
      <c r="L139" s="245"/>
      <c r="M139" s="245"/>
      <c r="N139" s="186"/>
      <c r="O139" s="188"/>
      <c r="P139" s="190"/>
      <c r="Q139" s="188"/>
      <c r="R139" s="192"/>
      <c r="S139" s="192"/>
      <c r="T139" s="245"/>
      <c r="U139" s="245"/>
      <c r="V139" s="186"/>
      <c r="W139" s="186"/>
      <c r="X139" s="245"/>
      <c r="Y139" s="245"/>
      <c r="Z139" s="186"/>
      <c r="AA139" s="188"/>
      <c r="AB139" s="36"/>
      <c r="AC139" s="36"/>
      <c r="AD139" s="36"/>
      <c r="AE139" s="216"/>
      <c r="AF139" s="211"/>
      <c r="AG139" s="211"/>
      <c r="AH139" s="211"/>
      <c r="AI139" s="217"/>
      <c r="AJ139" s="213"/>
      <c r="AK139" s="213"/>
      <c r="AL139" s="211"/>
      <c r="AM139" s="211"/>
      <c r="AN139" s="213"/>
      <c r="AO139" s="213"/>
      <c r="AP139" s="186"/>
      <c r="AQ139" s="188"/>
      <c r="AR139" s="39"/>
      <c r="AS139" s="36"/>
      <c r="AT139" s="206"/>
      <c r="AU139" s="206"/>
      <c r="AV139" s="207"/>
      <c r="AX139" s="206"/>
      <c r="AY139" s="207"/>
    </row>
    <row r="140" spans="1:58" ht="17.25" hidden="1" customHeight="1" x14ac:dyDescent="0.15">
      <c r="A140" s="33"/>
      <c r="B140" s="40"/>
      <c r="C140" s="40"/>
      <c r="D140" s="40"/>
      <c r="E140" s="40"/>
      <c r="F140" s="41"/>
      <c r="G140" s="41"/>
      <c r="H140" s="42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39"/>
      <c r="Y140" s="39"/>
      <c r="Z140" s="37"/>
      <c r="AA140" s="38"/>
      <c r="AB140" s="39"/>
      <c r="AC140" s="39"/>
      <c r="AD140" s="39"/>
      <c r="AE140" s="43"/>
      <c r="AF140" s="43"/>
      <c r="AG140" s="43"/>
      <c r="AH140" s="43"/>
      <c r="AI140" s="43"/>
      <c r="AJ140" s="44" t="s">
        <v>32</v>
      </c>
      <c r="AK140" s="43"/>
      <c r="AL140" s="43"/>
      <c r="AM140" s="43"/>
      <c r="AN140" s="43"/>
      <c r="AO140" s="43"/>
      <c r="AP140" s="43"/>
      <c r="AQ140" s="43"/>
      <c r="AR140" s="39"/>
      <c r="AS140" s="36"/>
    </row>
    <row r="141" spans="1:58" s="36" customFormat="1" ht="25.5" hidden="1" customHeight="1" x14ac:dyDescent="0.15">
      <c r="A141" s="33"/>
      <c r="B141" s="34"/>
      <c r="C141" s="35"/>
      <c r="D141" s="35"/>
      <c r="E141" s="35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8"/>
      <c r="X141" s="39"/>
      <c r="Y141" s="39"/>
      <c r="Z141" s="37"/>
      <c r="AA141" s="38"/>
      <c r="AB141" s="39"/>
      <c r="AC141" s="39"/>
      <c r="AD141" s="39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39"/>
      <c r="AT141" s="3"/>
      <c r="AU141" s="3"/>
      <c r="AV141" s="45" t="s">
        <v>33</v>
      </c>
      <c r="AW141" s="3"/>
      <c r="AX141" s="3"/>
      <c r="AY141" s="3" t="s">
        <v>34</v>
      </c>
      <c r="AZ141" s="3"/>
      <c r="BA141" s="3"/>
      <c r="BB141" s="3" t="s">
        <v>61</v>
      </c>
      <c r="BC141" s="3"/>
      <c r="BD141" s="3"/>
      <c r="BE141" s="3"/>
      <c r="BF141" s="3"/>
    </row>
    <row r="142" spans="1:58" s="53" customFormat="1" ht="25.5" hidden="1" customHeight="1" x14ac:dyDescent="0.15">
      <c r="A142" s="46"/>
      <c r="B142" s="47" t="s">
        <v>36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8"/>
      <c r="P142" s="47"/>
      <c r="Q142" s="47"/>
      <c r="R142" s="47"/>
      <c r="S142" s="47"/>
      <c r="T142" s="47"/>
      <c r="U142" s="13"/>
      <c r="V142" s="47"/>
      <c r="W142" s="47"/>
      <c r="X142" s="39"/>
      <c r="Y142" s="39"/>
      <c r="Z142" s="37"/>
      <c r="AA142" s="38"/>
      <c r="AB142" s="39"/>
      <c r="AC142" s="39"/>
      <c r="AD142" s="39"/>
      <c r="AE142" s="49" t="s">
        <v>37</v>
      </c>
      <c r="AF142" s="50"/>
      <c r="AG142" s="51"/>
      <c r="AH142" s="51"/>
      <c r="AI142" s="51"/>
      <c r="AJ142" s="51"/>
      <c r="AK142" s="51"/>
      <c r="AL142" s="51"/>
      <c r="AM142" s="51"/>
      <c r="AN142" s="43"/>
      <c r="AO142" s="43"/>
      <c r="AP142" s="43"/>
      <c r="AQ142" s="52"/>
      <c r="AR142" s="39"/>
      <c r="AS142" s="36"/>
      <c r="AT142" s="45"/>
      <c r="AU142" s="45"/>
      <c r="AV142" s="45" t="s">
        <v>38</v>
      </c>
      <c r="AW142" s="45"/>
      <c r="AX142" s="45"/>
      <c r="AY142" s="3" t="s">
        <v>39</v>
      </c>
      <c r="AZ142" s="45"/>
      <c r="BA142" s="3"/>
      <c r="BB142" s="3"/>
      <c r="BC142" s="45"/>
      <c r="BD142" s="3"/>
      <c r="BE142" s="45"/>
      <c r="BF142" s="45"/>
    </row>
    <row r="143" spans="1:58" ht="25.5" hidden="1" customHeight="1" x14ac:dyDescent="0.15">
      <c r="A143" s="33"/>
      <c r="B143" s="176" t="s">
        <v>63</v>
      </c>
      <c r="C143" s="177"/>
      <c r="D143" s="177"/>
      <c r="E143" s="178"/>
      <c r="F143" s="182" t="s">
        <v>23</v>
      </c>
      <c r="G143" s="182"/>
      <c r="H143" s="246"/>
      <c r="I143" s="244"/>
      <c r="J143" s="185" t="s">
        <v>24</v>
      </c>
      <c r="K143" s="185"/>
      <c r="L143" s="244"/>
      <c r="M143" s="244"/>
      <c r="N143" s="185" t="s">
        <v>25</v>
      </c>
      <c r="O143" s="187"/>
      <c r="P143" s="189" t="s">
        <v>26</v>
      </c>
      <c r="Q143" s="187"/>
      <c r="R143" s="191" t="s">
        <v>27</v>
      </c>
      <c r="S143" s="191"/>
      <c r="T143" s="246"/>
      <c r="U143" s="244"/>
      <c r="V143" s="185" t="s">
        <v>24</v>
      </c>
      <c r="W143" s="185"/>
      <c r="X143" s="244"/>
      <c r="Y143" s="244"/>
      <c r="Z143" s="185" t="s">
        <v>25</v>
      </c>
      <c r="AA143" s="187"/>
      <c r="AB143" s="39"/>
      <c r="AC143" s="39"/>
      <c r="AD143" s="39"/>
      <c r="AE143" s="241" t="s">
        <v>64</v>
      </c>
      <c r="AF143" s="185"/>
      <c r="AG143" s="185"/>
      <c r="AH143" s="185"/>
      <c r="AI143" s="187"/>
      <c r="AJ143" s="242">
        <f>ROUNDDOWN(AV148/60,0)</f>
        <v>0</v>
      </c>
      <c r="AK143" s="212"/>
      <c r="AL143" s="185" t="s">
        <v>24</v>
      </c>
      <c r="AM143" s="185"/>
      <c r="AN143" s="212">
        <f>AV148-AJ143*60</f>
        <v>0</v>
      </c>
      <c r="AO143" s="212"/>
      <c r="AP143" s="185" t="s">
        <v>25</v>
      </c>
      <c r="AQ143" s="187"/>
      <c r="AR143" s="39"/>
      <c r="AS143" s="54"/>
      <c r="AU143" s="206" t="s">
        <v>42</v>
      </c>
      <c r="AV143" s="207">
        <f>IF(AY143&lt;=BB143,BB143,AV138)</f>
        <v>1260</v>
      </c>
      <c r="AW143" s="219"/>
      <c r="AX143" s="206" t="s">
        <v>43</v>
      </c>
      <c r="AY143" s="207">
        <f>T143*60+X143</f>
        <v>0</v>
      </c>
      <c r="AZ143" s="219"/>
      <c r="BA143" s="206" t="s">
        <v>44</v>
      </c>
      <c r="BB143" s="207">
        <f>21*60</f>
        <v>1260</v>
      </c>
    </row>
    <row r="144" spans="1:58" ht="35.25" hidden="1" customHeight="1" x14ac:dyDescent="0.15">
      <c r="A144" s="33"/>
      <c r="B144" s="179"/>
      <c r="C144" s="180"/>
      <c r="D144" s="180"/>
      <c r="E144" s="181"/>
      <c r="F144" s="182"/>
      <c r="G144" s="182"/>
      <c r="H144" s="247"/>
      <c r="I144" s="245"/>
      <c r="J144" s="186"/>
      <c r="K144" s="186"/>
      <c r="L144" s="245"/>
      <c r="M144" s="245"/>
      <c r="N144" s="186"/>
      <c r="O144" s="188"/>
      <c r="P144" s="190"/>
      <c r="Q144" s="188"/>
      <c r="R144" s="192"/>
      <c r="S144" s="192"/>
      <c r="T144" s="247"/>
      <c r="U144" s="245"/>
      <c r="V144" s="186"/>
      <c r="W144" s="186"/>
      <c r="X144" s="245"/>
      <c r="Y144" s="245"/>
      <c r="Z144" s="186"/>
      <c r="AA144" s="188"/>
      <c r="AB144" s="36"/>
      <c r="AC144" s="36"/>
      <c r="AD144" s="36"/>
      <c r="AE144" s="190"/>
      <c r="AF144" s="186"/>
      <c r="AG144" s="186"/>
      <c r="AH144" s="186"/>
      <c r="AI144" s="188"/>
      <c r="AJ144" s="243"/>
      <c r="AK144" s="213"/>
      <c r="AL144" s="186"/>
      <c r="AM144" s="186"/>
      <c r="AN144" s="213"/>
      <c r="AO144" s="213"/>
      <c r="AP144" s="186"/>
      <c r="AQ144" s="188"/>
      <c r="AR144" s="39"/>
      <c r="AS144" s="54"/>
      <c r="AU144" s="206"/>
      <c r="AV144" s="207"/>
      <c r="AW144" s="219"/>
      <c r="AX144" s="206"/>
      <c r="AY144" s="207"/>
      <c r="AZ144" s="219"/>
      <c r="BA144" s="206"/>
      <c r="BB144" s="207"/>
    </row>
    <row r="145" spans="1:58" ht="17.25" hidden="1" customHeight="1" x14ac:dyDescent="0.15">
      <c r="A145" s="55"/>
      <c r="B145" s="40"/>
      <c r="C145" s="40"/>
      <c r="D145" s="40"/>
      <c r="E145" s="40"/>
      <c r="F145" s="36"/>
      <c r="G145" s="40"/>
      <c r="H145" s="42"/>
      <c r="I145" s="40"/>
      <c r="J145" s="40"/>
      <c r="K145" s="40"/>
      <c r="L145" s="40"/>
      <c r="M145" s="40"/>
      <c r="N145" s="40"/>
      <c r="O145" s="40"/>
      <c r="P145" s="56"/>
      <c r="Q145" s="40"/>
      <c r="R145" s="40"/>
      <c r="S145" s="40"/>
      <c r="T145" s="40"/>
      <c r="U145" s="40"/>
      <c r="V145" s="40"/>
      <c r="W145" s="40"/>
      <c r="X145" s="39"/>
      <c r="Y145" s="39"/>
      <c r="Z145" s="37"/>
      <c r="AA145" s="36"/>
      <c r="AB145" s="36"/>
      <c r="AC145" s="36"/>
      <c r="AD145" s="36"/>
      <c r="AE145" s="52"/>
      <c r="AF145" s="52"/>
      <c r="AG145" s="52"/>
      <c r="AH145" s="52"/>
      <c r="AI145" s="52"/>
      <c r="AJ145" s="44" t="s">
        <v>32</v>
      </c>
      <c r="AK145" s="52"/>
      <c r="AL145" s="52"/>
      <c r="AM145" s="52"/>
      <c r="AN145" s="52"/>
      <c r="AO145" s="52"/>
      <c r="AP145" s="52"/>
      <c r="AQ145" s="52"/>
      <c r="AR145" s="36"/>
      <c r="AS145" s="36"/>
      <c r="AY145" s="141" t="s">
        <v>45</v>
      </c>
    </row>
    <row r="146" spans="1:58" ht="25.5" hidden="1" customHeight="1" x14ac:dyDescent="0.2">
      <c r="A146" s="55"/>
      <c r="B146" s="36"/>
      <c r="C146" s="220" t="s">
        <v>131</v>
      </c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2"/>
      <c r="AC146" s="36"/>
      <c r="AD146" s="36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36"/>
      <c r="AS146" s="36"/>
      <c r="AY146" s="142" t="s">
        <v>143</v>
      </c>
    </row>
    <row r="147" spans="1:58" ht="25.5" hidden="1" customHeight="1" x14ac:dyDescent="0.15">
      <c r="A147" s="55"/>
      <c r="B147" s="36"/>
      <c r="C147" s="223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5"/>
      <c r="AC147" s="36"/>
      <c r="AD147" s="36"/>
      <c r="AE147" s="49" t="s">
        <v>47</v>
      </c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36"/>
      <c r="AS147" s="36"/>
      <c r="AV147" s="3" t="s">
        <v>48</v>
      </c>
      <c r="AY147" s="3" t="s">
        <v>49</v>
      </c>
      <c r="AZ147" s="143"/>
    </row>
    <row r="148" spans="1:58" s="53" customFormat="1" ht="25.5" hidden="1" customHeight="1" x14ac:dyDescent="0.15">
      <c r="A148" s="55"/>
      <c r="B148" s="36"/>
      <c r="C148" s="223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5"/>
      <c r="AD148" s="39"/>
      <c r="AE148" s="214" t="s">
        <v>58</v>
      </c>
      <c r="AF148" s="229"/>
      <c r="AG148" s="229"/>
      <c r="AH148" s="229"/>
      <c r="AI148" s="229"/>
      <c r="AJ148" s="229"/>
      <c r="AK148" s="230"/>
      <c r="AL148" s="234">
        <f>IF(AY138=0,0,ROUNDUP(AV148/AY138,3))</f>
        <v>0</v>
      </c>
      <c r="AM148" s="235"/>
      <c r="AN148" s="235"/>
      <c r="AO148" s="235"/>
      <c r="AP148" s="235"/>
      <c r="AQ148" s="236"/>
      <c r="AR148" s="36"/>
      <c r="AS148" s="36"/>
      <c r="AT148" s="45"/>
      <c r="AU148" s="206" t="s">
        <v>51</v>
      </c>
      <c r="AV148" s="240">
        <f>IF(AV138-AV143&gt;0,AV138-AV143,0)</f>
        <v>0</v>
      </c>
      <c r="AW148" s="218" t="s">
        <v>52</v>
      </c>
      <c r="AX148" s="218"/>
      <c r="AY148" s="143"/>
      <c r="AZ148" s="143"/>
      <c r="BA148" s="45"/>
      <c r="BB148" s="45"/>
      <c r="BC148" s="45"/>
      <c r="BD148" s="45"/>
      <c r="BE148" s="45"/>
      <c r="BF148" s="45"/>
    </row>
    <row r="149" spans="1:58" ht="35.25" hidden="1" customHeight="1" x14ac:dyDescent="0.15">
      <c r="A149" s="70"/>
      <c r="B149" s="36"/>
      <c r="C149" s="223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5"/>
      <c r="AC149" s="39"/>
      <c r="AD149" s="36"/>
      <c r="AE149" s="231"/>
      <c r="AF149" s="232"/>
      <c r="AG149" s="232"/>
      <c r="AH149" s="232"/>
      <c r="AI149" s="232"/>
      <c r="AJ149" s="232"/>
      <c r="AK149" s="233"/>
      <c r="AL149" s="237"/>
      <c r="AM149" s="238"/>
      <c r="AN149" s="238"/>
      <c r="AO149" s="238"/>
      <c r="AP149" s="238"/>
      <c r="AQ149" s="239"/>
      <c r="AR149" s="36"/>
      <c r="AS149" s="36"/>
      <c r="AT149" s="206"/>
      <c r="AU149" s="206"/>
      <c r="AV149" s="240"/>
      <c r="AW149" s="218"/>
      <c r="AX149" s="218"/>
    </row>
    <row r="150" spans="1:58" ht="25.5" hidden="1" customHeight="1" x14ac:dyDescent="0.15">
      <c r="A150" s="70"/>
      <c r="B150" s="36"/>
      <c r="C150" s="226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8"/>
      <c r="AC150" s="36"/>
      <c r="AD150" s="36"/>
      <c r="AE150" s="36"/>
      <c r="AF150" s="36"/>
      <c r="AG150" s="36"/>
      <c r="AH150" s="36"/>
      <c r="AI150" s="36"/>
      <c r="AJ150" s="36"/>
      <c r="AK150" s="59" t="s">
        <v>32</v>
      </c>
      <c r="AL150" s="36"/>
      <c r="AM150" s="39"/>
      <c r="AN150" s="39"/>
      <c r="AO150" s="39"/>
      <c r="AP150" s="36"/>
      <c r="AQ150" s="36"/>
      <c r="AR150" s="36"/>
      <c r="AS150" s="36"/>
      <c r="AT150" s="206"/>
    </row>
    <row r="151" spans="1:58" ht="25.5" hidden="1" customHeight="1" x14ac:dyDescent="0.15">
      <c r="A151" s="55"/>
      <c r="B151" s="35"/>
      <c r="C151" s="57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36"/>
      <c r="AD151" s="36"/>
      <c r="AE151" s="36"/>
      <c r="AF151" s="36"/>
      <c r="AG151" s="36"/>
      <c r="AH151" s="36"/>
      <c r="AI151" s="36"/>
      <c r="AJ151" s="36"/>
      <c r="AK151" s="60" t="s">
        <v>53</v>
      </c>
      <c r="AL151" s="36"/>
      <c r="AM151" s="39"/>
      <c r="AN151" s="39"/>
      <c r="AO151" s="39"/>
      <c r="AP151" s="36"/>
      <c r="AQ151" s="36"/>
      <c r="AR151" s="36"/>
      <c r="AS151" s="36"/>
    </row>
    <row r="152" spans="1:58" ht="17.25" hidden="1" customHeight="1" x14ac:dyDescent="0.15">
      <c r="A152" s="41"/>
      <c r="B152" s="41"/>
      <c r="C152" s="41"/>
      <c r="D152" s="41"/>
      <c r="E152" s="41"/>
      <c r="F152" s="67"/>
      <c r="G152" s="41"/>
      <c r="H152" s="41"/>
      <c r="I152" s="41"/>
      <c r="J152" s="41"/>
      <c r="AK152" s="68"/>
      <c r="AM152" s="10"/>
      <c r="AN152" s="10"/>
      <c r="AO152" s="10"/>
    </row>
    <row r="153" spans="1:58" ht="25.5" hidden="1" customHeight="1" x14ac:dyDescent="0.15">
      <c r="A153" s="170" t="s">
        <v>68</v>
      </c>
      <c r="B153" s="171"/>
      <c r="C153" s="171"/>
      <c r="D153" s="171"/>
      <c r="E153" s="171"/>
      <c r="F153" s="171"/>
      <c r="G153" s="171"/>
      <c r="H153" s="171"/>
      <c r="I153" s="172"/>
      <c r="J153" s="28"/>
      <c r="K153" s="69" t="s">
        <v>60</v>
      </c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28"/>
      <c r="AP153" s="28"/>
      <c r="AQ153" s="28"/>
      <c r="AR153" s="28"/>
      <c r="AS153" s="28"/>
      <c r="AU153" s="3" t="s">
        <v>17</v>
      </c>
      <c r="AV153" s="21"/>
      <c r="AW153" s="21"/>
      <c r="AX153" s="21"/>
      <c r="AY153" s="21"/>
      <c r="BA153" s="21"/>
      <c r="BB153" s="21"/>
      <c r="BC153" s="21"/>
      <c r="BD153" s="21"/>
      <c r="BE153" s="21"/>
      <c r="BF153" s="21"/>
    </row>
    <row r="154" spans="1:58" ht="17.25" hidden="1" customHeight="1" x14ac:dyDescent="0.15">
      <c r="A154" s="173"/>
      <c r="B154" s="174"/>
      <c r="C154" s="174"/>
      <c r="D154" s="174"/>
      <c r="E154" s="174"/>
      <c r="F154" s="174"/>
      <c r="G154" s="174"/>
      <c r="H154" s="174"/>
      <c r="I154" s="175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30"/>
      <c r="Y154" s="30"/>
      <c r="Z154" s="30"/>
      <c r="AA154" s="30"/>
      <c r="AB154" s="30"/>
      <c r="AC154" s="30"/>
      <c r="AD154" s="30"/>
      <c r="AE154" s="31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2"/>
      <c r="AQ154" s="32"/>
      <c r="AR154" s="32"/>
      <c r="AS154" s="32"/>
    </row>
    <row r="155" spans="1:58" ht="28.5" hidden="1" customHeight="1" x14ac:dyDescent="0.15">
      <c r="A155" s="33"/>
      <c r="B155" s="34" t="s">
        <v>18</v>
      </c>
      <c r="C155" s="35"/>
      <c r="D155" s="35"/>
      <c r="E155" s="35"/>
      <c r="F155" s="36"/>
      <c r="G155" s="37"/>
      <c r="H155" s="36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8"/>
      <c r="AB155" s="39"/>
      <c r="AC155" s="39"/>
      <c r="AD155" s="39"/>
      <c r="AE155" s="34" t="s">
        <v>19</v>
      </c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V155" s="3" t="s">
        <v>20</v>
      </c>
      <c r="AY155" s="3" t="s">
        <v>21</v>
      </c>
    </row>
    <row r="156" spans="1:58" ht="25.5" hidden="1" customHeight="1" x14ac:dyDescent="0.15">
      <c r="A156" s="33"/>
      <c r="B156" s="176" t="s">
        <v>22</v>
      </c>
      <c r="C156" s="177"/>
      <c r="D156" s="177"/>
      <c r="E156" s="178"/>
      <c r="F156" s="182" t="s">
        <v>23</v>
      </c>
      <c r="G156" s="182"/>
      <c r="H156" s="244"/>
      <c r="I156" s="244"/>
      <c r="J156" s="185" t="s">
        <v>24</v>
      </c>
      <c r="K156" s="185"/>
      <c r="L156" s="244"/>
      <c r="M156" s="244"/>
      <c r="N156" s="185" t="s">
        <v>25</v>
      </c>
      <c r="O156" s="187"/>
      <c r="P156" s="189" t="s">
        <v>26</v>
      </c>
      <c r="Q156" s="187"/>
      <c r="R156" s="191" t="s">
        <v>27</v>
      </c>
      <c r="S156" s="191"/>
      <c r="T156" s="244"/>
      <c r="U156" s="244"/>
      <c r="V156" s="185" t="s">
        <v>24</v>
      </c>
      <c r="W156" s="185"/>
      <c r="X156" s="244"/>
      <c r="Y156" s="244"/>
      <c r="Z156" s="185" t="s">
        <v>25</v>
      </c>
      <c r="AA156" s="187"/>
      <c r="AB156" s="36"/>
      <c r="AC156" s="36"/>
      <c r="AD156" s="36"/>
      <c r="AE156" s="214" t="s">
        <v>56</v>
      </c>
      <c r="AF156" s="210"/>
      <c r="AG156" s="210"/>
      <c r="AH156" s="210"/>
      <c r="AI156" s="215"/>
      <c r="AJ156" s="212">
        <f>ROUNDDOWN(AY156/60,0)</f>
        <v>0</v>
      </c>
      <c r="AK156" s="212"/>
      <c r="AL156" s="210" t="s">
        <v>29</v>
      </c>
      <c r="AM156" s="210"/>
      <c r="AN156" s="212">
        <f>AY156-AJ156*60</f>
        <v>0</v>
      </c>
      <c r="AO156" s="212"/>
      <c r="AP156" s="185" t="s">
        <v>25</v>
      </c>
      <c r="AQ156" s="187"/>
      <c r="AR156" s="39"/>
      <c r="AS156" s="36"/>
      <c r="AT156" s="206"/>
      <c r="AU156" s="206" t="s">
        <v>30</v>
      </c>
      <c r="AV156" s="207">
        <f>T156*60+X156</f>
        <v>0</v>
      </c>
      <c r="AX156" s="206" t="s">
        <v>31</v>
      </c>
      <c r="AY156" s="207">
        <f>(T156*60+X156)-(H156*60+L156)</f>
        <v>0</v>
      </c>
    </row>
    <row r="157" spans="1:58" ht="35.25" hidden="1" customHeight="1" x14ac:dyDescent="0.15">
      <c r="A157" s="33"/>
      <c r="B157" s="179"/>
      <c r="C157" s="180"/>
      <c r="D157" s="180"/>
      <c r="E157" s="181"/>
      <c r="F157" s="182"/>
      <c r="G157" s="182"/>
      <c r="H157" s="245"/>
      <c r="I157" s="245"/>
      <c r="J157" s="186"/>
      <c r="K157" s="186"/>
      <c r="L157" s="245"/>
      <c r="M157" s="245"/>
      <c r="N157" s="186"/>
      <c r="O157" s="188"/>
      <c r="P157" s="190"/>
      <c r="Q157" s="188"/>
      <c r="R157" s="192"/>
      <c r="S157" s="192"/>
      <c r="T157" s="245"/>
      <c r="U157" s="245"/>
      <c r="V157" s="186"/>
      <c r="W157" s="186"/>
      <c r="X157" s="245"/>
      <c r="Y157" s="245"/>
      <c r="Z157" s="186"/>
      <c r="AA157" s="188"/>
      <c r="AB157" s="36"/>
      <c r="AC157" s="36"/>
      <c r="AD157" s="36"/>
      <c r="AE157" s="216"/>
      <c r="AF157" s="211"/>
      <c r="AG157" s="211"/>
      <c r="AH157" s="211"/>
      <c r="AI157" s="217"/>
      <c r="AJ157" s="213"/>
      <c r="AK157" s="213"/>
      <c r="AL157" s="211"/>
      <c r="AM157" s="211"/>
      <c r="AN157" s="213"/>
      <c r="AO157" s="213"/>
      <c r="AP157" s="186"/>
      <c r="AQ157" s="188"/>
      <c r="AR157" s="39"/>
      <c r="AS157" s="36"/>
      <c r="AT157" s="206"/>
      <c r="AU157" s="206"/>
      <c r="AV157" s="207"/>
      <c r="AX157" s="206"/>
      <c r="AY157" s="207"/>
    </row>
    <row r="158" spans="1:58" ht="17.25" hidden="1" customHeight="1" x14ac:dyDescent="0.15">
      <c r="A158" s="33"/>
      <c r="B158" s="40"/>
      <c r="C158" s="40"/>
      <c r="D158" s="40"/>
      <c r="E158" s="40"/>
      <c r="F158" s="41"/>
      <c r="G158" s="41"/>
      <c r="H158" s="42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39"/>
      <c r="Y158" s="39"/>
      <c r="Z158" s="37"/>
      <c r="AA158" s="38"/>
      <c r="AB158" s="39"/>
      <c r="AC158" s="39"/>
      <c r="AD158" s="39"/>
      <c r="AE158" s="43"/>
      <c r="AF158" s="43"/>
      <c r="AG158" s="43"/>
      <c r="AH158" s="43"/>
      <c r="AI158" s="43"/>
      <c r="AJ158" s="44" t="s">
        <v>32</v>
      </c>
      <c r="AK158" s="43"/>
      <c r="AL158" s="43"/>
      <c r="AM158" s="43"/>
      <c r="AN158" s="43"/>
      <c r="AO158" s="43"/>
      <c r="AP158" s="43"/>
      <c r="AQ158" s="43"/>
      <c r="AR158" s="39"/>
      <c r="AS158" s="36"/>
    </row>
    <row r="159" spans="1:58" s="36" customFormat="1" ht="25.5" hidden="1" customHeight="1" x14ac:dyDescent="0.15">
      <c r="A159" s="33"/>
      <c r="B159" s="34"/>
      <c r="C159" s="35"/>
      <c r="D159" s="35"/>
      <c r="E159" s="35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8"/>
      <c r="X159" s="39"/>
      <c r="Y159" s="39"/>
      <c r="Z159" s="37"/>
      <c r="AA159" s="38"/>
      <c r="AB159" s="39"/>
      <c r="AC159" s="39"/>
      <c r="AD159" s="39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39"/>
      <c r="AT159" s="3"/>
      <c r="AU159" s="3"/>
      <c r="AV159" s="45" t="s">
        <v>33</v>
      </c>
      <c r="AW159" s="3"/>
      <c r="AX159" s="3"/>
      <c r="AY159" s="3" t="s">
        <v>34</v>
      </c>
      <c r="AZ159" s="3"/>
      <c r="BA159" s="3"/>
      <c r="BB159" s="3" t="s">
        <v>61</v>
      </c>
      <c r="BC159" s="3"/>
      <c r="BD159" s="3"/>
      <c r="BE159" s="3"/>
      <c r="BF159" s="3"/>
    </row>
    <row r="160" spans="1:58" s="53" customFormat="1" ht="25.5" hidden="1" customHeight="1" x14ac:dyDescent="0.15">
      <c r="A160" s="46"/>
      <c r="B160" s="47" t="s">
        <v>36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8"/>
      <c r="P160" s="47"/>
      <c r="Q160" s="47"/>
      <c r="R160" s="47"/>
      <c r="S160" s="47"/>
      <c r="T160" s="47"/>
      <c r="U160" s="13"/>
      <c r="V160" s="47"/>
      <c r="W160" s="47"/>
      <c r="X160" s="39"/>
      <c r="Y160" s="39"/>
      <c r="Z160" s="37"/>
      <c r="AA160" s="38"/>
      <c r="AB160" s="39"/>
      <c r="AC160" s="39"/>
      <c r="AD160" s="39"/>
      <c r="AE160" s="49" t="s">
        <v>37</v>
      </c>
      <c r="AF160" s="50"/>
      <c r="AG160" s="51"/>
      <c r="AH160" s="51"/>
      <c r="AI160" s="51"/>
      <c r="AJ160" s="51"/>
      <c r="AK160" s="51"/>
      <c r="AL160" s="51"/>
      <c r="AM160" s="51"/>
      <c r="AN160" s="43"/>
      <c r="AO160" s="43"/>
      <c r="AP160" s="43"/>
      <c r="AQ160" s="52"/>
      <c r="AR160" s="39"/>
      <c r="AS160" s="36"/>
      <c r="AT160" s="45"/>
      <c r="AU160" s="45"/>
      <c r="AV160" s="45" t="s">
        <v>38</v>
      </c>
      <c r="AW160" s="45"/>
      <c r="AX160" s="45"/>
      <c r="AY160" s="3" t="s">
        <v>39</v>
      </c>
      <c r="AZ160" s="45"/>
      <c r="BA160" s="3"/>
      <c r="BB160" s="3"/>
      <c r="BC160" s="45"/>
      <c r="BD160" s="3"/>
      <c r="BE160" s="45"/>
      <c r="BF160" s="45"/>
    </row>
    <row r="161" spans="1:58" ht="25.5" hidden="1" customHeight="1" x14ac:dyDescent="0.15">
      <c r="A161" s="33"/>
      <c r="B161" s="176" t="s">
        <v>63</v>
      </c>
      <c r="C161" s="177"/>
      <c r="D161" s="177"/>
      <c r="E161" s="178"/>
      <c r="F161" s="182" t="s">
        <v>23</v>
      </c>
      <c r="G161" s="182"/>
      <c r="H161" s="246"/>
      <c r="I161" s="244"/>
      <c r="J161" s="185" t="s">
        <v>24</v>
      </c>
      <c r="K161" s="185"/>
      <c r="L161" s="244"/>
      <c r="M161" s="244"/>
      <c r="N161" s="185" t="s">
        <v>25</v>
      </c>
      <c r="O161" s="187"/>
      <c r="P161" s="189" t="s">
        <v>26</v>
      </c>
      <c r="Q161" s="187"/>
      <c r="R161" s="191" t="s">
        <v>27</v>
      </c>
      <c r="S161" s="191"/>
      <c r="T161" s="246"/>
      <c r="U161" s="244"/>
      <c r="V161" s="185" t="s">
        <v>24</v>
      </c>
      <c r="W161" s="185"/>
      <c r="X161" s="244"/>
      <c r="Y161" s="244"/>
      <c r="Z161" s="185" t="s">
        <v>25</v>
      </c>
      <c r="AA161" s="187"/>
      <c r="AB161" s="39"/>
      <c r="AC161" s="39"/>
      <c r="AD161" s="39"/>
      <c r="AE161" s="241" t="s">
        <v>64</v>
      </c>
      <c r="AF161" s="185"/>
      <c r="AG161" s="185"/>
      <c r="AH161" s="185"/>
      <c r="AI161" s="187"/>
      <c r="AJ161" s="242">
        <f>ROUNDDOWN(AV166/60,0)</f>
        <v>0</v>
      </c>
      <c r="AK161" s="212"/>
      <c r="AL161" s="185" t="s">
        <v>24</v>
      </c>
      <c r="AM161" s="185"/>
      <c r="AN161" s="212">
        <f>AV166-AJ161*60</f>
        <v>0</v>
      </c>
      <c r="AO161" s="212"/>
      <c r="AP161" s="185" t="s">
        <v>25</v>
      </c>
      <c r="AQ161" s="187"/>
      <c r="AR161" s="39"/>
      <c r="AS161" s="54"/>
      <c r="AU161" s="206" t="s">
        <v>42</v>
      </c>
      <c r="AV161" s="207">
        <f>IF(AY161&lt;=BB161,BB161,AV156)</f>
        <v>1260</v>
      </c>
      <c r="AW161" s="219"/>
      <c r="AX161" s="206" t="s">
        <v>43</v>
      </c>
      <c r="AY161" s="207">
        <f>T161*60+X161</f>
        <v>0</v>
      </c>
      <c r="AZ161" s="219"/>
      <c r="BA161" s="206" t="s">
        <v>44</v>
      </c>
      <c r="BB161" s="207">
        <f>21*60</f>
        <v>1260</v>
      </c>
    </row>
    <row r="162" spans="1:58" ht="35.25" hidden="1" customHeight="1" x14ac:dyDescent="0.15">
      <c r="A162" s="33"/>
      <c r="B162" s="179"/>
      <c r="C162" s="180"/>
      <c r="D162" s="180"/>
      <c r="E162" s="181"/>
      <c r="F162" s="182"/>
      <c r="G162" s="182"/>
      <c r="H162" s="247"/>
      <c r="I162" s="245"/>
      <c r="J162" s="186"/>
      <c r="K162" s="186"/>
      <c r="L162" s="245"/>
      <c r="M162" s="245"/>
      <c r="N162" s="186"/>
      <c r="O162" s="188"/>
      <c r="P162" s="190"/>
      <c r="Q162" s="188"/>
      <c r="R162" s="192"/>
      <c r="S162" s="192"/>
      <c r="T162" s="247"/>
      <c r="U162" s="245"/>
      <c r="V162" s="186"/>
      <c r="W162" s="186"/>
      <c r="X162" s="245"/>
      <c r="Y162" s="245"/>
      <c r="Z162" s="186"/>
      <c r="AA162" s="188"/>
      <c r="AB162" s="36"/>
      <c r="AC162" s="36"/>
      <c r="AD162" s="36"/>
      <c r="AE162" s="190"/>
      <c r="AF162" s="186"/>
      <c r="AG162" s="186"/>
      <c r="AH162" s="186"/>
      <c r="AI162" s="188"/>
      <c r="AJ162" s="243"/>
      <c r="AK162" s="213"/>
      <c r="AL162" s="186"/>
      <c r="AM162" s="186"/>
      <c r="AN162" s="213"/>
      <c r="AO162" s="213"/>
      <c r="AP162" s="186"/>
      <c r="AQ162" s="188"/>
      <c r="AR162" s="39"/>
      <c r="AS162" s="54"/>
      <c r="AU162" s="206"/>
      <c r="AV162" s="207"/>
      <c r="AW162" s="219"/>
      <c r="AX162" s="206"/>
      <c r="AY162" s="207"/>
      <c r="AZ162" s="219"/>
      <c r="BA162" s="206"/>
      <c r="BB162" s="207"/>
    </row>
    <row r="163" spans="1:58" ht="17.25" hidden="1" customHeight="1" x14ac:dyDescent="0.15">
      <c r="A163" s="55"/>
      <c r="B163" s="40"/>
      <c r="C163" s="40"/>
      <c r="D163" s="40"/>
      <c r="E163" s="40"/>
      <c r="F163" s="36"/>
      <c r="G163" s="40"/>
      <c r="H163" s="42"/>
      <c r="I163" s="40"/>
      <c r="J163" s="40"/>
      <c r="K163" s="40"/>
      <c r="L163" s="40"/>
      <c r="M163" s="40"/>
      <c r="N163" s="40"/>
      <c r="O163" s="40"/>
      <c r="P163" s="56"/>
      <c r="Q163" s="40"/>
      <c r="R163" s="40"/>
      <c r="S163" s="40"/>
      <c r="T163" s="40"/>
      <c r="U163" s="40"/>
      <c r="V163" s="40"/>
      <c r="W163" s="40"/>
      <c r="X163" s="39"/>
      <c r="Y163" s="39"/>
      <c r="Z163" s="37"/>
      <c r="AA163" s="36"/>
      <c r="AB163" s="36"/>
      <c r="AC163" s="36"/>
      <c r="AD163" s="36"/>
      <c r="AE163" s="52"/>
      <c r="AF163" s="52"/>
      <c r="AG163" s="52"/>
      <c r="AH163" s="52"/>
      <c r="AI163" s="52"/>
      <c r="AJ163" s="44" t="s">
        <v>32</v>
      </c>
      <c r="AK163" s="52"/>
      <c r="AL163" s="52"/>
      <c r="AM163" s="52"/>
      <c r="AN163" s="52"/>
      <c r="AO163" s="52"/>
      <c r="AP163" s="52"/>
      <c r="AQ163" s="52"/>
      <c r="AR163" s="36"/>
      <c r="AS163" s="36"/>
      <c r="AY163" s="141" t="s">
        <v>45</v>
      </c>
    </row>
    <row r="164" spans="1:58" ht="25.5" hidden="1" customHeight="1" x14ac:dyDescent="0.2">
      <c r="A164" s="55"/>
      <c r="B164" s="36"/>
      <c r="C164" s="220" t="s">
        <v>131</v>
      </c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222"/>
      <c r="AC164" s="36"/>
      <c r="AD164" s="36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36"/>
      <c r="AS164" s="36"/>
      <c r="AY164" s="142" t="s">
        <v>143</v>
      </c>
    </row>
    <row r="165" spans="1:58" ht="25.5" hidden="1" customHeight="1" x14ac:dyDescent="0.15">
      <c r="A165" s="55"/>
      <c r="B165" s="36"/>
      <c r="C165" s="223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5"/>
      <c r="AC165" s="36"/>
      <c r="AD165" s="36"/>
      <c r="AE165" s="49" t="s">
        <v>47</v>
      </c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36"/>
      <c r="AS165" s="36"/>
      <c r="AV165" s="3" t="s">
        <v>48</v>
      </c>
      <c r="AY165" s="3" t="s">
        <v>49</v>
      </c>
      <c r="AZ165" s="143"/>
    </row>
    <row r="166" spans="1:58" s="53" customFormat="1" ht="25.5" hidden="1" customHeight="1" x14ac:dyDescent="0.15">
      <c r="A166" s="55"/>
      <c r="B166" s="36"/>
      <c r="C166" s="223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5"/>
      <c r="AD166" s="39"/>
      <c r="AE166" s="214" t="s">
        <v>58</v>
      </c>
      <c r="AF166" s="229"/>
      <c r="AG166" s="229"/>
      <c r="AH166" s="229"/>
      <c r="AI166" s="229"/>
      <c r="AJ166" s="229"/>
      <c r="AK166" s="230"/>
      <c r="AL166" s="234">
        <f>IF(AY156=0,0,ROUNDUP(AV166/AY156,3))</f>
        <v>0</v>
      </c>
      <c r="AM166" s="235"/>
      <c r="AN166" s="235"/>
      <c r="AO166" s="235"/>
      <c r="AP166" s="235"/>
      <c r="AQ166" s="236"/>
      <c r="AR166" s="36"/>
      <c r="AS166" s="36"/>
      <c r="AT166" s="45"/>
      <c r="AU166" s="206" t="s">
        <v>51</v>
      </c>
      <c r="AV166" s="240">
        <f>IF(AV156-AV161&gt;0,AV156-AV161,0)</f>
        <v>0</v>
      </c>
      <c r="AW166" s="218" t="s">
        <v>52</v>
      </c>
      <c r="AX166" s="218"/>
      <c r="AY166" s="143"/>
      <c r="AZ166" s="143"/>
      <c r="BA166" s="45"/>
      <c r="BB166" s="45"/>
      <c r="BC166" s="45"/>
      <c r="BD166" s="45"/>
      <c r="BE166" s="45"/>
      <c r="BF166" s="45"/>
    </row>
    <row r="167" spans="1:58" ht="35.25" hidden="1" customHeight="1" x14ac:dyDescent="0.15">
      <c r="A167" s="70"/>
      <c r="B167" s="36"/>
      <c r="C167" s="223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5"/>
      <c r="AC167" s="39"/>
      <c r="AD167" s="36"/>
      <c r="AE167" s="231"/>
      <c r="AF167" s="232"/>
      <c r="AG167" s="232"/>
      <c r="AH167" s="232"/>
      <c r="AI167" s="232"/>
      <c r="AJ167" s="232"/>
      <c r="AK167" s="233"/>
      <c r="AL167" s="237"/>
      <c r="AM167" s="238"/>
      <c r="AN167" s="238"/>
      <c r="AO167" s="238"/>
      <c r="AP167" s="238"/>
      <c r="AQ167" s="239"/>
      <c r="AR167" s="36"/>
      <c r="AS167" s="36"/>
      <c r="AT167" s="206"/>
      <c r="AU167" s="206"/>
      <c r="AV167" s="240"/>
      <c r="AW167" s="218"/>
      <c r="AX167" s="218"/>
    </row>
    <row r="168" spans="1:58" ht="25.5" hidden="1" customHeight="1" x14ac:dyDescent="0.15">
      <c r="A168" s="70"/>
      <c r="B168" s="36"/>
      <c r="C168" s="226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8"/>
      <c r="AC168" s="36"/>
      <c r="AD168" s="36"/>
      <c r="AE168" s="36"/>
      <c r="AF168" s="36"/>
      <c r="AG168" s="36"/>
      <c r="AH168" s="36"/>
      <c r="AI168" s="36"/>
      <c r="AJ168" s="36"/>
      <c r="AK168" s="59" t="s">
        <v>32</v>
      </c>
      <c r="AL168" s="36"/>
      <c r="AM168" s="39"/>
      <c r="AN168" s="39"/>
      <c r="AO168" s="39"/>
      <c r="AP168" s="36"/>
      <c r="AQ168" s="36"/>
      <c r="AR168" s="36"/>
      <c r="AS168" s="36"/>
      <c r="AT168" s="206"/>
    </row>
    <row r="169" spans="1:58" ht="25.5" hidden="1" customHeight="1" x14ac:dyDescent="0.15">
      <c r="A169" s="55"/>
      <c r="B169" s="35"/>
      <c r="C169" s="57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36"/>
      <c r="AD169" s="36"/>
      <c r="AE169" s="36"/>
      <c r="AF169" s="36"/>
      <c r="AG169" s="36"/>
      <c r="AH169" s="36"/>
      <c r="AI169" s="36"/>
      <c r="AJ169" s="36"/>
      <c r="AK169" s="60" t="s">
        <v>53</v>
      </c>
      <c r="AL169" s="36"/>
      <c r="AM169" s="39"/>
      <c r="AN169" s="39"/>
      <c r="AO169" s="39"/>
      <c r="AP169" s="36"/>
      <c r="AQ169" s="36"/>
      <c r="AR169" s="36"/>
      <c r="AS169" s="36"/>
    </row>
    <row r="170" spans="1:58" s="17" customFormat="1" ht="16.5" hidden="1" customHeight="1" x14ac:dyDescent="0.15">
      <c r="A170" s="15"/>
      <c r="B170" s="15"/>
      <c r="C170" s="16"/>
      <c r="F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T170" s="140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</row>
    <row r="171" spans="1:58" ht="25.5" hidden="1" customHeight="1" x14ac:dyDescent="0.15">
      <c r="A171" s="170" t="s">
        <v>69</v>
      </c>
      <c r="B171" s="171"/>
      <c r="C171" s="171"/>
      <c r="D171" s="171"/>
      <c r="E171" s="171"/>
      <c r="F171" s="171"/>
      <c r="G171" s="171"/>
      <c r="H171" s="171"/>
      <c r="I171" s="172"/>
      <c r="J171" s="28"/>
      <c r="K171" s="69" t="s">
        <v>60</v>
      </c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28"/>
      <c r="AP171" s="28"/>
      <c r="AQ171" s="28"/>
      <c r="AR171" s="28"/>
      <c r="AS171" s="28"/>
      <c r="AU171" s="3" t="s">
        <v>17</v>
      </c>
      <c r="AV171" s="21"/>
      <c r="AW171" s="21"/>
      <c r="AX171" s="21"/>
      <c r="AY171" s="21"/>
      <c r="BA171" s="21"/>
      <c r="BB171" s="21"/>
      <c r="BC171" s="21"/>
      <c r="BD171" s="21"/>
      <c r="BE171" s="21"/>
      <c r="BF171" s="21"/>
    </row>
    <row r="172" spans="1:58" ht="17.25" hidden="1" customHeight="1" x14ac:dyDescent="0.15">
      <c r="A172" s="173"/>
      <c r="B172" s="174"/>
      <c r="C172" s="174"/>
      <c r="D172" s="174"/>
      <c r="E172" s="174"/>
      <c r="F172" s="174"/>
      <c r="G172" s="174"/>
      <c r="H172" s="174"/>
      <c r="I172" s="175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30"/>
      <c r="Y172" s="30"/>
      <c r="Z172" s="30"/>
      <c r="AA172" s="30"/>
      <c r="AB172" s="30"/>
      <c r="AC172" s="30"/>
      <c r="AD172" s="30"/>
      <c r="AE172" s="31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2"/>
      <c r="AQ172" s="32"/>
      <c r="AR172" s="32"/>
      <c r="AS172" s="32"/>
    </row>
    <row r="173" spans="1:58" ht="28.5" hidden="1" customHeight="1" x14ac:dyDescent="0.15">
      <c r="A173" s="33"/>
      <c r="B173" s="34" t="s">
        <v>18</v>
      </c>
      <c r="C173" s="35"/>
      <c r="D173" s="35"/>
      <c r="E173" s="35"/>
      <c r="F173" s="36"/>
      <c r="G173" s="37"/>
      <c r="H173" s="36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8"/>
      <c r="AB173" s="39"/>
      <c r="AC173" s="39"/>
      <c r="AD173" s="39"/>
      <c r="AE173" s="34" t="s">
        <v>19</v>
      </c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V173" s="3" t="s">
        <v>20</v>
      </c>
      <c r="AY173" s="3" t="s">
        <v>21</v>
      </c>
    </row>
    <row r="174" spans="1:58" ht="25.5" hidden="1" customHeight="1" x14ac:dyDescent="0.15">
      <c r="A174" s="33"/>
      <c r="B174" s="176" t="s">
        <v>22</v>
      </c>
      <c r="C174" s="177"/>
      <c r="D174" s="177"/>
      <c r="E174" s="178"/>
      <c r="F174" s="182" t="s">
        <v>23</v>
      </c>
      <c r="G174" s="182"/>
      <c r="H174" s="244"/>
      <c r="I174" s="244"/>
      <c r="J174" s="185" t="s">
        <v>24</v>
      </c>
      <c r="K174" s="185"/>
      <c r="L174" s="244"/>
      <c r="M174" s="244"/>
      <c r="N174" s="185" t="s">
        <v>25</v>
      </c>
      <c r="O174" s="187"/>
      <c r="P174" s="189" t="s">
        <v>26</v>
      </c>
      <c r="Q174" s="187"/>
      <c r="R174" s="191" t="s">
        <v>27</v>
      </c>
      <c r="S174" s="191"/>
      <c r="T174" s="244"/>
      <c r="U174" s="244"/>
      <c r="V174" s="185" t="s">
        <v>24</v>
      </c>
      <c r="W174" s="185"/>
      <c r="X174" s="244"/>
      <c r="Y174" s="244"/>
      <c r="Z174" s="185" t="s">
        <v>25</v>
      </c>
      <c r="AA174" s="187"/>
      <c r="AB174" s="36"/>
      <c r="AC174" s="36"/>
      <c r="AD174" s="36"/>
      <c r="AE174" s="214" t="s">
        <v>28</v>
      </c>
      <c r="AF174" s="210"/>
      <c r="AG174" s="210"/>
      <c r="AH174" s="210"/>
      <c r="AI174" s="215"/>
      <c r="AJ174" s="212">
        <f>ROUNDDOWN(AY174/60,0)</f>
        <v>0</v>
      </c>
      <c r="AK174" s="212"/>
      <c r="AL174" s="210" t="s">
        <v>29</v>
      </c>
      <c r="AM174" s="210"/>
      <c r="AN174" s="212">
        <f>AY174-AJ174*60</f>
        <v>0</v>
      </c>
      <c r="AO174" s="212"/>
      <c r="AP174" s="185" t="s">
        <v>25</v>
      </c>
      <c r="AQ174" s="187"/>
      <c r="AR174" s="39"/>
      <c r="AS174" s="36"/>
      <c r="AT174" s="206"/>
      <c r="AU174" s="206" t="s">
        <v>30</v>
      </c>
      <c r="AV174" s="207">
        <f>T174*60+X174</f>
        <v>0</v>
      </c>
      <c r="AX174" s="206" t="s">
        <v>31</v>
      </c>
      <c r="AY174" s="207">
        <f>(T174*60+X174)-(H174*60+L174)</f>
        <v>0</v>
      </c>
    </row>
    <row r="175" spans="1:58" ht="35.25" hidden="1" customHeight="1" x14ac:dyDescent="0.15">
      <c r="A175" s="33"/>
      <c r="B175" s="179"/>
      <c r="C175" s="180"/>
      <c r="D175" s="180"/>
      <c r="E175" s="181"/>
      <c r="F175" s="182"/>
      <c r="G175" s="182"/>
      <c r="H175" s="245"/>
      <c r="I175" s="245"/>
      <c r="J175" s="186"/>
      <c r="K175" s="186"/>
      <c r="L175" s="245"/>
      <c r="M175" s="245"/>
      <c r="N175" s="186"/>
      <c r="O175" s="188"/>
      <c r="P175" s="190"/>
      <c r="Q175" s="188"/>
      <c r="R175" s="192"/>
      <c r="S175" s="192"/>
      <c r="T175" s="245"/>
      <c r="U175" s="245"/>
      <c r="V175" s="186"/>
      <c r="W175" s="186"/>
      <c r="X175" s="245"/>
      <c r="Y175" s="245"/>
      <c r="Z175" s="186"/>
      <c r="AA175" s="188"/>
      <c r="AB175" s="36"/>
      <c r="AC175" s="36"/>
      <c r="AD175" s="36"/>
      <c r="AE175" s="216"/>
      <c r="AF175" s="211"/>
      <c r="AG175" s="211"/>
      <c r="AH175" s="211"/>
      <c r="AI175" s="217"/>
      <c r="AJ175" s="213"/>
      <c r="AK175" s="213"/>
      <c r="AL175" s="211"/>
      <c r="AM175" s="211"/>
      <c r="AN175" s="213"/>
      <c r="AO175" s="213"/>
      <c r="AP175" s="186"/>
      <c r="AQ175" s="188"/>
      <c r="AR175" s="39"/>
      <c r="AS175" s="36"/>
      <c r="AT175" s="206"/>
      <c r="AU175" s="206"/>
      <c r="AV175" s="207"/>
      <c r="AX175" s="206"/>
      <c r="AY175" s="207"/>
    </row>
    <row r="176" spans="1:58" ht="17.25" hidden="1" customHeight="1" x14ac:dyDescent="0.15">
      <c r="A176" s="33"/>
      <c r="B176" s="40"/>
      <c r="C176" s="40"/>
      <c r="D176" s="40"/>
      <c r="E176" s="40"/>
      <c r="F176" s="41"/>
      <c r="G176" s="41"/>
      <c r="H176" s="42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39"/>
      <c r="Y176" s="39"/>
      <c r="Z176" s="37"/>
      <c r="AA176" s="38"/>
      <c r="AB176" s="39"/>
      <c r="AC176" s="39"/>
      <c r="AD176" s="39"/>
      <c r="AE176" s="43"/>
      <c r="AF176" s="43"/>
      <c r="AG176" s="43"/>
      <c r="AH176" s="43"/>
      <c r="AI176" s="43"/>
      <c r="AJ176" s="44" t="s">
        <v>32</v>
      </c>
      <c r="AK176" s="43"/>
      <c r="AL176" s="43"/>
      <c r="AM176" s="43"/>
      <c r="AN176" s="43"/>
      <c r="AO176" s="43"/>
      <c r="AP176" s="43"/>
      <c r="AQ176" s="43"/>
      <c r="AR176" s="39"/>
      <c r="AS176" s="36"/>
    </row>
    <row r="177" spans="1:58" s="36" customFormat="1" ht="25.5" hidden="1" customHeight="1" x14ac:dyDescent="0.15">
      <c r="A177" s="33"/>
      <c r="B177" s="34"/>
      <c r="C177" s="35"/>
      <c r="D177" s="35"/>
      <c r="E177" s="35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8"/>
      <c r="X177" s="39"/>
      <c r="Y177" s="39"/>
      <c r="Z177" s="37"/>
      <c r="AA177" s="38"/>
      <c r="AB177" s="39"/>
      <c r="AC177" s="39"/>
      <c r="AD177" s="39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39"/>
      <c r="AT177" s="3"/>
      <c r="AU177" s="3"/>
      <c r="AV177" s="45" t="s">
        <v>33</v>
      </c>
      <c r="AW177" s="3"/>
      <c r="AX177" s="3"/>
      <c r="AY177" s="3" t="s">
        <v>34</v>
      </c>
      <c r="AZ177" s="3"/>
      <c r="BA177" s="3"/>
      <c r="BB177" s="3" t="s">
        <v>61</v>
      </c>
      <c r="BC177" s="3"/>
      <c r="BD177" s="3"/>
      <c r="BE177" s="3"/>
      <c r="BF177" s="3"/>
    </row>
    <row r="178" spans="1:58" s="53" customFormat="1" ht="25.5" hidden="1" customHeight="1" x14ac:dyDescent="0.15">
      <c r="A178" s="46"/>
      <c r="B178" s="47" t="s">
        <v>36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8"/>
      <c r="P178" s="47"/>
      <c r="Q178" s="47"/>
      <c r="R178" s="47"/>
      <c r="S178" s="47"/>
      <c r="T178" s="47"/>
      <c r="U178" s="13"/>
      <c r="V178" s="47"/>
      <c r="W178" s="47"/>
      <c r="X178" s="39"/>
      <c r="Y178" s="39"/>
      <c r="Z178" s="37"/>
      <c r="AA178" s="38"/>
      <c r="AB178" s="39"/>
      <c r="AC178" s="39"/>
      <c r="AD178" s="39"/>
      <c r="AE178" s="49" t="s">
        <v>37</v>
      </c>
      <c r="AF178" s="50"/>
      <c r="AG178" s="51"/>
      <c r="AH178" s="51"/>
      <c r="AI178" s="51"/>
      <c r="AJ178" s="51"/>
      <c r="AK178" s="51"/>
      <c r="AL178" s="51"/>
      <c r="AM178" s="51"/>
      <c r="AN178" s="43"/>
      <c r="AO178" s="43"/>
      <c r="AP178" s="43"/>
      <c r="AQ178" s="52"/>
      <c r="AR178" s="39"/>
      <c r="AS178" s="36"/>
      <c r="AT178" s="45"/>
      <c r="AU178" s="45"/>
      <c r="AV178" s="45" t="s">
        <v>38</v>
      </c>
      <c r="AW178" s="45"/>
      <c r="AX178" s="45"/>
      <c r="AY178" s="3" t="s">
        <v>39</v>
      </c>
      <c r="AZ178" s="45"/>
      <c r="BA178" s="3"/>
      <c r="BB178" s="3"/>
      <c r="BC178" s="45"/>
      <c r="BD178" s="3"/>
      <c r="BE178" s="45"/>
      <c r="BF178" s="45"/>
    </row>
    <row r="179" spans="1:58" ht="25.5" hidden="1" customHeight="1" x14ac:dyDescent="0.15">
      <c r="A179" s="33"/>
      <c r="B179" s="176" t="s">
        <v>22</v>
      </c>
      <c r="C179" s="177"/>
      <c r="D179" s="177"/>
      <c r="E179" s="178"/>
      <c r="F179" s="182" t="s">
        <v>23</v>
      </c>
      <c r="G179" s="182"/>
      <c r="H179" s="246"/>
      <c r="I179" s="244"/>
      <c r="J179" s="185" t="s">
        <v>24</v>
      </c>
      <c r="K179" s="185"/>
      <c r="L179" s="244"/>
      <c r="M179" s="244"/>
      <c r="N179" s="185" t="s">
        <v>25</v>
      </c>
      <c r="O179" s="187"/>
      <c r="P179" s="189" t="s">
        <v>26</v>
      </c>
      <c r="Q179" s="187"/>
      <c r="R179" s="191" t="s">
        <v>27</v>
      </c>
      <c r="S179" s="191"/>
      <c r="T179" s="246"/>
      <c r="U179" s="244"/>
      <c r="V179" s="185" t="s">
        <v>24</v>
      </c>
      <c r="W179" s="185"/>
      <c r="X179" s="244"/>
      <c r="Y179" s="244"/>
      <c r="Z179" s="185" t="s">
        <v>25</v>
      </c>
      <c r="AA179" s="187"/>
      <c r="AB179" s="39"/>
      <c r="AC179" s="39"/>
      <c r="AD179" s="39"/>
      <c r="AE179" s="241" t="s">
        <v>41</v>
      </c>
      <c r="AF179" s="185"/>
      <c r="AG179" s="185"/>
      <c r="AH179" s="185"/>
      <c r="AI179" s="187"/>
      <c r="AJ179" s="242">
        <f>ROUNDDOWN(AV184/60,0)</f>
        <v>0</v>
      </c>
      <c r="AK179" s="212"/>
      <c r="AL179" s="185" t="s">
        <v>24</v>
      </c>
      <c r="AM179" s="185"/>
      <c r="AN179" s="212">
        <f>AV184-AJ179*60</f>
        <v>0</v>
      </c>
      <c r="AO179" s="212"/>
      <c r="AP179" s="185" t="s">
        <v>25</v>
      </c>
      <c r="AQ179" s="187"/>
      <c r="AR179" s="39"/>
      <c r="AS179" s="54"/>
      <c r="AU179" s="206" t="s">
        <v>42</v>
      </c>
      <c r="AV179" s="207">
        <f>IF(AY179&lt;=BB179,BB179,AV174)</f>
        <v>1260</v>
      </c>
      <c r="AW179" s="219"/>
      <c r="AX179" s="206" t="s">
        <v>43</v>
      </c>
      <c r="AY179" s="207">
        <f>T179*60+X179</f>
        <v>0</v>
      </c>
      <c r="AZ179" s="219"/>
      <c r="BA179" s="206" t="s">
        <v>44</v>
      </c>
      <c r="BB179" s="207">
        <f>21*60</f>
        <v>1260</v>
      </c>
    </row>
    <row r="180" spans="1:58" ht="35.25" hidden="1" customHeight="1" x14ac:dyDescent="0.15">
      <c r="A180" s="33"/>
      <c r="B180" s="179"/>
      <c r="C180" s="180"/>
      <c r="D180" s="180"/>
      <c r="E180" s="181"/>
      <c r="F180" s="182"/>
      <c r="G180" s="182"/>
      <c r="H180" s="247"/>
      <c r="I180" s="245"/>
      <c r="J180" s="186"/>
      <c r="K180" s="186"/>
      <c r="L180" s="245"/>
      <c r="M180" s="245"/>
      <c r="N180" s="186"/>
      <c r="O180" s="188"/>
      <c r="P180" s="190"/>
      <c r="Q180" s="188"/>
      <c r="R180" s="192"/>
      <c r="S180" s="192"/>
      <c r="T180" s="247"/>
      <c r="U180" s="245"/>
      <c r="V180" s="186"/>
      <c r="W180" s="186"/>
      <c r="X180" s="245"/>
      <c r="Y180" s="245"/>
      <c r="Z180" s="186"/>
      <c r="AA180" s="188"/>
      <c r="AB180" s="36"/>
      <c r="AC180" s="36"/>
      <c r="AD180" s="36"/>
      <c r="AE180" s="190"/>
      <c r="AF180" s="186"/>
      <c r="AG180" s="186"/>
      <c r="AH180" s="186"/>
      <c r="AI180" s="188"/>
      <c r="AJ180" s="243"/>
      <c r="AK180" s="213"/>
      <c r="AL180" s="186"/>
      <c r="AM180" s="186"/>
      <c r="AN180" s="213"/>
      <c r="AO180" s="213"/>
      <c r="AP180" s="186"/>
      <c r="AQ180" s="188"/>
      <c r="AR180" s="39"/>
      <c r="AS180" s="54"/>
      <c r="AU180" s="206"/>
      <c r="AV180" s="207"/>
      <c r="AW180" s="219"/>
      <c r="AX180" s="206"/>
      <c r="AY180" s="207"/>
      <c r="AZ180" s="219"/>
      <c r="BA180" s="206"/>
      <c r="BB180" s="207"/>
    </row>
    <row r="181" spans="1:58" ht="17.25" hidden="1" customHeight="1" x14ac:dyDescent="0.15">
      <c r="A181" s="55"/>
      <c r="B181" s="40"/>
      <c r="C181" s="40"/>
      <c r="D181" s="40"/>
      <c r="E181" s="40"/>
      <c r="F181" s="36"/>
      <c r="G181" s="40"/>
      <c r="H181" s="42"/>
      <c r="I181" s="40"/>
      <c r="J181" s="40"/>
      <c r="K181" s="40"/>
      <c r="L181" s="40"/>
      <c r="M181" s="40"/>
      <c r="N181" s="40"/>
      <c r="O181" s="40"/>
      <c r="P181" s="56"/>
      <c r="Q181" s="40"/>
      <c r="R181" s="40"/>
      <c r="S181" s="40"/>
      <c r="T181" s="40"/>
      <c r="U181" s="40"/>
      <c r="V181" s="40"/>
      <c r="W181" s="40"/>
      <c r="X181" s="39"/>
      <c r="Y181" s="39"/>
      <c r="Z181" s="37"/>
      <c r="AA181" s="36"/>
      <c r="AB181" s="36"/>
      <c r="AC181" s="36"/>
      <c r="AD181" s="36"/>
      <c r="AE181" s="52"/>
      <c r="AF181" s="52"/>
      <c r="AG181" s="52"/>
      <c r="AH181" s="52"/>
      <c r="AI181" s="52"/>
      <c r="AJ181" s="44" t="s">
        <v>32</v>
      </c>
      <c r="AK181" s="52"/>
      <c r="AL181" s="52"/>
      <c r="AM181" s="52"/>
      <c r="AN181" s="52"/>
      <c r="AO181" s="52"/>
      <c r="AP181" s="52"/>
      <c r="AQ181" s="52"/>
      <c r="AR181" s="36"/>
      <c r="AS181" s="36"/>
      <c r="AY181" s="141" t="s">
        <v>45</v>
      </c>
    </row>
    <row r="182" spans="1:58" ht="25.5" hidden="1" customHeight="1" x14ac:dyDescent="0.2">
      <c r="A182" s="55"/>
      <c r="B182" s="36"/>
      <c r="C182" s="220" t="s">
        <v>131</v>
      </c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  <c r="AA182" s="221"/>
      <c r="AB182" s="222"/>
      <c r="AD182" s="36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36"/>
      <c r="AS182" s="36"/>
      <c r="AY182" s="142" t="s">
        <v>143</v>
      </c>
    </row>
    <row r="183" spans="1:58" ht="25.5" hidden="1" customHeight="1" x14ac:dyDescent="0.15">
      <c r="A183" s="55"/>
      <c r="B183" s="36"/>
      <c r="C183" s="223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5"/>
      <c r="AD183" s="36"/>
      <c r="AE183" s="49" t="s">
        <v>47</v>
      </c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36"/>
      <c r="AS183" s="36"/>
      <c r="AV183" s="3" t="s">
        <v>48</v>
      </c>
      <c r="AY183" s="3" t="s">
        <v>49</v>
      </c>
      <c r="AZ183" s="143"/>
    </row>
    <row r="184" spans="1:58" s="53" customFormat="1" ht="25.5" hidden="1" customHeight="1" x14ac:dyDescent="0.15">
      <c r="A184" s="55"/>
      <c r="B184" s="36"/>
      <c r="C184" s="223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5"/>
      <c r="AC184" s="1"/>
      <c r="AD184" s="36"/>
      <c r="AE184" s="214" t="s">
        <v>50</v>
      </c>
      <c r="AF184" s="229"/>
      <c r="AG184" s="229"/>
      <c r="AH184" s="229"/>
      <c r="AI184" s="229"/>
      <c r="AJ184" s="229"/>
      <c r="AK184" s="230"/>
      <c r="AL184" s="234">
        <f>IF(AY174=0,0,ROUNDUP(AV184/AY174,3))</f>
        <v>0</v>
      </c>
      <c r="AM184" s="235"/>
      <c r="AN184" s="235"/>
      <c r="AO184" s="235"/>
      <c r="AP184" s="235"/>
      <c r="AQ184" s="236"/>
      <c r="AR184" s="36"/>
      <c r="AS184" s="36"/>
      <c r="AT184" s="45"/>
      <c r="AU184" s="206" t="s">
        <v>51</v>
      </c>
      <c r="AV184" s="240">
        <f>IF(AV174-AV179&gt;0,AV174-AV179,0)</f>
        <v>0</v>
      </c>
      <c r="AW184" s="218" t="s">
        <v>52</v>
      </c>
      <c r="AX184" s="218"/>
      <c r="AY184" s="143"/>
      <c r="AZ184" s="143"/>
      <c r="BA184" s="45"/>
      <c r="BB184" s="45"/>
      <c r="BC184" s="45"/>
      <c r="BD184" s="45"/>
      <c r="BE184" s="45"/>
      <c r="BF184" s="45"/>
    </row>
    <row r="185" spans="1:58" ht="35.25" hidden="1" customHeight="1" x14ac:dyDescent="0.15">
      <c r="A185" s="55"/>
      <c r="B185" s="36"/>
      <c r="C185" s="223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5"/>
      <c r="AD185" s="36"/>
      <c r="AE185" s="231"/>
      <c r="AF185" s="232"/>
      <c r="AG185" s="232"/>
      <c r="AH185" s="232"/>
      <c r="AI185" s="232"/>
      <c r="AJ185" s="232"/>
      <c r="AK185" s="233"/>
      <c r="AL185" s="237"/>
      <c r="AM185" s="238"/>
      <c r="AN185" s="238"/>
      <c r="AO185" s="238"/>
      <c r="AP185" s="238"/>
      <c r="AQ185" s="239"/>
      <c r="AR185" s="36"/>
      <c r="AS185" s="36"/>
      <c r="AT185" s="206"/>
      <c r="AU185" s="206"/>
      <c r="AV185" s="240"/>
      <c r="AW185" s="218"/>
      <c r="AX185" s="218"/>
    </row>
    <row r="186" spans="1:58" ht="25.5" hidden="1" customHeight="1" x14ac:dyDescent="0.15">
      <c r="A186" s="55"/>
      <c r="B186" s="36"/>
      <c r="C186" s="226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8"/>
      <c r="AD186" s="36"/>
      <c r="AE186" s="36"/>
      <c r="AF186" s="36"/>
      <c r="AG186" s="36"/>
      <c r="AH186" s="36"/>
      <c r="AI186" s="36"/>
      <c r="AJ186" s="36"/>
      <c r="AK186" s="59" t="s">
        <v>32</v>
      </c>
      <c r="AL186" s="36"/>
      <c r="AM186" s="39"/>
      <c r="AN186" s="39"/>
      <c r="AO186" s="39"/>
      <c r="AP186" s="36"/>
      <c r="AQ186" s="36"/>
      <c r="AR186" s="36"/>
      <c r="AS186" s="36"/>
      <c r="AT186" s="206"/>
    </row>
    <row r="187" spans="1:58" ht="25.5" hidden="1" customHeight="1" x14ac:dyDescent="0.15">
      <c r="A187" s="55"/>
      <c r="B187" s="36"/>
      <c r="C187" s="57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D187" s="36"/>
      <c r="AE187" s="36"/>
      <c r="AF187" s="36"/>
      <c r="AG187" s="36"/>
      <c r="AH187" s="36"/>
      <c r="AI187" s="36"/>
      <c r="AJ187" s="36"/>
      <c r="AK187" s="60" t="s">
        <v>53</v>
      </c>
      <c r="AL187" s="36"/>
      <c r="AM187" s="39"/>
      <c r="AN187" s="39"/>
      <c r="AO187" s="39"/>
      <c r="AP187" s="36"/>
      <c r="AQ187" s="36"/>
      <c r="AR187" s="36"/>
      <c r="AS187" s="36"/>
    </row>
    <row r="188" spans="1:58" ht="17.25" hidden="1" customHeight="1" x14ac:dyDescent="0.15">
      <c r="A188" s="61"/>
      <c r="B188" s="62"/>
      <c r="C188" s="62"/>
      <c r="D188" s="62"/>
      <c r="E188" s="62"/>
      <c r="F188" s="63"/>
      <c r="G188" s="62"/>
      <c r="H188" s="62"/>
      <c r="I188" s="62"/>
      <c r="J188" s="62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5"/>
      <c r="AL188" s="64"/>
      <c r="AM188" s="66"/>
      <c r="AN188" s="66"/>
      <c r="AO188" s="66"/>
      <c r="AP188" s="64"/>
      <c r="AQ188" s="64"/>
      <c r="AR188" s="64"/>
      <c r="AS188" s="64"/>
    </row>
    <row r="189" spans="1:58" ht="17.25" hidden="1" customHeight="1" x14ac:dyDescent="0.15">
      <c r="A189" s="41"/>
      <c r="B189" s="41"/>
      <c r="C189" s="41"/>
      <c r="D189" s="41"/>
      <c r="E189" s="41"/>
      <c r="F189" s="67"/>
      <c r="G189" s="41"/>
      <c r="H189" s="41"/>
      <c r="I189" s="41"/>
      <c r="J189" s="41"/>
      <c r="AK189" s="68"/>
      <c r="AM189" s="10"/>
      <c r="AN189" s="10"/>
      <c r="AO189" s="10"/>
    </row>
    <row r="190" spans="1:58" ht="25.5" hidden="1" customHeight="1" x14ac:dyDescent="0.15">
      <c r="A190" s="170" t="s">
        <v>70</v>
      </c>
      <c r="B190" s="171"/>
      <c r="C190" s="171"/>
      <c r="D190" s="171"/>
      <c r="E190" s="171"/>
      <c r="F190" s="171"/>
      <c r="G190" s="171"/>
      <c r="H190" s="171"/>
      <c r="I190" s="172"/>
      <c r="J190" s="28"/>
      <c r="K190" s="69" t="s">
        <v>60</v>
      </c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28"/>
      <c r="AP190" s="28"/>
      <c r="AQ190" s="28"/>
      <c r="AR190" s="28"/>
      <c r="AS190" s="28"/>
      <c r="AU190" s="3" t="s">
        <v>17</v>
      </c>
      <c r="AV190" s="21"/>
      <c r="AW190" s="21"/>
      <c r="AX190" s="21"/>
      <c r="AY190" s="21"/>
      <c r="BA190" s="21"/>
      <c r="BB190" s="21"/>
      <c r="BC190" s="21"/>
      <c r="BD190" s="21"/>
      <c r="BE190" s="21"/>
      <c r="BF190" s="21"/>
    </row>
    <row r="191" spans="1:58" ht="17.25" hidden="1" customHeight="1" x14ac:dyDescent="0.15">
      <c r="A191" s="173"/>
      <c r="B191" s="174"/>
      <c r="C191" s="174"/>
      <c r="D191" s="174"/>
      <c r="E191" s="174"/>
      <c r="F191" s="174"/>
      <c r="G191" s="174"/>
      <c r="H191" s="174"/>
      <c r="I191" s="175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30"/>
      <c r="Y191" s="30"/>
      <c r="Z191" s="30"/>
      <c r="AA191" s="30"/>
      <c r="AB191" s="30"/>
      <c r="AC191" s="30"/>
      <c r="AD191" s="30"/>
      <c r="AE191" s="31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2"/>
      <c r="AQ191" s="32"/>
      <c r="AR191" s="32"/>
      <c r="AS191" s="32"/>
    </row>
    <row r="192" spans="1:58" ht="28.5" hidden="1" customHeight="1" x14ac:dyDescent="0.15">
      <c r="A192" s="33"/>
      <c r="B192" s="34" t="s">
        <v>18</v>
      </c>
      <c r="C192" s="35"/>
      <c r="D192" s="35"/>
      <c r="E192" s="35"/>
      <c r="F192" s="36"/>
      <c r="G192" s="37"/>
      <c r="H192" s="36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8"/>
      <c r="AB192" s="39"/>
      <c r="AC192" s="39"/>
      <c r="AD192" s="39"/>
      <c r="AE192" s="34" t="s">
        <v>19</v>
      </c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V192" s="3" t="s">
        <v>20</v>
      </c>
      <c r="AY192" s="3" t="s">
        <v>21</v>
      </c>
    </row>
    <row r="193" spans="1:58" ht="25.5" hidden="1" customHeight="1" x14ac:dyDescent="0.15">
      <c r="A193" s="33"/>
      <c r="B193" s="176" t="s">
        <v>22</v>
      </c>
      <c r="C193" s="177"/>
      <c r="D193" s="177"/>
      <c r="E193" s="178"/>
      <c r="F193" s="182" t="s">
        <v>23</v>
      </c>
      <c r="G193" s="182"/>
      <c r="H193" s="244"/>
      <c r="I193" s="244"/>
      <c r="J193" s="185" t="s">
        <v>24</v>
      </c>
      <c r="K193" s="185"/>
      <c r="L193" s="244"/>
      <c r="M193" s="244"/>
      <c r="N193" s="185" t="s">
        <v>25</v>
      </c>
      <c r="O193" s="187"/>
      <c r="P193" s="189" t="s">
        <v>26</v>
      </c>
      <c r="Q193" s="187"/>
      <c r="R193" s="191" t="s">
        <v>27</v>
      </c>
      <c r="S193" s="191"/>
      <c r="T193" s="244"/>
      <c r="U193" s="244"/>
      <c r="V193" s="185" t="s">
        <v>24</v>
      </c>
      <c r="W193" s="185"/>
      <c r="X193" s="244"/>
      <c r="Y193" s="244"/>
      <c r="Z193" s="185" t="s">
        <v>25</v>
      </c>
      <c r="AA193" s="187"/>
      <c r="AB193" s="36"/>
      <c r="AC193" s="36"/>
      <c r="AD193" s="36"/>
      <c r="AE193" s="214" t="s">
        <v>56</v>
      </c>
      <c r="AF193" s="210"/>
      <c r="AG193" s="210"/>
      <c r="AH193" s="210"/>
      <c r="AI193" s="215"/>
      <c r="AJ193" s="212">
        <f>ROUNDDOWN(AY193/60,0)</f>
        <v>0</v>
      </c>
      <c r="AK193" s="212"/>
      <c r="AL193" s="210" t="s">
        <v>29</v>
      </c>
      <c r="AM193" s="210"/>
      <c r="AN193" s="212">
        <f>AY193-AJ193*60</f>
        <v>0</v>
      </c>
      <c r="AO193" s="212"/>
      <c r="AP193" s="185" t="s">
        <v>25</v>
      </c>
      <c r="AQ193" s="187"/>
      <c r="AR193" s="39"/>
      <c r="AS193" s="36"/>
      <c r="AT193" s="206"/>
      <c r="AU193" s="206" t="s">
        <v>30</v>
      </c>
      <c r="AV193" s="207">
        <f>T193*60+X193</f>
        <v>0</v>
      </c>
      <c r="AX193" s="206" t="s">
        <v>31</v>
      </c>
      <c r="AY193" s="207">
        <f>(T193*60+X193)-(H193*60+L193)</f>
        <v>0</v>
      </c>
    </row>
    <row r="194" spans="1:58" ht="35.25" hidden="1" customHeight="1" x14ac:dyDescent="0.15">
      <c r="A194" s="33"/>
      <c r="B194" s="179"/>
      <c r="C194" s="180"/>
      <c r="D194" s="180"/>
      <c r="E194" s="181"/>
      <c r="F194" s="182"/>
      <c r="G194" s="182"/>
      <c r="H194" s="245"/>
      <c r="I194" s="245"/>
      <c r="J194" s="186"/>
      <c r="K194" s="186"/>
      <c r="L194" s="245"/>
      <c r="M194" s="245"/>
      <c r="N194" s="186"/>
      <c r="O194" s="188"/>
      <c r="P194" s="190"/>
      <c r="Q194" s="188"/>
      <c r="R194" s="192"/>
      <c r="S194" s="192"/>
      <c r="T194" s="245"/>
      <c r="U194" s="245"/>
      <c r="V194" s="186"/>
      <c r="W194" s="186"/>
      <c r="X194" s="245"/>
      <c r="Y194" s="245"/>
      <c r="Z194" s="186"/>
      <c r="AA194" s="188"/>
      <c r="AB194" s="36"/>
      <c r="AC194" s="36"/>
      <c r="AD194" s="36"/>
      <c r="AE194" s="216"/>
      <c r="AF194" s="211"/>
      <c r="AG194" s="211"/>
      <c r="AH194" s="211"/>
      <c r="AI194" s="217"/>
      <c r="AJ194" s="213"/>
      <c r="AK194" s="213"/>
      <c r="AL194" s="211"/>
      <c r="AM194" s="211"/>
      <c r="AN194" s="213"/>
      <c r="AO194" s="213"/>
      <c r="AP194" s="186"/>
      <c r="AQ194" s="188"/>
      <c r="AR194" s="39"/>
      <c r="AS194" s="36"/>
      <c r="AT194" s="206"/>
      <c r="AU194" s="206"/>
      <c r="AV194" s="207"/>
      <c r="AX194" s="206"/>
      <c r="AY194" s="207"/>
    </row>
    <row r="195" spans="1:58" ht="17.25" hidden="1" customHeight="1" x14ac:dyDescent="0.15">
      <c r="A195" s="33"/>
      <c r="B195" s="40"/>
      <c r="C195" s="40"/>
      <c r="D195" s="40"/>
      <c r="E195" s="40"/>
      <c r="F195" s="41"/>
      <c r="G195" s="41"/>
      <c r="H195" s="42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39"/>
      <c r="Y195" s="39"/>
      <c r="Z195" s="37"/>
      <c r="AA195" s="38"/>
      <c r="AB195" s="39"/>
      <c r="AC195" s="39"/>
      <c r="AD195" s="39"/>
      <c r="AE195" s="43"/>
      <c r="AF195" s="43"/>
      <c r="AG195" s="43"/>
      <c r="AH195" s="43"/>
      <c r="AI195" s="43"/>
      <c r="AJ195" s="44" t="s">
        <v>32</v>
      </c>
      <c r="AK195" s="43"/>
      <c r="AL195" s="43"/>
      <c r="AM195" s="43"/>
      <c r="AN195" s="43"/>
      <c r="AO195" s="43"/>
      <c r="AP195" s="43"/>
      <c r="AQ195" s="43"/>
      <c r="AR195" s="39"/>
      <c r="AS195" s="36"/>
    </row>
    <row r="196" spans="1:58" s="36" customFormat="1" ht="25.5" hidden="1" customHeight="1" x14ac:dyDescent="0.15">
      <c r="A196" s="33"/>
      <c r="B196" s="34"/>
      <c r="C196" s="35"/>
      <c r="D196" s="35"/>
      <c r="E196" s="35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8"/>
      <c r="X196" s="39"/>
      <c r="Y196" s="39"/>
      <c r="Z196" s="37"/>
      <c r="AA196" s="38"/>
      <c r="AB196" s="39"/>
      <c r="AC196" s="39"/>
      <c r="AD196" s="39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39"/>
      <c r="AT196" s="3"/>
      <c r="AU196" s="3"/>
      <c r="AV196" s="45" t="s">
        <v>33</v>
      </c>
      <c r="AW196" s="3"/>
      <c r="AX196" s="3"/>
      <c r="AY196" s="3" t="s">
        <v>34</v>
      </c>
      <c r="AZ196" s="3"/>
      <c r="BA196" s="3"/>
      <c r="BB196" s="3" t="s">
        <v>61</v>
      </c>
      <c r="BC196" s="3"/>
      <c r="BD196" s="3"/>
      <c r="BE196" s="3"/>
      <c r="BF196" s="3"/>
    </row>
    <row r="197" spans="1:58" s="53" customFormat="1" ht="25.5" hidden="1" customHeight="1" x14ac:dyDescent="0.15">
      <c r="A197" s="46"/>
      <c r="B197" s="47" t="s">
        <v>36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8"/>
      <c r="P197" s="47"/>
      <c r="Q197" s="47"/>
      <c r="R197" s="47"/>
      <c r="S197" s="47"/>
      <c r="T197" s="47"/>
      <c r="U197" s="13"/>
      <c r="V197" s="47"/>
      <c r="W197" s="47"/>
      <c r="X197" s="39"/>
      <c r="Y197" s="39"/>
      <c r="Z197" s="37"/>
      <c r="AA197" s="38"/>
      <c r="AB197" s="39"/>
      <c r="AC197" s="39"/>
      <c r="AD197" s="39"/>
      <c r="AE197" s="49" t="s">
        <v>37</v>
      </c>
      <c r="AF197" s="50"/>
      <c r="AG197" s="51"/>
      <c r="AH197" s="51"/>
      <c r="AI197" s="51"/>
      <c r="AJ197" s="51"/>
      <c r="AK197" s="51"/>
      <c r="AL197" s="51"/>
      <c r="AM197" s="51"/>
      <c r="AN197" s="43"/>
      <c r="AO197" s="43"/>
      <c r="AP197" s="43"/>
      <c r="AQ197" s="52"/>
      <c r="AR197" s="39"/>
      <c r="AS197" s="36"/>
      <c r="AT197" s="45"/>
      <c r="AU197" s="45"/>
      <c r="AV197" s="45" t="s">
        <v>38</v>
      </c>
      <c r="AW197" s="45"/>
      <c r="AX197" s="45"/>
      <c r="AY197" s="3" t="s">
        <v>39</v>
      </c>
      <c r="AZ197" s="45"/>
      <c r="BA197" s="3"/>
      <c r="BB197" s="3"/>
      <c r="BC197" s="45"/>
      <c r="BD197" s="3"/>
      <c r="BE197" s="45"/>
      <c r="BF197" s="45"/>
    </row>
    <row r="198" spans="1:58" ht="25.5" hidden="1" customHeight="1" x14ac:dyDescent="0.15">
      <c r="A198" s="33"/>
      <c r="B198" s="176" t="s">
        <v>63</v>
      </c>
      <c r="C198" s="177"/>
      <c r="D198" s="177"/>
      <c r="E198" s="178"/>
      <c r="F198" s="182" t="s">
        <v>23</v>
      </c>
      <c r="G198" s="182"/>
      <c r="H198" s="246"/>
      <c r="I198" s="244"/>
      <c r="J198" s="185" t="s">
        <v>24</v>
      </c>
      <c r="K198" s="185"/>
      <c r="L198" s="244"/>
      <c r="M198" s="244"/>
      <c r="N198" s="185" t="s">
        <v>25</v>
      </c>
      <c r="O198" s="187"/>
      <c r="P198" s="189" t="s">
        <v>26</v>
      </c>
      <c r="Q198" s="187"/>
      <c r="R198" s="191" t="s">
        <v>27</v>
      </c>
      <c r="S198" s="191"/>
      <c r="T198" s="246"/>
      <c r="U198" s="244"/>
      <c r="V198" s="185" t="s">
        <v>24</v>
      </c>
      <c r="W198" s="185"/>
      <c r="X198" s="244"/>
      <c r="Y198" s="244"/>
      <c r="Z198" s="185" t="s">
        <v>25</v>
      </c>
      <c r="AA198" s="187"/>
      <c r="AB198" s="39"/>
      <c r="AC198" s="39"/>
      <c r="AD198" s="39"/>
      <c r="AE198" s="241" t="s">
        <v>64</v>
      </c>
      <c r="AF198" s="185"/>
      <c r="AG198" s="185"/>
      <c r="AH198" s="185"/>
      <c r="AI198" s="187"/>
      <c r="AJ198" s="242">
        <f>ROUNDDOWN(AV203/60,0)</f>
        <v>0</v>
      </c>
      <c r="AK198" s="212"/>
      <c r="AL198" s="185" t="s">
        <v>24</v>
      </c>
      <c r="AM198" s="185"/>
      <c r="AN198" s="212">
        <f>AV203-AJ198*60</f>
        <v>0</v>
      </c>
      <c r="AO198" s="212"/>
      <c r="AP198" s="185" t="s">
        <v>25</v>
      </c>
      <c r="AQ198" s="187"/>
      <c r="AR198" s="39"/>
      <c r="AS198" s="54"/>
      <c r="AU198" s="206" t="s">
        <v>42</v>
      </c>
      <c r="AV198" s="207">
        <f>IF(AY198&lt;=BB198,BB198,AV193)</f>
        <v>1260</v>
      </c>
      <c r="AW198" s="219"/>
      <c r="AX198" s="206" t="s">
        <v>43</v>
      </c>
      <c r="AY198" s="207">
        <f>T198*60+X198</f>
        <v>0</v>
      </c>
      <c r="AZ198" s="219"/>
      <c r="BA198" s="206" t="s">
        <v>44</v>
      </c>
      <c r="BB198" s="207">
        <f>21*60</f>
        <v>1260</v>
      </c>
    </row>
    <row r="199" spans="1:58" ht="35.25" hidden="1" customHeight="1" x14ac:dyDescent="0.15">
      <c r="A199" s="33"/>
      <c r="B199" s="179"/>
      <c r="C199" s="180"/>
      <c r="D199" s="180"/>
      <c r="E199" s="181"/>
      <c r="F199" s="182"/>
      <c r="G199" s="182"/>
      <c r="H199" s="247"/>
      <c r="I199" s="245"/>
      <c r="J199" s="186"/>
      <c r="K199" s="186"/>
      <c r="L199" s="245"/>
      <c r="M199" s="245"/>
      <c r="N199" s="186"/>
      <c r="O199" s="188"/>
      <c r="P199" s="190"/>
      <c r="Q199" s="188"/>
      <c r="R199" s="192"/>
      <c r="S199" s="192"/>
      <c r="T199" s="247"/>
      <c r="U199" s="245"/>
      <c r="V199" s="186"/>
      <c r="W199" s="186"/>
      <c r="X199" s="245"/>
      <c r="Y199" s="245"/>
      <c r="Z199" s="186"/>
      <c r="AA199" s="188"/>
      <c r="AB199" s="36"/>
      <c r="AC199" s="36"/>
      <c r="AD199" s="36"/>
      <c r="AE199" s="190"/>
      <c r="AF199" s="186"/>
      <c r="AG199" s="186"/>
      <c r="AH199" s="186"/>
      <c r="AI199" s="188"/>
      <c r="AJ199" s="243"/>
      <c r="AK199" s="213"/>
      <c r="AL199" s="186"/>
      <c r="AM199" s="186"/>
      <c r="AN199" s="213"/>
      <c r="AO199" s="213"/>
      <c r="AP199" s="186"/>
      <c r="AQ199" s="188"/>
      <c r="AR199" s="39"/>
      <c r="AS199" s="54"/>
      <c r="AU199" s="206"/>
      <c r="AV199" s="207"/>
      <c r="AW199" s="219"/>
      <c r="AX199" s="206"/>
      <c r="AY199" s="207"/>
      <c r="AZ199" s="219"/>
      <c r="BA199" s="206"/>
      <c r="BB199" s="207"/>
    </row>
    <row r="200" spans="1:58" ht="17.25" hidden="1" customHeight="1" x14ac:dyDescent="0.15">
      <c r="A200" s="55"/>
      <c r="B200" s="40"/>
      <c r="C200" s="40"/>
      <c r="D200" s="40"/>
      <c r="E200" s="40"/>
      <c r="F200" s="36"/>
      <c r="G200" s="40"/>
      <c r="H200" s="42"/>
      <c r="I200" s="40"/>
      <c r="J200" s="40"/>
      <c r="K200" s="40"/>
      <c r="L200" s="40"/>
      <c r="M200" s="40"/>
      <c r="N200" s="40"/>
      <c r="O200" s="40"/>
      <c r="P200" s="56"/>
      <c r="Q200" s="40"/>
      <c r="R200" s="40"/>
      <c r="S200" s="40"/>
      <c r="T200" s="40"/>
      <c r="U200" s="40"/>
      <c r="V200" s="40"/>
      <c r="W200" s="40"/>
      <c r="X200" s="39"/>
      <c r="Y200" s="39"/>
      <c r="Z200" s="37"/>
      <c r="AA200" s="36"/>
      <c r="AB200" s="36"/>
      <c r="AC200" s="36"/>
      <c r="AD200" s="36"/>
      <c r="AE200" s="52"/>
      <c r="AF200" s="52"/>
      <c r="AG200" s="52"/>
      <c r="AH200" s="52"/>
      <c r="AI200" s="52"/>
      <c r="AJ200" s="44" t="s">
        <v>32</v>
      </c>
      <c r="AK200" s="52"/>
      <c r="AL200" s="52"/>
      <c r="AM200" s="52"/>
      <c r="AN200" s="52"/>
      <c r="AO200" s="52"/>
      <c r="AP200" s="52"/>
      <c r="AQ200" s="52"/>
      <c r="AR200" s="36"/>
      <c r="AS200" s="36"/>
      <c r="AY200" s="141" t="s">
        <v>45</v>
      </c>
    </row>
    <row r="201" spans="1:58" ht="25.5" hidden="1" customHeight="1" x14ac:dyDescent="0.2">
      <c r="A201" s="55"/>
      <c r="B201" s="36"/>
      <c r="C201" s="220" t="s">
        <v>131</v>
      </c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  <c r="AA201" s="221"/>
      <c r="AB201" s="222"/>
      <c r="AC201" s="36"/>
      <c r="AD201" s="36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36"/>
      <c r="AS201" s="36"/>
      <c r="AY201" s="142" t="s">
        <v>143</v>
      </c>
    </row>
    <row r="202" spans="1:58" ht="25.5" hidden="1" customHeight="1" x14ac:dyDescent="0.15">
      <c r="A202" s="55"/>
      <c r="B202" s="36"/>
      <c r="C202" s="223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5"/>
      <c r="AC202" s="36"/>
      <c r="AD202" s="36"/>
      <c r="AE202" s="49" t="s">
        <v>47</v>
      </c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36"/>
      <c r="AS202" s="36"/>
      <c r="AV202" s="3" t="s">
        <v>48</v>
      </c>
      <c r="AY202" s="3" t="s">
        <v>49</v>
      </c>
      <c r="AZ202" s="143"/>
    </row>
    <row r="203" spans="1:58" s="53" customFormat="1" ht="25.5" hidden="1" customHeight="1" x14ac:dyDescent="0.15">
      <c r="A203" s="55"/>
      <c r="B203" s="36"/>
      <c r="C203" s="223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5"/>
      <c r="AD203" s="39"/>
      <c r="AE203" s="214" t="s">
        <v>58</v>
      </c>
      <c r="AF203" s="229"/>
      <c r="AG203" s="229"/>
      <c r="AH203" s="229"/>
      <c r="AI203" s="229"/>
      <c r="AJ203" s="229"/>
      <c r="AK203" s="230"/>
      <c r="AL203" s="234">
        <f>IF(AY193=0,0,ROUNDUP(AV203/AY193,3))</f>
        <v>0</v>
      </c>
      <c r="AM203" s="235"/>
      <c r="AN203" s="235"/>
      <c r="AO203" s="235"/>
      <c r="AP203" s="235"/>
      <c r="AQ203" s="236"/>
      <c r="AR203" s="36"/>
      <c r="AS203" s="36"/>
      <c r="AT203" s="45"/>
      <c r="AU203" s="206" t="s">
        <v>51</v>
      </c>
      <c r="AV203" s="240">
        <f>IF(AV193-AV198&gt;0,AV193-AV198,0)</f>
        <v>0</v>
      </c>
      <c r="AW203" s="218" t="s">
        <v>52</v>
      </c>
      <c r="AX203" s="218"/>
      <c r="AY203" s="143"/>
      <c r="AZ203" s="143"/>
      <c r="BA203" s="45"/>
      <c r="BB203" s="45"/>
      <c r="BC203" s="45"/>
      <c r="BD203" s="45"/>
      <c r="BE203" s="45"/>
      <c r="BF203" s="45"/>
    </row>
    <row r="204" spans="1:58" ht="35.25" hidden="1" customHeight="1" x14ac:dyDescent="0.15">
      <c r="A204" s="70"/>
      <c r="B204" s="36"/>
      <c r="C204" s="223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5"/>
      <c r="AC204" s="39"/>
      <c r="AD204" s="36"/>
      <c r="AE204" s="231"/>
      <c r="AF204" s="232"/>
      <c r="AG204" s="232"/>
      <c r="AH204" s="232"/>
      <c r="AI204" s="232"/>
      <c r="AJ204" s="232"/>
      <c r="AK204" s="233"/>
      <c r="AL204" s="237"/>
      <c r="AM204" s="238"/>
      <c r="AN204" s="238"/>
      <c r="AO204" s="238"/>
      <c r="AP204" s="238"/>
      <c r="AQ204" s="239"/>
      <c r="AR204" s="36"/>
      <c r="AS204" s="36"/>
      <c r="AT204" s="206"/>
      <c r="AU204" s="206"/>
      <c r="AV204" s="240"/>
      <c r="AW204" s="218"/>
      <c r="AX204" s="218"/>
    </row>
    <row r="205" spans="1:58" ht="25.5" hidden="1" customHeight="1" x14ac:dyDescent="0.15">
      <c r="A205" s="70"/>
      <c r="B205" s="36"/>
      <c r="C205" s="226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  <c r="AB205" s="228"/>
      <c r="AC205" s="36"/>
      <c r="AD205" s="36"/>
      <c r="AE205" s="36"/>
      <c r="AF205" s="36"/>
      <c r="AG205" s="36"/>
      <c r="AH205" s="36"/>
      <c r="AI205" s="36"/>
      <c r="AJ205" s="36"/>
      <c r="AK205" s="59" t="s">
        <v>32</v>
      </c>
      <c r="AL205" s="36"/>
      <c r="AM205" s="39"/>
      <c r="AN205" s="39"/>
      <c r="AO205" s="39"/>
      <c r="AP205" s="36"/>
      <c r="AQ205" s="36"/>
      <c r="AR205" s="36"/>
      <c r="AS205" s="36"/>
      <c r="AT205" s="206"/>
    </row>
    <row r="206" spans="1:58" ht="25.5" hidden="1" customHeight="1" x14ac:dyDescent="0.15">
      <c r="A206" s="55"/>
      <c r="B206" s="35"/>
      <c r="C206" s="57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36"/>
      <c r="AD206" s="36"/>
      <c r="AE206" s="36"/>
      <c r="AF206" s="36"/>
      <c r="AG206" s="36"/>
      <c r="AH206" s="36"/>
      <c r="AI206" s="36"/>
      <c r="AJ206" s="36"/>
      <c r="AK206" s="60" t="s">
        <v>53</v>
      </c>
      <c r="AL206" s="36"/>
      <c r="AM206" s="39"/>
      <c r="AN206" s="39"/>
      <c r="AO206" s="39"/>
      <c r="AP206" s="36"/>
      <c r="AQ206" s="36"/>
      <c r="AR206" s="36"/>
      <c r="AS206" s="36"/>
    </row>
    <row r="207" spans="1:58" s="36" customFormat="1" ht="55.5" customHeight="1" x14ac:dyDescent="0.15">
      <c r="A207" s="62"/>
      <c r="B207" s="248" t="s">
        <v>71</v>
      </c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  <c r="AA207" s="248"/>
      <c r="AB207" s="248"/>
      <c r="AC207" s="248"/>
      <c r="AD207" s="248"/>
      <c r="AE207" s="248"/>
      <c r="AF207" s="248"/>
      <c r="AG207" s="248"/>
      <c r="AH207" s="248"/>
      <c r="AI207" s="248"/>
      <c r="AJ207" s="248"/>
      <c r="AK207" s="248"/>
      <c r="AL207" s="248"/>
      <c r="AM207" s="248"/>
      <c r="AN207" s="248"/>
      <c r="AO207" s="248"/>
      <c r="AP207" s="248"/>
      <c r="AQ207" s="64"/>
      <c r="AR207" s="64"/>
      <c r="AS207" s="64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ht="17.25" customHeight="1" x14ac:dyDescent="0.15">
      <c r="A208" s="61"/>
      <c r="B208" s="62"/>
      <c r="C208" s="62"/>
      <c r="D208" s="62"/>
      <c r="E208" s="62"/>
      <c r="F208" s="63"/>
      <c r="G208" s="62"/>
      <c r="H208" s="62"/>
      <c r="I208" s="62"/>
      <c r="J208" s="62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5"/>
      <c r="AL208" s="64"/>
      <c r="AM208" s="66"/>
      <c r="AN208" s="66"/>
      <c r="AO208" s="66"/>
      <c r="AP208" s="64"/>
      <c r="AQ208" s="64"/>
      <c r="AR208" s="64"/>
      <c r="AS208" s="64"/>
    </row>
    <row r="209" spans="1:58" s="10" customFormat="1" ht="28.5" customHeight="1" x14ac:dyDescent="0.15">
      <c r="A209" s="5" t="s">
        <v>121</v>
      </c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7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73"/>
      <c r="AF209" s="73"/>
      <c r="AG209" s="73"/>
      <c r="AH209" s="73"/>
      <c r="AI209" s="73"/>
      <c r="AJ209" s="73"/>
      <c r="AK209" s="6"/>
      <c r="AL209" s="73"/>
      <c r="AM209" s="6"/>
      <c r="AN209" s="6"/>
      <c r="AO209" s="6"/>
      <c r="AP209" s="73"/>
      <c r="AQ209" s="73"/>
      <c r="AR209" s="73"/>
      <c r="AS209" s="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</row>
    <row r="210" spans="1:58" ht="37.5" customHeight="1" x14ac:dyDescent="0.15">
      <c r="A210" s="74"/>
      <c r="B210" s="74"/>
      <c r="C210" s="74" t="s">
        <v>72</v>
      </c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</row>
    <row r="211" spans="1:58" ht="29.1" customHeight="1" x14ac:dyDescent="0.15">
      <c r="C211" s="249" t="s">
        <v>73</v>
      </c>
      <c r="D211" s="250"/>
      <c r="E211" s="250"/>
      <c r="F211" s="250"/>
      <c r="G211" s="250"/>
      <c r="H211" s="250"/>
      <c r="I211" s="251"/>
      <c r="J211" s="249" t="s">
        <v>74</v>
      </c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1"/>
      <c r="AG211" s="249" t="s">
        <v>75</v>
      </c>
      <c r="AH211" s="250"/>
      <c r="AI211" s="250"/>
      <c r="AJ211" s="250"/>
      <c r="AK211" s="250"/>
      <c r="AL211" s="250"/>
      <c r="AM211" s="250"/>
      <c r="AN211" s="250"/>
      <c r="AO211" s="251"/>
    </row>
    <row r="212" spans="1:58" ht="29.1" customHeight="1" x14ac:dyDescent="0.15">
      <c r="C212" s="252"/>
      <c r="D212" s="253"/>
      <c r="E212" s="253"/>
      <c r="F212" s="253"/>
      <c r="G212" s="253"/>
      <c r="H212" s="253"/>
      <c r="I212" s="254"/>
      <c r="J212" s="252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4"/>
      <c r="AG212" s="252"/>
      <c r="AH212" s="253"/>
      <c r="AI212" s="253"/>
      <c r="AJ212" s="253"/>
      <c r="AK212" s="253"/>
      <c r="AL212" s="253"/>
      <c r="AM212" s="253"/>
      <c r="AN212" s="253"/>
      <c r="AO212" s="254"/>
    </row>
    <row r="213" spans="1:58" ht="18.75" customHeight="1" x14ac:dyDescent="0.15">
      <c r="C213" s="255" t="s">
        <v>76</v>
      </c>
      <c r="D213" s="256"/>
      <c r="E213" s="256"/>
      <c r="F213" s="256"/>
      <c r="G213" s="256"/>
      <c r="H213" s="256"/>
      <c r="I213" s="257"/>
      <c r="J213" s="75" t="s">
        <v>77</v>
      </c>
      <c r="K213" s="76"/>
      <c r="L213" s="76"/>
      <c r="M213" s="76"/>
      <c r="N213" s="52"/>
      <c r="O213" s="36"/>
      <c r="P213" s="77"/>
      <c r="Q213" s="78"/>
      <c r="R213" s="78"/>
      <c r="S213" s="78"/>
      <c r="T213" s="77"/>
      <c r="U213" s="77"/>
      <c r="V213" s="79"/>
      <c r="W213" s="78"/>
      <c r="X213" s="78"/>
      <c r="Y213" s="78"/>
      <c r="Z213" s="77"/>
      <c r="AA213" s="77"/>
      <c r="AB213" s="79"/>
      <c r="AC213" s="79"/>
      <c r="AD213" s="77"/>
      <c r="AE213" s="77"/>
      <c r="AF213" s="80"/>
      <c r="AG213" s="264" t="s">
        <v>78</v>
      </c>
      <c r="AH213" s="265"/>
      <c r="AI213" s="265"/>
      <c r="AJ213" s="265"/>
      <c r="AK213" s="265"/>
      <c r="AL213" s="265"/>
      <c r="AM213" s="265"/>
      <c r="AN213" s="265"/>
      <c r="AO213" s="266"/>
    </row>
    <row r="214" spans="1:58" ht="18.75" customHeight="1" x14ac:dyDescent="0.15">
      <c r="C214" s="258"/>
      <c r="D214" s="259"/>
      <c r="E214" s="259"/>
      <c r="F214" s="259"/>
      <c r="G214" s="259"/>
      <c r="H214" s="259"/>
      <c r="I214" s="260"/>
      <c r="J214" s="81"/>
      <c r="K214" s="8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83"/>
      <c r="W214" s="83"/>
      <c r="X214" s="52"/>
      <c r="Y214" s="84"/>
      <c r="Z214" s="52"/>
      <c r="AA214" s="52"/>
      <c r="AB214" s="52"/>
      <c r="AC214" s="52"/>
      <c r="AD214" s="52"/>
      <c r="AE214" s="52"/>
      <c r="AF214" s="85"/>
      <c r="AG214" s="267"/>
      <c r="AH214" s="268"/>
      <c r="AI214" s="268"/>
      <c r="AJ214" s="268"/>
      <c r="AK214" s="268"/>
      <c r="AL214" s="268"/>
      <c r="AM214" s="268"/>
      <c r="AN214" s="268"/>
      <c r="AO214" s="269"/>
    </row>
    <row r="215" spans="1:58" ht="18.75" customHeight="1" x14ac:dyDescent="0.15">
      <c r="C215" s="258"/>
      <c r="D215" s="259"/>
      <c r="E215" s="259"/>
      <c r="F215" s="259"/>
      <c r="G215" s="259"/>
      <c r="H215" s="259"/>
      <c r="I215" s="260"/>
      <c r="J215" s="86"/>
      <c r="K215" s="87" t="s">
        <v>79</v>
      </c>
      <c r="L215" s="87"/>
      <c r="M215" s="87"/>
      <c r="N215" s="16"/>
      <c r="O215" s="88"/>
      <c r="P215" s="89"/>
      <c r="Q215" s="89"/>
      <c r="R215" s="89"/>
      <c r="S215" s="52"/>
      <c r="T215" s="52"/>
      <c r="U215" s="87"/>
      <c r="V215" s="87"/>
      <c r="W215" s="87"/>
      <c r="X215" s="16"/>
      <c r="Y215" s="88"/>
      <c r="Z215" s="16"/>
      <c r="AA215" s="16"/>
      <c r="AB215" s="16"/>
      <c r="AC215" s="16"/>
      <c r="AD215" s="52"/>
      <c r="AE215" s="52"/>
      <c r="AF215" s="90"/>
      <c r="AG215" s="267"/>
      <c r="AH215" s="268"/>
      <c r="AI215" s="268"/>
      <c r="AJ215" s="268"/>
      <c r="AK215" s="268"/>
      <c r="AL215" s="268"/>
      <c r="AM215" s="268"/>
      <c r="AN215" s="268"/>
      <c r="AO215" s="269"/>
    </row>
    <row r="216" spans="1:58" ht="18.75" customHeight="1" x14ac:dyDescent="0.15">
      <c r="C216" s="261"/>
      <c r="D216" s="262"/>
      <c r="E216" s="262"/>
      <c r="F216" s="262"/>
      <c r="G216" s="262"/>
      <c r="H216" s="262"/>
      <c r="I216" s="263"/>
      <c r="J216" s="91"/>
      <c r="K216" s="92"/>
      <c r="L216" s="93"/>
      <c r="M216" s="93"/>
      <c r="N216" s="93"/>
      <c r="O216" s="93"/>
      <c r="P216" s="94"/>
      <c r="Q216" s="95"/>
      <c r="R216" s="95"/>
      <c r="S216" s="93"/>
      <c r="T216" s="95"/>
      <c r="U216" s="95"/>
      <c r="V216" s="95"/>
      <c r="W216" s="95"/>
      <c r="X216" s="95"/>
      <c r="Y216" s="95"/>
      <c r="Z216" s="94"/>
      <c r="AA216" s="96"/>
      <c r="AB216" s="96"/>
      <c r="AC216" s="93"/>
      <c r="AD216" s="93"/>
      <c r="AE216" s="93"/>
      <c r="AF216" s="97"/>
      <c r="AG216" s="270"/>
      <c r="AH216" s="271"/>
      <c r="AI216" s="271"/>
      <c r="AJ216" s="271"/>
      <c r="AK216" s="271"/>
      <c r="AL216" s="271"/>
      <c r="AM216" s="271"/>
      <c r="AN216" s="271"/>
      <c r="AO216" s="272"/>
    </row>
    <row r="217" spans="1:58" x14ac:dyDescent="0.15">
      <c r="AH217" s="67"/>
      <c r="AI217" s="67"/>
      <c r="AJ217" s="67"/>
      <c r="AK217" s="67"/>
      <c r="AL217" s="67"/>
      <c r="AM217" s="67"/>
      <c r="AN217" s="67"/>
      <c r="AO217" s="67"/>
      <c r="AR217" s="136"/>
    </row>
    <row r="218" spans="1:58" x14ac:dyDescent="0.15">
      <c r="C218" s="1" t="s">
        <v>80</v>
      </c>
      <c r="AG218" s="67"/>
      <c r="AH218" s="67"/>
      <c r="AI218" s="67"/>
      <c r="AJ218" s="67"/>
      <c r="AK218" s="67"/>
      <c r="AL218" s="67"/>
      <c r="AM218" s="67"/>
      <c r="AN218" s="67"/>
      <c r="AO218" s="67"/>
      <c r="AV218" s="131"/>
      <c r="AW218" s="131"/>
      <c r="AX218" s="131"/>
      <c r="AY218" s="131"/>
      <c r="AZ218" s="131"/>
      <c r="BA218" s="131"/>
      <c r="BB218" s="131"/>
    </row>
    <row r="219" spans="1:58" ht="37.5" customHeight="1" x14ac:dyDescent="0.15">
      <c r="C219" s="314" t="s">
        <v>81</v>
      </c>
      <c r="D219" s="314"/>
      <c r="E219" s="274" t="s">
        <v>82</v>
      </c>
      <c r="F219" s="274"/>
      <c r="G219" s="274"/>
      <c r="H219" s="274"/>
      <c r="I219" s="275"/>
      <c r="J219" s="284" t="s">
        <v>83</v>
      </c>
      <c r="K219" s="285"/>
      <c r="L219" s="285"/>
      <c r="M219" s="285"/>
      <c r="N219" s="285"/>
      <c r="O219" s="285"/>
      <c r="P219" s="285"/>
      <c r="Q219" s="285"/>
      <c r="R219" s="286"/>
      <c r="S219" s="201" t="s">
        <v>84</v>
      </c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2"/>
      <c r="AV219" s="273"/>
      <c r="AW219" s="273"/>
      <c r="AX219" s="273"/>
      <c r="AY219" s="273"/>
      <c r="AZ219" s="273"/>
      <c r="BA219" s="273"/>
      <c r="BB219" s="273"/>
    </row>
    <row r="220" spans="1:58" ht="18.75" customHeight="1" x14ac:dyDescent="0.15">
      <c r="C220" s="314"/>
      <c r="D220" s="314"/>
      <c r="E220" s="274"/>
      <c r="F220" s="274"/>
      <c r="G220" s="274"/>
      <c r="H220" s="274"/>
      <c r="I220" s="275"/>
      <c r="J220" s="287"/>
      <c r="K220" s="288"/>
      <c r="L220" s="288"/>
      <c r="M220" s="288"/>
      <c r="N220" s="288"/>
      <c r="O220" s="288"/>
      <c r="P220" s="288"/>
      <c r="Q220" s="288"/>
      <c r="R220" s="289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290"/>
      <c r="AV220" s="273"/>
      <c r="AW220" s="273"/>
      <c r="AX220" s="273"/>
      <c r="AY220" s="273"/>
      <c r="AZ220" s="273"/>
      <c r="BA220" s="273"/>
      <c r="BB220" s="273"/>
    </row>
    <row r="221" spans="1:58" ht="32.25" customHeight="1" x14ac:dyDescent="0.15">
      <c r="C221" s="314"/>
      <c r="D221" s="314"/>
      <c r="E221" s="274" t="s">
        <v>85</v>
      </c>
      <c r="F221" s="274"/>
      <c r="G221" s="274"/>
      <c r="H221" s="274"/>
      <c r="I221" s="275"/>
      <c r="J221" s="276">
        <v>150</v>
      </c>
      <c r="K221" s="277"/>
      <c r="L221" s="277"/>
      <c r="M221" s="277"/>
      <c r="N221" s="277"/>
      <c r="O221" s="277"/>
      <c r="P221" s="277"/>
      <c r="Q221" s="280" t="s">
        <v>1</v>
      </c>
      <c r="R221" s="281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290"/>
      <c r="AV221" s="219"/>
      <c r="AW221" s="219"/>
      <c r="AX221" s="219"/>
      <c r="AY221" s="219"/>
      <c r="AZ221" s="219"/>
      <c r="BA221" s="219"/>
      <c r="BB221" s="219"/>
    </row>
    <row r="222" spans="1:58" ht="32.25" customHeight="1" x14ac:dyDescent="0.15">
      <c r="C222" s="314"/>
      <c r="D222" s="314"/>
      <c r="E222" s="274"/>
      <c r="F222" s="274"/>
      <c r="G222" s="274"/>
      <c r="H222" s="274"/>
      <c r="I222" s="275"/>
      <c r="J222" s="278"/>
      <c r="K222" s="279"/>
      <c r="L222" s="279"/>
      <c r="M222" s="279"/>
      <c r="N222" s="279"/>
      <c r="O222" s="279"/>
      <c r="P222" s="279"/>
      <c r="Q222" s="282"/>
      <c r="R222" s="283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290"/>
      <c r="AU222" s="219"/>
      <c r="AV222" s="219"/>
      <c r="AW222" s="219"/>
      <c r="AX222" s="219"/>
      <c r="AY222" s="219"/>
      <c r="AZ222" s="219"/>
      <c r="BA222" s="219"/>
      <c r="BB222" s="219"/>
    </row>
    <row r="223" spans="1:58" ht="32.25" customHeight="1" x14ac:dyDescent="0.15">
      <c r="C223" s="314"/>
      <c r="D223" s="314"/>
      <c r="E223" s="274" t="s">
        <v>86</v>
      </c>
      <c r="F223" s="274"/>
      <c r="G223" s="274"/>
      <c r="H223" s="274"/>
      <c r="I223" s="275"/>
      <c r="J223" s="276">
        <v>150</v>
      </c>
      <c r="K223" s="277"/>
      <c r="L223" s="277"/>
      <c r="M223" s="277"/>
      <c r="N223" s="277"/>
      <c r="O223" s="277"/>
      <c r="P223" s="277"/>
      <c r="Q223" s="280" t="s">
        <v>1</v>
      </c>
      <c r="R223" s="281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290"/>
      <c r="AU223" s="219"/>
      <c r="AV223" s="219"/>
      <c r="AW223" s="219"/>
      <c r="AX223" s="219"/>
      <c r="AY223" s="219"/>
      <c r="AZ223" s="219"/>
      <c r="BA223" s="219"/>
      <c r="BB223" s="219"/>
    </row>
    <row r="224" spans="1:58" ht="32.25" customHeight="1" x14ac:dyDescent="0.15">
      <c r="C224" s="314"/>
      <c r="D224" s="314"/>
      <c r="E224" s="274"/>
      <c r="F224" s="274"/>
      <c r="G224" s="274"/>
      <c r="H224" s="274"/>
      <c r="I224" s="275"/>
      <c r="J224" s="278"/>
      <c r="K224" s="279"/>
      <c r="L224" s="279"/>
      <c r="M224" s="279"/>
      <c r="N224" s="279"/>
      <c r="O224" s="279"/>
      <c r="P224" s="279"/>
      <c r="Q224" s="282"/>
      <c r="R224" s="283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290"/>
      <c r="AU224" s="141"/>
      <c r="AV224" s="219"/>
      <c r="AW224" s="219"/>
      <c r="AX224" s="219"/>
      <c r="AY224" s="219"/>
      <c r="AZ224" s="219"/>
      <c r="BA224" s="219"/>
      <c r="BB224" s="219"/>
    </row>
    <row r="225" spans="2:58" ht="32.25" customHeight="1" x14ac:dyDescent="0.15">
      <c r="C225" s="314"/>
      <c r="D225" s="314"/>
      <c r="E225" s="274" t="s">
        <v>87</v>
      </c>
      <c r="F225" s="274"/>
      <c r="G225" s="274"/>
      <c r="H225" s="274"/>
      <c r="I225" s="275"/>
      <c r="J225" s="276">
        <v>100</v>
      </c>
      <c r="K225" s="277"/>
      <c r="L225" s="277"/>
      <c r="M225" s="277"/>
      <c r="N225" s="277"/>
      <c r="O225" s="277"/>
      <c r="P225" s="277"/>
      <c r="Q225" s="312" t="s">
        <v>1</v>
      </c>
      <c r="R225" s="313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290"/>
      <c r="AV225" s="219"/>
      <c r="AW225" s="219"/>
      <c r="AX225" s="219"/>
      <c r="AY225" s="219"/>
      <c r="AZ225" s="219"/>
      <c r="BA225" s="219"/>
      <c r="BB225" s="219"/>
    </row>
    <row r="226" spans="2:58" ht="32.25" customHeight="1" x14ac:dyDescent="0.15">
      <c r="C226" s="314"/>
      <c r="D226" s="314"/>
      <c r="E226" s="274"/>
      <c r="F226" s="274"/>
      <c r="G226" s="274"/>
      <c r="H226" s="274"/>
      <c r="I226" s="275"/>
      <c r="J226" s="278"/>
      <c r="K226" s="279"/>
      <c r="L226" s="279"/>
      <c r="M226" s="279"/>
      <c r="N226" s="279"/>
      <c r="O226" s="279"/>
      <c r="P226" s="279"/>
      <c r="Q226" s="282"/>
      <c r="R226" s="283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5"/>
      <c r="AV226" s="219"/>
      <c r="AW226" s="219"/>
      <c r="AX226" s="219"/>
      <c r="AY226" s="219"/>
      <c r="AZ226" s="219"/>
      <c r="BA226" s="219"/>
      <c r="BB226" s="219"/>
    </row>
    <row r="227" spans="2:58" ht="32.25" customHeight="1" x14ac:dyDescent="0.15">
      <c r="C227" s="100"/>
      <c r="D227" s="100"/>
      <c r="E227" s="133"/>
      <c r="F227" s="133"/>
      <c r="G227" s="133"/>
      <c r="H227" s="38"/>
      <c r="I227" s="38"/>
      <c r="J227" s="102"/>
      <c r="K227" s="102"/>
      <c r="L227" s="102"/>
      <c r="M227" s="102"/>
      <c r="N227" s="102"/>
      <c r="O227" s="102"/>
      <c r="P227" s="102"/>
      <c r="Q227" s="132"/>
      <c r="R227" s="132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05" t="s">
        <v>88</v>
      </c>
      <c r="AV227" s="131"/>
      <c r="AW227" s="131"/>
      <c r="AX227" s="131"/>
      <c r="AY227" s="131"/>
      <c r="AZ227" s="131"/>
      <c r="BA227" s="131"/>
      <c r="BB227" s="131"/>
    </row>
    <row r="228" spans="2:58" s="107" customFormat="1" ht="18.75" customHeight="1" x14ac:dyDescent="0.15">
      <c r="C228" s="38"/>
      <c r="D228" s="38"/>
      <c r="E228" s="38"/>
      <c r="F228" s="38"/>
      <c r="G228" s="38"/>
      <c r="H228" s="38"/>
      <c r="I228" s="38"/>
      <c r="J228" s="106"/>
      <c r="K228" s="38"/>
      <c r="L228" s="38"/>
      <c r="M228" s="38"/>
      <c r="N228" s="38"/>
      <c r="O228" s="38"/>
      <c r="P228" s="132"/>
      <c r="Q228" s="132"/>
      <c r="R228" s="132"/>
      <c r="S228" s="132"/>
      <c r="T228" s="132"/>
      <c r="U228" s="132"/>
      <c r="V228" s="132"/>
      <c r="W228" s="132"/>
      <c r="X228" s="37"/>
      <c r="Y228" s="37"/>
      <c r="Z228" s="37"/>
      <c r="AA228" s="38"/>
      <c r="AB228" s="38"/>
      <c r="AC228" s="38"/>
      <c r="AD228" s="52"/>
      <c r="AE228" s="87"/>
      <c r="AF228" s="87"/>
      <c r="AG228" s="52"/>
      <c r="AH228" s="52"/>
      <c r="AI228" s="52"/>
      <c r="AJ228" s="52"/>
      <c r="AK228" s="52"/>
      <c r="AL228" s="52"/>
      <c r="AM228" s="52"/>
      <c r="AN228" s="52"/>
      <c r="AO228" s="52"/>
      <c r="AT228" s="4"/>
      <c r="AU228" s="4"/>
      <c r="AV228" s="3"/>
      <c r="AW228" s="3"/>
      <c r="AX228" s="3"/>
      <c r="AY228" s="3"/>
      <c r="AZ228" s="3"/>
      <c r="BA228" s="3"/>
      <c r="BB228" s="3"/>
      <c r="BC228" s="4"/>
      <c r="BD228" s="4"/>
      <c r="BE228" s="4"/>
      <c r="BF228" s="4"/>
    </row>
    <row r="229" spans="2:58" ht="33" customHeight="1" x14ac:dyDescent="0.15">
      <c r="C229" s="74" t="s">
        <v>89</v>
      </c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</row>
    <row r="230" spans="2:58" ht="24.95" customHeight="1" x14ac:dyDescent="0.15">
      <c r="C230" s="23" t="s">
        <v>90</v>
      </c>
      <c r="D230" s="109" t="s">
        <v>91</v>
      </c>
    </row>
    <row r="231" spans="2:58" s="112" customFormat="1" ht="25.5" customHeight="1" x14ac:dyDescent="0.15">
      <c r="B231" s="110"/>
      <c r="C231" s="126" t="s">
        <v>90</v>
      </c>
      <c r="D231" s="291" t="s">
        <v>92</v>
      </c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110"/>
      <c r="AT231" s="111"/>
      <c r="AU231" s="111"/>
      <c r="AV231" s="111"/>
      <c r="AW231" s="111"/>
      <c r="AX231" s="111"/>
      <c r="AY231" s="111"/>
      <c r="AZ231" s="111"/>
      <c r="BA231" s="111"/>
      <c r="BB231" s="111"/>
      <c r="BC231" s="111"/>
      <c r="BD231" s="111"/>
      <c r="BE231" s="111"/>
      <c r="BF231" s="111"/>
    </row>
    <row r="232" spans="2:58" ht="23.25" customHeight="1" x14ac:dyDescent="0.15">
      <c r="B232" s="110"/>
      <c r="C232" s="126"/>
      <c r="D232" s="311" t="s">
        <v>132</v>
      </c>
      <c r="E232" s="311"/>
      <c r="F232" s="311"/>
      <c r="G232" s="311"/>
      <c r="H232" s="311"/>
      <c r="I232" s="311"/>
      <c r="J232" s="311"/>
      <c r="K232" s="311"/>
      <c r="L232" s="311"/>
      <c r="M232" s="311"/>
      <c r="N232" s="311"/>
      <c r="O232" s="311"/>
      <c r="P232" s="311"/>
      <c r="Q232" s="311"/>
      <c r="R232" s="311"/>
      <c r="S232" s="311"/>
      <c r="T232" s="311"/>
      <c r="U232" s="311"/>
      <c r="V232" s="311"/>
      <c r="W232" s="311"/>
      <c r="X232" s="311"/>
      <c r="Y232" s="311"/>
      <c r="Z232" s="311"/>
      <c r="AA232" s="311"/>
      <c r="AB232" s="311"/>
      <c r="AC232" s="311"/>
      <c r="AD232" s="311"/>
      <c r="AE232" s="311"/>
      <c r="AF232" s="311"/>
      <c r="AG232" s="311"/>
      <c r="AH232" s="311"/>
      <c r="AI232" s="311"/>
      <c r="AJ232" s="311"/>
      <c r="AK232" s="311"/>
      <c r="AL232" s="311"/>
      <c r="AM232" s="311"/>
      <c r="AN232" s="311"/>
      <c r="AO232" s="311"/>
      <c r="AP232" s="311"/>
      <c r="AQ232" s="311"/>
      <c r="AR232" s="311"/>
      <c r="AS232" s="311"/>
    </row>
    <row r="233" spans="2:58" ht="23.25" customHeight="1" x14ac:dyDescent="0.15">
      <c r="B233" s="110"/>
      <c r="C233" s="126" t="s">
        <v>90</v>
      </c>
      <c r="D233" s="291" t="s">
        <v>133</v>
      </c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110"/>
    </row>
    <row r="234" spans="2:58" s="11" customFormat="1" ht="28.5" customHeight="1" x14ac:dyDescent="0.15">
      <c r="C234" s="126"/>
      <c r="D234" s="291" t="s">
        <v>134</v>
      </c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110"/>
      <c r="AT234" s="3"/>
      <c r="AU234" s="117"/>
      <c r="AV234" s="117"/>
      <c r="AW234" s="117"/>
      <c r="AX234" s="117"/>
      <c r="AY234" s="117"/>
      <c r="AZ234" s="117"/>
      <c r="BA234" s="117"/>
      <c r="BB234" s="117"/>
      <c r="BC234" s="117"/>
      <c r="BD234" s="117"/>
      <c r="BE234" s="117"/>
      <c r="BF234" s="117"/>
    </row>
    <row r="235" spans="2:58" s="11" customFormat="1" ht="28.5" customHeight="1" x14ac:dyDescent="0.15">
      <c r="D235" s="113" t="s">
        <v>93</v>
      </c>
      <c r="E235" s="114" t="s">
        <v>135</v>
      </c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6"/>
      <c r="AR235" s="116"/>
      <c r="AS235" s="1"/>
      <c r="AT235" s="3"/>
      <c r="AU235" s="117"/>
      <c r="AV235" s="117"/>
      <c r="AW235" s="117"/>
      <c r="AX235" s="117"/>
      <c r="AY235" s="117"/>
      <c r="AZ235" s="117"/>
      <c r="BA235" s="117"/>
      <c r="BB235" s="117"/>
      <c r="BC235" s="117"/>
      <c r="BD235" s="117"/>
      <c r="BE235" s="117"/>
      <c r="BF235" s="117"/>
    </row>
    <row r="236" spans="2:58" s="11" customFormat="1" ht="28.5" customHeight="1" x14ac:dyDescent="0.15">
      <c r="D236" s="113" t="s">
        <v>93</v>
      </c>
      <c r="E236" s="23" t="s">
        <v>136</v>
      </c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6"/>
      <c r="AR236" s="116"/>
      <c r="AS236" s="1"/>
      <c r="AT236" s="3"/>
      <c r="AU236" s="117"/>
      <c r="AV236" s="117"/>
      <c r="AW236" s="117"/>
      <c r="AX236" s="117"/>
      <c r="AY236" s="117"/>
      <c r="AZ236" s="117"/>
      <c r="BA236" s="117"/>
      <c r="BB236" s="117"/>
      <c r="BC236" s="117"/>
      <c r="BD236" s="117"/>
      <c r="BE236" s="117"/>
      <c r="BF236" s="117"/>
    </row>
    <row r="237" spans="2:58" s="11" customFormat="1" ht="28.5" customHeight="1" x14ac:dyDescent="0.15">
      <c r="C237" s="108" t="s">
        <v>90</v>
      </c>
      <c r="D237" s="112" t="s">
        <v>125</v>
      </c>
      <c r="E237" s="113"/>
      <c r="F237" s="23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6"/>
      <c r="AR237" s="116"/>
      <c r="AS237" s="1"/>
      <c r="AT237" s="3"/>
      <c r="AU237" s="117"/>
      <c r="AV237" s="117"/>
      <c r="AW237" s="117"/>
      <c r="AX237" s="117"/>
      <c r="AY237" s="117"/>
      <c r="AZ237" s="117"/>
      <c r="BA237" s="117"/>
      <c r="BB237" s="117"/>
      <c r="BC237" s="117"/>
      <c r="BD237" s="117"/>
      <c r="BE237" s="117"/>
      <c r="BF237" s="117"/>
    </row>
    <row r="238" spans="2:58" s="11" customFormat="1" ht="18.75" customHeight="1" thickBot="1" x14ac:dyDescent="0.2">
      <c r="D238" s="23"/>
      <c r="E238" s="118"/>
      <c r="L238" s="119"/>
      <c r="M238" s="119"/>
      <c r="N238" s="119"/>
      <c r="O238" s="119"/>
      <c r="P238" s="119"/>
      <c r="Q238" s="119"/>
      <c r="R238" s="120"/>
      <c r="S238" s="120"/>
      <c r="T238" s="120"/>
      <c r="U238" s="120"/>
      <c r="V238" s="120"/>
      <c r="W238" s="120"/>
      <c r="X238" s="121"/>
      <c r="Y238" s="121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22"/>
      <c r="AR238" s="122"/>
      <c r="AS238" s="107"/>
      <c r="AT238" s="3"/>
      <c r="AU238" s="144" t="s">
        <v>94</v>
      </c>
      <c r="AV238" s="117"/>
      <c r="AW238" s="117"/>
      <c r="AX238" s="117"/>
      <c r="AY238" s="117"/>
      <c r="AZ238" s="117"/>
      <c r="BA238" s="117"/>
      <c r="BB238" s="117"/>
      <c r="BC238" s="117"/>
      <c r="BD238" s="117"/>
      <c r="BE238" s="117"/>
      <c r="BF238" s="117"/>
    </row>
    <row r="239" spans="2:58" ht="24.95" customHeight="1" x14ac:dyDescent="0.15">
      <c r="C239" s="249" t="s">
        <v>95</v>
      </c>
      <c r="D239" s="250"/>
      <c r="E239" s="250"/>
      <c r="F239" s="250"/>
      <c r="G239" s="250"/>
      <c r="H239" s="250"/>
      <c r="I239" s="294" t="s">
        <v>96</v>
      </c>
      <c r="J239" s="295"/>
      <c r="K239" s="296"/>
      <c r="L239" s="297" t="s">
        <v>83</v>
      </c>
      <c r="M239" s="293"/>
      <c r="N239" s="293"/>
      <c r="O239" s="293"/>
      <c r="P239" s="293"/>
      <c r="Q239" s="298"/>
      <c r="R239" s="301" t="s">
        <v>137</v>
      </c>
      <c r="S239" s="302"/>
      <c r="T239" s="302"/>
      <c r="U239" s="302"/>
      <c r="V239" s="302"/>
      <c r="W239" s="303"/>
      <c r="X239" s="307" t="s">
        <v>97</v>
      </c>
      <c r="Y239" s="308"/>
      <c r="Z239" s="308"/>
      <c r="AA239" s="308"/>
      <c r="AB239" s="308"/>
      <c r="AC239" s="309"/>
      <c r="AD239" s="304" t="s">
        <v>98</v>
      </c>
      <c r="AE239" s="305"/>
      <c r="AF239" s="305"/>
      <c r="AG239" s="305"/>
      <c r="AH239" s="305"/>
      <c r="AI239" s="310"/>
      <c r="AJ239" s="67"/>
      <c r="BA239" s="361" t="s">
        <v>99</v>
      </c>
      <c r="BB239" s="361" t="s">
        <v>100</v>
      </c>
    </row>
    <row r="240" spans="2:58" ht="24.95" customHeight="1" x14ac:dyDescent="0.15">
      <c r="C240" s="292"/>
      <c r="D240" s="293"/>
      <c r="E240" s="293"/>
      <c r="F240" s="293"/>
      <c r="G240" s="293"/>
      <c r="H240" s="293"/>
      <c r="I240" s="297"/>
      <c r="J240" s="293"/>
      <c r="K240" s="298"/>
      <c r="L240" s="297"/>
      <c r="M240" s="293"/>
      <c r="N240" s="293"/>
      <c r="O240" s="293"/>
      <c r="P240" s="293"/>
      <c r="Q240" s="298"/>
      <c r="R240" s="304"/>
      <c r="S240" s="305"/>
      <c r="T240" s="305"/>
      <c r="U240" s="305"/>
      <c r="V240" s="305"/>
      <c r="W240" s="306"/>
      <c r="X240" s="362" t="s">
        <v>101</v>
      </c>
      <c r="Y240" s="363"/>
      <c r="Z240" s="364"/>
      <c r="AA240" s="176" t="s">
        <v>102</v>
      </c>
      <c r="AB240" s="363"/>
      <c r="AC240" s="371"/>
      <c r="AD240" s="304"/>
      <c r="AE240" s="305"/>
      <c r="AF240" s="305"/>
      <c r="AG240" s="305"/>
      <c r="AH240" s="305"/>
      <c r="AI240" s="310"/>
      <c r="AJ240" s="67"/>
      <c r="BA240" s="219"/>
      <c r="BB240" s="315"/>
    </row>
    <row r="241" spans="3:54" ht="24.95" customHeight="1" x14ac:dyDescent="0.15">
      <c r="C241" s="292"/>
      <c r="D241" s="293"/>
      <c r="E241" s="293"/>
      <c r="F241" s="293"/>
      <c r="G241" s="293"/>
      <c r="H241" s="293"/>
      <c r="I241" s="297"/>
      <c r="J241" s="293"/>
      <c r="K241" s="298"/>
      <c r="L241" s="297"/>
      <c r="M241" s="293"/>
      <c r="N241" s="293"/>
      <c r="O241" s="293"/>
      <c r="P241" s="293"/>
      <c r="Q241" s="298"/>
      <c r="R241" s="304"/>
      <c r="S241" s="305"/>
      <c r="T241" s="305"/>
      <c r="U241" s="305"/>
      <c r="V241" s="305"/>
      <c r="W241" s="306"/>
      <c r="X241" s="365"/>
      <c r="Y241" s="366"/>
      <c r="Z241" s="367"/>
      <c r="AA241" s="372"/>
      <c r="AB241" s="366"/>
      <c r="AC241" s="373"/>
      <c r="AD241" s="304"/>
      <c r="AE241" s="305"/>
      <c r="AF241" s="305"/>
      <c r="AG241" s="305"/>
      <c r="AH241" s="305"/>
      <c r="AI241" s="310"/>
      <c r="AJ241" s="67"/>
      <c r="BA241" s="219"/>
      <c r="BB241" s="315"/>
    </row>
    <row r="242" spans="3:54" ht="24.95" customHeight="1" x14ac:dyDescent="0.15">
      <c r="C242" s="252"/>
      <c r="D242" s="253"/>
      <c r="E242" s="253"/>
      <c r="F242" s="253"/>
      <c r="G242" s="253"/>
      <c r="H242" s="253"/>
      <c r="I242" s="299"/>
      <c r="J242" s="253"/>
      <c r="K242" s="300"/>
      <c r="L242" s="299"/>
      <c r="M242" s="253"/>
      <c r="N242" s="253"/>
      <c r="O242" s="253"/>
      <c r="P242" s="253"/>
      <c r="Q242" s="300"/>
      <c r="R242" s="304"/>
      <c r="S242" s="305"/>
      <c r="T242" s="305"/>
      <c r="U242" s="305"/>
      <c r="V242" s="305"/>
      <c r="W242" s="306"/>
      <c r="X242" s="368"/>
      <c r="Y242" s="369"/>
      <c r="Z242" s="370"/>
      <c r="AA242" s="374"/>
      <c r="AB242" s="369"/>
      <c r="AC242" s="375"/>
      <c r="AD242" s="304"/>
      <c r="AE242" s="305"/>
      <c r="AF242" s="305"/>
      <c r="AG242" s="305"/>
      <c r="AH242" s="305"/>
      <c r="AI242" s="310"/>
      <c r="AJ242" s="67"/>
      <c r="BA242" s="219"/>
      <c r="BB242" s="315"/>
    </row>
    <row r="243" spans="3:54" ht="10.9" customHeight="1" x14ac:dyDescent="0.15">
      <c r="C243" s="316">
        <v>4</v>
      </c>
      <c r="D243" s="319" t="s">
        <v>103</v>
      </c>
      <c r="E243" s="322">
        <v>25</v>
      </c>
      <c r="F243" s="322" t="s">
        <v>104</v>
      </c>
      <c r="G243" s="316" t="s">
        <v>105</v>
      </c>
      <c r="H243" s="322"/>
      <c r="I243" s="325" t="s">
        <v>144</v>
      </c>
      <c r="J243" s="326"/>
      <c r="K243" s="327"/>
      <c r="L243" s="334">
        <f>J$221</f>
        <v>150</v>
      </c>
      <c r="M243" s="335"/>
      <c r="N243" s="335"/>
      <c r="O243" s="335"/>
      <c r="P243" s="335"/>
      <c r="Q243" s="336"/>
      <c r="R243" s="343">
        <f>IF(AND(I243="○",BA243="●"),2+ROUNDDOWN(($L243-100)/100,0)*2,0)</f>
        <v>2</v>
      </c>
      <c r="S243" s="344"/>
      <c r="T243" s="344"/>
      <c r="U243" s="344"/>
      <c r="V243" s="344"/>
      <c r="W243" s="345"/>
      <c r="X243" s="346"/>
      <c r="Y243" s="347"/>
      <c r="Z243" s="348"/>
      <c r="AA243" s="355"/>
      <c r="AB243" s="356"/>
      <c r="AC243" s="357"/>
      <c r="AD243" s="358">
        <f>IF(I243="○",R243,ROUNDUP(R243*AA243,1))</f>
        <v>2</v>
      </c>
      <c r="AE243" s="359"/>
      <c r="AF243" s="359"/>
      <c r="AG243" s="359"/>
      <c r="AH243" s="359"/>
      <c r="AI243" s="360"/>
      <c r="AJ243" s="67"/>
      <c r="BA243" s="219" t="str">
        <f>IF(OR(I243="×",BA247="×"),"×","●")</f>
        <v>●</v>
      </c>
      <c r="BB243" s="315" t="str">
        <f>IF(BA243="●",IF(I243="定","-",I243),"-")</f>
        <v>○</v>
      </c>
    </row>
    <row r="244" spans="3:54" ht="10.9" customHeight="1" x14ac:dyDescent="0.15">
      <c r="C244" s="317"/>
      <c r="D244" s="320"/>
      <c r="E244" s="323"/>
      <c r="F244" s="323"/>
      <c r="G244" s="317"/>
      <c r="H244" s="323"/>
      <c r="I244" s="328"/>
      <c r="J244" s="329"/>
      <c r="K244" s="330"/>
      <c r="L244" s="337"/>
      <c r="M244" s="338"/>
      <c r="N244" s="338"/>
      <c r="O244" s="338"/>
      <c r="P244" s="338"/>
      <c r="Q244" s="339"/>
      <c r="R244" s="343"/>
      <c r="S244" s="344"/>
      <c r="T244" s="344"/>
      <c r="U244" s="344"/>
      <c r="V244" s="344"/>
      <c r="W244" s="345"/>
      <c r="X244" s="349"/>
      <c r="Y244" s="350"/>
      <c r="Z244" s="351"/>
      <c r="AA244" s="356"/>
      <c r="AB244" s="356"/>
      <c r="AC244" s="357"/>
      <c r="AD244" s="358"/>
      <c r="AE244" s="359"/>
      <c r="AF244" s="359"/>
      <c r="AG244" s="359"/>
      <c r="AH244" s="359"/>
      <c r="AI244" s="360"/>
      <c r="AJ244" s="67"/>
      <c r="BA244" s="219"/>
      <c r="BB244" s="315"/>
    </row>
    <row r="245" spans="3:54" ht="10.9" customHeight="1" x14ac:dyDescent="0.15">
      <c r="C245" s="317"/>
      <c r="D245" s="320"/>
      <c r="E245" s="323"/>
      <c r="F245" s="323"/>
      <c r="G245" s="317"/>
      <c r="H245" s="323"/>
      <c r="I245" s="328"/>
      <c r="J245" s="329"/>
      <c r="K245" s="330"/>
      <c r="L245" s="337"/>
      <c r="M245" s="338"/>
      <c r="N245" s="338"/>
      <c r="O245" s="338"/>
      <c r="P245" s="338"/>
      <c r="Q245" s="339"/>
      <c r="R245" s="343"/>
      <c r="S245" s="344"/>
      <c r="T245" s="344"/>
      <c r="U245" s="344"/>
      <c r="V245" s="344"/>
      <c r="W245" s="345"/>
      <c r="X245" s="349"/>
      <c r="Y245" s="350"/>
      <c r="Z245" s="351"/>
      <c r="AA245" s="356"/>
      <c r="AB245" s="356"/>
      <c r="AC245" s="357"/>
      <c r="AD245" s="358"/>
      <c r="AE245" s="359"/>
      <c r="AF245" s="359"/>
      <c r="AG245" s="359"/>
      <c r="AH245" s="359"/>
      <c r="AI245" s="360"/>
      <c r="AJ245" s="67"/>
      <c r="BA245" s="219"/>
      <c r="BB245" s="315"/>
    </row>
    <row r="246" spans="3:54" ht="10.9" customHeight="1" x14ac:dyDescent="0.15">
      <c r="C246" s="318"/>
      <c r="D246" s="321"/>
      <c r="E246" s="324"/>
      <c r="F246" s="324"/>
      <c r="G246" s="318"/>
      <c r="H246" s="324"/>
      <c r="I246" s="331"/>
      <c r="J246" s="332"/>
      <c r="K246" s="333"/>
      <c r="L246" s="340"/>
      <c r="M246" s="341"/>
      <c r="N246" s="341"/>
      <c r="O246" s="341"/>
      <c r="P246" s="341"/>
      <c r="Q246" s="342"/>
      <c r="R246" s="343"/>
      <c r="S246" s="344"/>
      <c r="T246" s="344"/>
      <c r="U246" s="344"/>
      <c r="V246" s="344"/>
      <c r="W246" s="345"/>
      <c r="X246" s="352"/>
      <c r="Y246" s="353"/>
      <c r="Z246" s="354"/>
      <c r="AA246" s="356"/>
      <c r="AB246" s="356"/>
      <c r="AC246" s="357"/>
      <c r="AD246" s="358"/>
      <c r="AE246" s="359"/>
      <c r="AF246" s="359"/>
      <c r="AG246" s="359"/>
      <c r="AH246" s="359"/>
      <c r="AI246" s="360"/>
      <c r="AJ246" s="67"/>
      <c r="BA246" s="219"/>
      <c r="BB246" s="315"/>
    </row>
    <row r="247" spans="3:54" ht="10.9" customHeight="1" x14ac:dyDescent="0.15">
      <c r="C247" s="316">
        <v>4</v>
      </c>
      <c r="D247" s="319" t="s">
        <v>103</v>
      </c>
      <c r="E247" s="322">
        <v>26</v>
      </c>
      <c r="F247" s="322" t="s">
        <v>104</v>
      </c>
      <c r="G247" s="316" t="s">
        <v>106</v>
      </c>
      <c r="H247" s="322"/>
      <c r="I247" s="325" t="s">
        <v>144</v>
      </c>
      <c r="J247" s="326"/>
      <c r="K247" s="327"/>
      <c r="L247" s="334">
        <f>J$221</f>
        <v>150</v>
      </c>
      <c r="M247" s="335"/>
      <c r="N247" s="335"/>
      <c r="O247" s="335"/>
      <c r="P247" s="335"/>
      <c r="Q247" s="336"/>
      <c r="R247" s="343">
        <f t="shared" ref="R247" si="0">IF(AND(I247="○",BA247="●"),2+ROUNDDOWN(($L247-100)/100,0)*2,0)</f>
        <v>2</v>
      </c>
      <c r="S247" s="344"/>
      <c r="T247" s="344"/>
      <c r="U247" s="344"/>
      <c r="V247" s="344"/>
      <c r="W247" s="345"/>
      <c r="X247" s="346"/>
      <c r="Y247" s="347"/>
      <c r="Z247" s="348"/>
      <c r="AA247" s="355"/>
      <c r="AB247" s="356"/>
      <c r="AC247" s="357"/>
      <c r="AD247" s="358">
        <f>IF(I247="○",R247,ROUNDUP(R247*AA247,1))</f>
        <v>2</v>
      </c>
      <c r="AE247" s="359"/>
      <c r="AF247" s="359"/>
      <c r="AG247" s="359"/>
      <c r="AH247" s="359"/>
      <c r="AI247" s="360"/>
      <c r="AJ247" s="67"/>
      <c r="BA247" s="219" t="str">
        <f>IF(OR(I247="×",BA251="×"),"×","●")</f>
        <v>●</v>
      </c>
      <c r="BB247" s="315" t="str">
        <f>IF(BA247="●",IF(I247="定","-",I247),"-")</f>
        <v>○</v>
      </c>
    </row>
    <row r="248" spans="3:54" ht="10.9" customHeight="1" x14ac:dyDescent="0.15">
      <c r="C248" s="317"/>
      <c r="D248" s="320"/>
      <c r="E248" s="323"/>
      <c r="F248" s="323"/>
      <c r="G248" s="317"/>
      <c r="H248" s="323"/>
      <c r="I248" s="328"/>
      <c r="J248" s="329"/>
      <c r="K248" s="330"/>
      <c r="L248" s="337"/>
      <c r="M248" s="338"/>
      <c r="N248" s="338"/>
      <c r="O248" s="338"/>
      <c r="P248" s="338"/>
      <c r="Q248" s="339"/>
      <c r="R248" s="343"/>
      <c r="S248" s="344"/>
      <c r="T248" s="344"/>
      <c r="U248" s="344"/>
      <c r="V248" s="344"/>
      <c r="W248" s="345"/>
      <c r="X248" s="349"/>
      <c r="Y248" s="350"/>
      <c r="Z248" s="351"/>
      <c r="AA248" s="356"/>
      <c r="AB248" s="356"/>
      <c r="AC248" s="357"/>
      <c r="AD248" s="358"/>
      <c r="AE248" s="359"/>
      <c r="AF248" s="359"/>
      <c r="AG248" s="359"/>
      <c r="AH248" s="359"/>
      <c r="AI248" s="360"/>
      <c r="AJ248" s="67"/>
      <c r="BA248" s="219"/>
      <c r="BB248" s="315"/>
    </row>
    <row r="249" spans="3:54" ht="10.9" customHeight="1" x14ac:dyDescent="0.15">
      <c r="C249" s="317"/>
      <c r="D249" s="320"/>
      <c r="E249" s="323"/>
      <c r="F249" s="323"/>
      <c r="G249" s="317"/>
      <c r="H249" s="323"/>
      <c r="I249" s="328"/>
      <c r="J249" s="329"/>
      <c r="K249" s="330"/>
      <c r="L249" s="337"/>
      <c r="M249" s="338"/>
      <c r="N249" s="338"/>
      <c r="O249" s="338"/>
      <c r="P249" s="338"/>
      <c r="Q249" s="339"/>
      <c r="R249" s="343"/>
      <c r="S249" s="344"/>
      <c r="T249" s="344"/>
      <c r="U249" s="344"/>
      <c r="V249" s="344"/>
      <c r="W249" s="345"/>
      <c r="X249" s="349"/>
      <c r="Y249" s="350"/>
      <c r="Z249" s="351"/>
      <c r="AA249" s="356"/>
      <c r="AB249" s="356"/>
      <c r="AC249" s="357"/>
      <c r="AD249" s="358"/>
      <c r="AE249" s="359"/>
      <c r="AF249" s="359"/>
      <c r="AG249" s="359"/>
      <c r="AH249" s="359"/>
      <c r="AI249" s="360"/>
      <c r="AJ249" s="67"/>
      <c r="BA249" s="219"/>
      <c r="BB249" s="315"/>
    </row>
    <row r="250" spans="3:54" ht="10.9" customHeight="1" x14ac:dyDescent="0.15">
      <c r="C250" s="318"/>
      <c r="D250" s="321"/>
      <c r="E250" s="324"/>
      <c r="F250" s="324"/>
      <c r="G250" s="318"/>
      <c r="H250" s="324"/>
      <c r="I250" s="331"/>
      <c r="J250" s="332"/>
      <c r="K250" s="333"/>
      <c r="L250" s="340"/>
      <c r="M250" s="341"/>
      <c r="N250" s="341"/>
      <c r="O250" s="341"/>
      <c r="P250" s="341"/>
      <c r="Q250" s="342"/>
      <c r="R250" s="343"/>
      <c r="S250" s="344"/>
      <c r="T250" s="344"/>
      <c r="U250" s="344"/>
      <c r="V250" s="344"/>
      <c r="W250" s="345"/>
      <c r="X250" s="352"/>
      <c r="Y250" s="353"/>
      <c r="Z250" s="354"/>
      <c r="AA250" s="356"/>
      <c r="AB250" s="356"/>
      <c r="AC250" s="357"/>
      <c r="AD250" s="358"/>
      <c r="AE250" s="359"/>
      <c r="AF250" s="359"/>
      <c r="AG250" s="359"/>
      <c r="AH250" s="359"/>
      <c r="AI250" s="360"/>
      <c r="AJ250" s="67"/>
      <c r="BA250" s="219"/>
      <c r="BB250" s="315"/>
    </row>
    <row r="251" spans="3:54" ht="10.9" customHeight="1" x14ac:dyDescent="0.15">
      <c r="C251" s="316">
        <v>4</v>
      </c>
      <c r="D251" s="319" t="s">
        <v>103</v>
      </c>
      <c r="E251" s="322">
        <v>27</v>
      </c>
      <c r="F251" s="322" t="s">
        <v>104</v>
      </c>
      <c r="G251" s="316" t="s">
        <v>107</v>
      </c>
      <c r="H251" s="322"/>
      <c r="I251" s="325" t="s">
        <v>144</v>
      </c>
      <c r="J251" s="326"/>
      <c r="K251" s="327"/>
      <c r="L251" s="334">
        <f>J$221</f>
        <v>150</v>
      </c>
      <c r="M251" s="335"/>
      <c r="N251" s="335"/>
      <c r="O251" s="335"/>
      <c r="P251" s="335"/>
      <c r="Q251" s="336"/>
      <c r="R251" s="343">
        <f t="shared" ref="R251" si="1">IF(AND(I251="○",BA251="●"),2+ROUNDDOWN(($L251-100)/100,0)*2,0)</f>
        <v>2</v>
      </c>
      <c r="S251" s="344"/>
      <c r="T251" s="344"/>
      <c r="U251" s="344"/>
      <c r="V251" s="344"/>
      <c r="W251" s="345"/>
      <c r="X251" s="346"/>
      <c r="Y251" s="347"/>
      <c r="Z251" s="348"/>
      <c r="AA251" s="355"/>
      <c r="AB251" s="356"/>
      <c r="AC251" s="357"/>
      <c r="AD251" s="358">
        <f>IF(I251="○",R251,ROUNDUP(R251*AA251,1))</f>
        <v>2</v>
      </c>
      <c r="AE251" s="359"/>
      <c r="AF251" s="359"/>
      <c r="AG251" s="359"/>
      <c r="AH251" s="359"/>
      <c r="AI251" s="360"/>
      <c r="AJ251" s="67"/>
      <c r="BA251" s="219" t="str">
        <f>IF(OR(I251="×",BA255="×"),"×","●")</f>
        <v>●</v>
      </c>
      <c r="BB251" s="315" t="str">
        <f>IF(BA251="●",IF(I251="定","-",I251),"-")</f>
        <v>○</v>
      </c>
    </row>
    <row r="252" spans="3:54" ht="10.9" customHeight="1" x14ac:dyDescent="0.15">
      <c r="C252" s="317"/>
      <c r="D252" s="320"/>
      <c r="E252" s="323"/>
      <c r="F252" s="323"/>
      <c r="G252" s="317"/>
      <c r="H252" s="323"/>
      <c r="I252" s="328"/>
      <c r="J252" s="329"/>
      <c r="K252" s="330"/>
      <c r="L252" s="337"/>
      <c r="M252" s="338"/>
      <c r="N252" s="338"/>
      <c r="O252" s="338"/>
      <c r="P252" s="338"/>
      <c r="Q252" s="339"/>
      <c r="R252" s="343"/>
      <c r="S252" s="344"/>
      <c r="T252" s="344"/>
      <c r="U252" s="344"/>
      <c r="V252" s="344"/>
      <c r="W252" s="345"/>
      <c r="X252" s="349"/>
      <c r="Y252" s="350"/>
      <c r="Z252" s="351"/>
      <c r="AA252" s="356"/>
      <c r="AB252" s="356"/>
      <c r="AC252" s="357"/>
      <c r="AD252" s="358"/>
      <c r="AE252" s="359"/>
      <c r="AF252" s="359"/>
      <c r="AG252" s="359"/>
      <c r="AH252" s="359"/>
      <c r="AI252" s="360"/>
      <c r="AJ252" s="67"/>
      <c r="BA252" s="219"/>
      <c r="BB252" s="315"/>
    </row>
    <row r="253" spans="3:54" ht="10.9" customHeight="1" x14ac:dyDescent="0.15">
      <c r="C253" s="317"/>
      <c r="D253" s="320"/>
      <c r="E253" s="323"/>
      <c r="F253" s="323"/>
      <c r="G253" s="317"/>
      <c r="H253" s="323"/>
      <c r="I253" s="328"/>
      <c r="J253" s="329"/>
      <c r="K253" s="330"/>
      <c r="L253" s="337"/>
      <c r="M253" s="338"/>
      <c r="N253" s="338"/>
      <c r="O253" s="338"/>
      <c r="P253" s="338"/>
      <c r="Q253" s="339"/>
      <c r="R253" s="343"/>
      <c r="S253" s="344"/>
      <c r="T253" s="344"/>
      <c r="U253" s="344"/>
      <c r="V253" s="344"/>
      <c r="W253" s="345"/>
      <c r="X253" s="349"/>
      <c r="Y253" s="350"/>
      <c r="Z253" s="351"/>
      <c r="AA253" s="356"/>
      <c r="AB253" s="356"/>
      <c r="AC253" s="357"/>
      <c r="AD253" s="358"/>
      <c r="AE253" s="359"/>
      <c r="AF253" s="359"/>
      <c r="AG253" s="359"/>
      <c r="AH253" s="359"/>
      <c r="AI253" s="360"/>
      <c r="AJ253" s="67"/>
      <c r="BA253" s="219"/>
      <c r="BB253" s="315"/>
    </row>
    <row r="254" spans="3:54" ht="10.9" customHeight="1" x14ac:dyDescent="0.15">
      <c r="C254" s="318"/>
      <c r="D254" s="321"/>
      <c r="E254" s="324"/>
      <c r="F254" s="324"/>
      <c r="G254" s="318"/>
      <c r="H254" s="324"/>
      <c r="I254" s="331"/>
      <c r="J254" s="332"/>
      <c r="K254" s="333"/>
      <c r="L254" s="340"/>
      <c r="M254" s="341"/>
      <c r="N254" s="341"/>
      <c r="O254" s="341"/>
      <c r="P254" s="341"/>
      <c r="Q254" s="342"/>
      <c r="R254" s="343"/>
      <c r="S254" s="344"/>
      <c r="T254" s="344"/>
      <c r="U254" s="344"/>
      <c r="V254" s="344"/>
      <c r="W254" s="345"/>
      <c r="X254" s="352"/>
      <c r="Y254" s="353"/>
      <c r="Z254" s="354"/>
      <c r="AA254" s="356"/>
      <c r="AB254" s="356"/>
      <c r="AC254" s="357"/>
      <c r="AD254" s="358"/>
      <c r="AE254" s="359"/>
      <c r="AF254" s="359"/>
      <c r="AG254" s="359"/>
      <c r="AH254" s="359"/>
      <c r="AI254" s="360"/>
      <c r="AJ254" s="67"/>
      <c r="BA254" s="219"/>
      <c r="BB254" s="315"/>
    </row>
    <row r="255" spans="3:54" ht="10.9" customHeight="1" x14ac:dyDescent="0.15">
      <c r="C255" s="316">
        <v>4</v>
      </c>
      <c r="D255" s="319" t="s">
        <v>103</v>
      </c>
      <c r="E255" s="322">
        <v>28</v>
      </c>
      <c r="F255" s="322" t="s">
        <v>104</v>
      </c>
      <c r="G255" s="316" t="s">
        <v>108</v>
      </c>
      <c r="H255" s="322"/>
      <c r="I255" s="325" t="s">
        <v>144</v>
      </c>
      <c r="J255" s="326"/>
      <c r="K255" s="327"/>
      <c r="L255" s="334">
        <f>J$221</f>
        <v>150</v>
      </c>
      <c r="M255" s="335"/>
      <c r="N255" s="335"/>
      <c r="O255" s="335"/>
      <c r="P255" s="335"/>
      <c r="Q255" s="336"/>
      <c r="R255" s="343">
        <f t="shared" ref="R255" si="2">IF(AND(I255="○",BA255="●"),2+ROUNDDOWN(($L255-100)/100,0)*2,0)</f>
        <v>2</v>
      </c>
      <c r="S255" s="344"/>
      <c r="T255" s="344"/>
      <c r="U255" s="344"/>
      <c r="V255" s="344"/>
      <c r="W255" s="345"/>
      <c r="X255" s="346"/>
      <c r="Y255" s="347"/>
      <c r="Z255" s="348"/>
      <c r="AA255" s="355"/>
      <c r="AB255" s="356"/>
      <c r="AC255" s="357"/>
      <c r="AD255" s="358">
        <f>IF(I255="○",R255,ROUNDUP(R255*AA255,1))</f>
        <v>2</v>
      </c>
      <c r="AE255" s="359"/>
      <c r="AF255" s="359"/>
      <c r="AG255" s="359"/>
      <c r="AH255" s="359"/>
      <c r="AI255" s="360"/>
      <c r="AJ255" s="67"/>
      <c r="BA255" s="219" t="str">
        <f>IF(OR(I255="×",BA259="×"),"×","●")</f>
        <v>●</v>
      </c>
      <c r="BB255" s="315" t="str">
        <f>IF(BA255="●",IF(I255="定","-",I255),"-")</f>
        <v>○</v>
      </c>
    </row>
    <row r="256" spans="3:54" ht="10.9" customHeight="1" x14ac:dyDescent="0.15">
      <c r="C256" s="317"/>
      <c r="D256" s="320"/>
      <c r="E256" s="323"/>
      <c r="F256" s="323"/>
      <c r="G256" s="317"/>
      <c r="H256" s="323"/>
      <c r="I256" s="328"/>
      <c r="J256" s="329"/>
      <c r="K256" s="330"/>
      <c r="L256" s="337"/>
      <c r="M256" s="338"/>
      <c r="N256" s="338"/>
      <c r="O256" s="338"/>
      <c r="P256" s="338"/>
      <c r="Q256" s="339"/>
      <c r="R256" s="343"/>
      <c r="S256" s="344"/>
      <c r="T256" s="344"/>
      <c r="U256" s="344"/>
      <c r="V256" s="344"/>
      <c r="W256" s="345"/>
      <c r="X256" s="349"/>
      <c r="Y256" s="350"/>
      <c r="Z256" s="351"/>
      <c r="AA256" s="356"/>
      <c r="AB256" s="356"/>
      <c r="AC256" s="357"/>
      <c r="AD256" s="358"/>
      <c r="AE256" s="359"/>
      <c r="AF256" s="359"/>
      <c r="AG256" s="359"/>
      <c r="AH256" s="359"/>
      <c r="AI256" s="360"/>
      <c r="AJ256" s="67"/>
      <c r="BA256" s="219"/>
      <c r="BB256" s="315"/>
    </row>
    <row r="257" spans="3:54" ht="10.9" customHeight="1" x14ac:dyDescent="0.15">
      <c r="C257" s="317"/>
      <c r="D257" s="320"/>
      <c r="E257" s="323"/>
      <c r="F257" s="323"/>
      <c r="G257" s="317"/>
      <c r="H257" s="323"/>
      <c r="I257" s="328"/>
      <c r="J257" s="329"/>
      <c r="K257" s="330"/>
      <c r="L257" s="337"/>
      <c r="M257" s="338"/>
      <c r="N257" s="338"/>
      <c r="O257" s="338"/>
      <c r="P257" s="338"/>
      <c r="Q257" s="339"/>
      <c r="R257" s="343"/>
      <c r="S257" s="344"/>
      <c r="T257" s="344"/>
      <c r="U257" s="344"/>
      <c r="V257" s="344"/>
      <c r="W257" s="345"/>
      <c r="X257" s="349"/>
      <c r="Y257" s="350"/>
      <c r="Z257" s="351"/>
      <c r="AA257" s="356"/>
      <c r="AB257" s="356"/>
      <c r="AC257" s="357"/>
      <c r="AD257" s="358"/>
      <c r="AE257" s="359"/>
      <c r="AF257" s="359"/>
      <c r="AG257" s="359"/>
      <c r="AH257" s="359"/>
      <c r="AI257" s="360"/>
      <c r="AJ257" s="67"/>
      <c r="BA257" s="219"/>
      <c r="BB257" s="315"/>
    </row>
    <row r="258" spans="3:54" ht="10.9" customHeight="1" x14ac:dyDescent="0.15">
      <c r="C258" s="318"/>
      <c r="D258" s="321"/>
      <c r="E258" s="324"/>
      <c r="F258" s="324"/>
      <c r="G258" s="318"/>
      <c r="H258" s="324"/>
      <c r="I258" s="331"/>
      <c r="J258" s="332"/>
      <c r="K258" s="333"/>
      <c r="L258" s="340"/>
      <c r="M258" s="341"/>
      <c r="N258" s="341"/>
      <c r="O258" s="341"/>
      <c r="P258" s="341"/>
      <c r="Q258" s="342"/>
      <c r="R258" s="343"/>
      <c r="S258" s="344"/>
      <c r="T258" s="344"/>
      <c r="U258" s="344"/>
      <c r="V258" s="344"/>
      <c r="W258" s="345"/>
      <c r="X258" s="352"/>
      <c r="Y258" s="353"/>
      <c r="Z258" s="354"/>
      <c r="AA258" s="356"/>
      <c r="AB258" s="356"/>
      <c r="AC258" s="357"/>
      <c r="AD258" s="358"/>
      <c r="AE258" s="359"/>
      <c r="AF258" s="359"/>
      <c r="AG258" s="359"/>
      <c r="AH258" s="359"/>
      <c r="AI258" s="360"/>
      <c r="AJ258" s="67"/>
      <c r="BA258" s="219"/>
      <c r="BB258" s="315"/>
    </row>
    <row r="259" spans="3:54" ht="10.9" customHeight="1" x14ac:dyDescent="0.15">
      <c r="C259" s="316">
        <v>4</v>
      </c>
      <c r="D259" s="319" t="s">
        <v>103</v>
      </c>
      <c r="E259" s="322">
        <v>29</v>
      </c>
      <c r="F259" s="322" t="s">
        <v>104</v>
      </c>
      <c r="G259" s="316" t="s">
        <v>109</v>
      </c>
      <c r="H259" s="322"/>
      <c r="I259" s="325" t="s">
        <v>144</v>
      </c>
      <c r="J259" s="326"/>
      <c r="K259" s="327"/>
      <c r="L259" s="334">
        <f>J$221</f>
        <v>150</v>
      </c>
      <c r="M259" s="335"/>
      <c r="N259" s="335"/>
      <c r="O259" s="335"/>
      <c r="P259" s="335"/>
      <c r="Q259" s="336"/>
      <c r="R259" s="343">
        <f t="shared" ref="R259" si="3">IF(AND(I259="○",BA259="●"),2+ROUNDDOWN(($L259-100)/100,0)*2,0)</f>
        <v>2</v>
      </c>
      <c r="S259" s="344"/>
      <c r="T259" s="344"/>
      <c r="U259" s="344"/>
      <c r="V259" s="344"/>
      <c r="W259" s="345"/>
      <c r="X259" s="346"/>
      <c r="Y259" s="347"/>
      <c r="Z259" s="348"/>
      <c r="AA259" s="355"/>
      <c r="AB259" s="356"/>
      <c r="AC259" s="357"/>
      <c r="AD259" s="358">
        <f>IF(I259="○",R259,ROUNDUP(R259*AA259,1))</f>
        <v>2</v>
      </c>
      <c r="AE259" s="359"/>
      <c r="AF259" s="359"/>
      <c r="AG259" s="359"/>
      <c r="AH259" s="359"/>
      <c r="AI259" s="360"/>
      <c r="AJ259" s="67"/>
      <c r="BA259" s="219" t="str">
        <f>IF(OR(I259="×",BA263="×"),"×","●")</f>
        <v>●</v>
      </c>
      <c r="BB259" s="315" t="str">
        <f>IF(BA259="●",IF(I259="定","-",I259),"-")</f>
        <v>○</v>
      </c>
    </row>
    <row r="260" spans="3:54" ht="10.9" customHeight="1" x14ac:dyDescent="0.15">
      <c r="C260" s="317"/>
      <c r="D260" s="320"/>
      <c r="E260" s="323"/>
      <c r="F260" s="323"/>
      <c r="G260" s="317"/>
      <c r="H260" s="323"/>
      <c r="I260" s="328"/>
      <c r="J260" s="329"/>
      <c r="K260" s="330"/>
      <c r="L260" s="337"/>
      <c r="M260" s="338"/>
      <c r="N260" s="338"/>
      <c r="O260" s="338"/>
      <c r="P260" s="338"/>
      <c r="Q260" s="339"/>
      <c r="R260" s="343"/>
      <c r="S260" s="344"/>
      <c r="T260" s="344"/>
      <c r="U260" s="344"/>
      <c r="V260" s="344"/>
      <c r="W260" s="345"/>
      <c r="X260" s="349"/>
      <c r="Y260" s="350"/>
      <c r="Z260" s="351"/>
      <c r="AA260" s="356"/>
      <c r="AB260" s="356"/>
      <c r="AC260" s="357"/>
      <c r="AD260" s="358"/>
      <c r="AE260" s="359"/>
      <c r="AF260" s="359"/>
      <c r="AG260" s="359"/>
      <c r="AH260" s="359"/>
      <c r="AI260" s="360"/>
      <c r="AJ260" s="67"/>
      <c r="BA260" s="219"/>
      <c r="BB260" s="315"/>
    </row>
    <row r="261" spans="3:54" ht="10.9" customHeight="1" x14ac:dyDescent="0.15">
      <c r="C261" s="317"/>
      <c r="D261" s="320"/>
      <c r="E261" s="323"/>
      <c r="F261" s="323"/>
      <c r="G261" s="317"/>
      <c r="H261" s="323"/>
      <c r="I261" s="328"/>
      <c r="J261" s="329"/>
      <c r="K261" s="330"/>
      <c r="L261" s="337"/>
      <c r="M261" s="338"/>
      <c r="N261" s="338"/>
      <c r="O261" s="338"/>
      <c r="P261" s="338"/>
      <c r="Q261" s="339"/>
      <c r="R261" s="343"/>
      <c r="S261" s="344"/>
      <c r="T261" s="344"/>
      <c r="U261" s="344"/>
      <c r="V261" s="344"/>
      <c r="W261" s="345"/>
      <c r="X261" s="349"/>
      <c r="Y261" s="350"/>
      <c r="Z261" s="351"/>
      <c r="AA261" s="356"/>
      <c r="AB261" s="356"/>
      <c r="AC261" s="357"/>
      <c r="AD261" s="358"/>
      <c r="AE261" s="359"/>
      <c r="AF261" s="359"/>
      <c r="AG261" s="359"/>
      <c r="AH261" s="359"/>
      <c r="AI261" s="360"/>
      <c r="AJ261" s="67"/>
      <c r="BA261" s="219"/>
      <c r="BB261" s="315"/>
    </row>
    <row r="262" spans="3:54" ht="10.9" customHeight="1" x14ac:dyDescent="0.15">
      <c r="C262" s="318"/>
      <c r="D262" s="321"/>
      <c r="E262" s="324"/>
      <c r="F262" s="324"/>
      <c r="G262" s="318"/>
      <c r="H262" s="324"/>
      <c r="I262" s="331"/>
      <c r="J262" s="332"/>
      <c r="K262" s="333"/>
      <c r="L262" s="340"/>
      <c r="M262" s="341"/>
      <c r="N262" s="341"/>
      <c r="O262" s="341"/>
      <c r="P262" s="341"/>
      <c r="Q262" s="342"/>
      <c r="R262" s="343"/>
      <c r="S262" s="344"/>
      <c r="T262" s="344"/>
      <c r="U262" s="344"/>
      <c r="V262" s="344"/>
      <c r="W262" s="345"/>
      <c r="X262" s="352"/>
      <c r="Y262" s="353"/>
      <c r="Z262" s="354"/>
      <c r="AA262" s="356"/>
      <c r="AB262" s="356"/>
      <c r="AC262" s="357"/>
      <c r="AD262" s="358"/>
      <c r="AE262" s="359"/>
      <c r="AF262" s="359"/>
      <c r="AG262" s="359"/>
      <c r="AH262" s="359"/>
      <c r="AI262" s="360"/>
      <c r="AJ262" s="67"/>
      <c r="BA262" s="219"/>
      <c r="BB262" s="315"/>
    </row>
    <row r="263" spans="3:54" ht="10.9" customHeight="1" x14ac:dyDescent="0.15">
      <c r="C263" s="316">
        <v>4</v>
      </c>
      <c r="D263" s="319" t="s">
        <v>103</v>
      </c>
      <c r="E263" s="322">
        <v>30</v>
      </c>
      <c r="F263" s="322" t="s">
        <v>104</v>
      </c>
      <c r="G263" s="316" t="s">
        <v>110</v>
      </c>
      <c r="H263" s="322"/>
      <c r="I263" s="325" t="s">
        <v>144</v>
      </c>
      <c r="J263" s="326"/>
      <c r="K263" s="327"/>
      <c r="L263" s="334">
        <f>J$221</f>
        <v>150</v>
      </c>
      <c r="M263" s="335"/>
      <c r="N263" s="335"/>
      <c r="O263" s="335"/>
      <c r="P263" s="335"/>
      <c r="Q263" s="336"/>
      <c r="R263" s="343">
        <f t="shared" ref="R263" si="4">IF(AND(I263="○",BA263="●"),2+ROUNDDOWN(($L263-100)/100,0)*2,0)</f>
        <v>2</v>
      </c>
      <c r="S263" s="344"/>
      <c r="T263" s="344"/>
      <c r="U263" s="344"/>
      <c r="V263" s="344"/>
      <c r="W263" s="345"/>
      <c r="X263" s="346"/>
      <c r="Y263" s="347"/>
      <c r="Z263" s="348"/>
      <c r="AA263" s="355"/>
      <c r="AB263" s="356"/>
      <c r="AC263" s="357"/>
      <c r="AD263" s="358">
        <f>IF(I263="○",R263,ROUNDUP(R263*AA263,1))</f>
        <v>2</v>
      </c>
      <c r="AE263" s="359"/>
      <c r="AF263" s="359"/>
      <c r="AG263" s="359"/>
      <c r="AH263" s="359"/>
      <c r="AI263" s="360"/>
      <c r="AJ263" s="67"/>
      <c r="BA263" s="219" t="str">
        <f>IF(OR(I263="×",BA267="×"),"×","●")</f>
        <v>●</v>
      </c>
      <c r="BB263" s="315" t="str">
        <f>IF(BA263="●",IF(I263="定","-",I263),"-")</f>
        <v>○</v>
      </c>
    </row>
    <row r="264" spans="3:54" ht="10.9" customHeight="1" x14ac:dyDescent="0.15">
      <c r="C264" s="317"/>
      <c r="D264" s="320"/>
      <c r="E264" s="323"/>
      <c r="F264" s="323"/>
      <c r="G264" s="317"/>
      <c r="H264" s="323"/>
      <c r="I264" s="328"/>
      <c r="J264" s="329"/>
      <c r="K264" s="330"/>
      <c r="L264" s="337"/>
      <c r="M264" s="338"/>
      <c r="N264" s="338"/>
      <c r="O264" s="338"/>
      <c r="P264" s="338"/>
      <c r="Q264" s="339"/>
      <c r="R264" s="343"/>
      <c r="S264" s="344"/>
      <c r="T264" s="344"/>
      <c r="U264" s="344"/>
      <c r="V264" s="344"/>
      <c r="W264" s="345"/>
      <c r="X264" s="349"/>
      <c r="Y264" s="350"/>
      <c r="Z264" s="351"/>
      <c r="AA264" s="356"/>
      <c r="AB264" s="356"/>
      <c r="AC264" s="357"/>
      <c r="AD264" s="358"/>
      <c r="AE264" s="359"/>
      <c r="AF264" s="359"/>
      <c r="AG264" s="359"/>
      <c r="AH264" s="359"/>
      <c r="AI264" s="360"/>
      <c r="AJ264" s="67"/>
      <c r="BA264" s="219"/>
      <c r="BB264" s="315"/>
    </row>
    <row r="265" spans="3:54" ht="10.9" customHeight="1" x14ac:dyDescent="0.15">
      <c r="C265" s="317"/>
      <c r="D265" s="320"/>
      <c r="E265" s="323"/>
      <c r="F265" s="323"/>
      <c r="G265" s="317"/>
      <c r="H265" s="323"/>
      <c r="I265" s="328"/>
      <c r="J265" s="329"/>
      <c r="K265" s="330"/>
      <c r="L265" s="337"/>
      <c r="M265" s="338"/>
      <c r="N265" s="338"/>
      <c r="O265" s="338"/>
      <c r="P265" s="338"/>
      <c r="Q265" s="339"/>
      <c r="R265" s="343"/>
      <c r="S265" s="344"/>
      <c r="T265" s="344"/>
      <c r="U265" s="344"/>
      <c r="V265" s="344"/>
      <c r="W265" s="345"/>
      <c r="X265" s="349"/>
      <c r="Y265" s="350"/>
      <c r="Z265" s="351"/>
      <c r="AA265" s="356"/>
      <c r="AB265" s="356"/>
      <c r="AC265" s="357"/>
      <c r="AD265" s="358"/>
      <c r="AE265" s="359"/>
      <c r="AF265" s="359"/>
      <c r="AG265" s="359"/>
      <c r="AH265" s="359"/>
      <c r="AI265" s="360"/>
      <c r="AJ265" s="67"/>
      <c r="BA265" s="219"/>
      <c r="BB265" s="315"/>
    </row>
    <row r="266" spans="3:54" ht="10.9" customHeight="1" x14ac:dyDescent="0.15">
      <c r="C266" s="318"/>
      <c r="D266" s="321"/>
      <c r="E266" s="324"/>
      <c r="F266" s="324"/>
      <c r="G266" s="318"/>
      <c r="H266" s="324"/>
      <c r="I266" s="331"/>
      <c r="J266" s="332"/>
      <c r="K266" s="333"/>
      <c r="L266" s="340"/>
      <c r="M266" s="341"/>
      <c r="N266" s="341"/>
      <c r="O266" s="341"/>
      <c r="P266" s="341"/>
      <c r="Q266" s="342"/>
      <c r="R266" s="343"/>
      <c r="S266" s="344"/>
      <c r="T266" s="344"/>
      <c r="U266" s="344"/>
      <c r="V266" s="344"/>
      <c r="W266" s="345"/>
      <c r="X266" s="352"/>
      <c r="Y266" s="353"/>
      <c r="Z266" s="354"/>
      <c r="AA266" s="356"/>
      <c r="AB266" s="356"/>
      <c r="AC266" s="357"/>
      <c r="AD266" s="358"/>
      <c r="AE266" s="359"/>
      <c r="AF266" s="359"/>
      <c r="AG266" s="359"/>
      <c r="AH266" s="359"/>
      <c r="AI266" s="360"/>
      <c r="AJ266" s="67"/>
      <c r="BA266" s="219"/>
      <c r="BB266" s="315"/>
    </row>
    <row r="267" spans="3:54" ht="10.9" customHeight="1" x14ac:dyDescent="0.15">
      <c r="C267" s="316">
        <v>5</v>
      </c>
      <c r="D267" s="319" t="s">
        <v>103</v>
      </c>
      <c r="E267" s="322">
        <v>1</v>
      </c>
      <c r="F267" s="322" t="s">
        <v>104</v>
      </c>
      <c r="G267" s="316" t="s">
        <v>111</v>
      </c>
      <c r="H267" s="322"/>
      <c r="I267" s="325" t="s">
        <v>144</v>
      </c>
      <c r="J267" s="326"/>
      <c r="K267" s="327"/>
      <c r="L267" s="334">
        <f>J$221</f>
        <v>150</v>
      </c>
      <c r="M267" s="335"/>
      <c r="N267" s="335"/>
      <c r="O267" s="335"/>
      <c r="P267" s="335"/>
      <c r="Q267" s="336"/>
      <c r="R267" s="343">
        <f t="shared" ref="R267" si="5">IF(AND(I267="○",BA267="●"),2+ROUNDDOWN(($L267-100)/100,0)*2,0)</f>
        <v>2</v>
      </c>
      <c r="S267" s="344"/>
      <c r="T267" s="344"/>
      <c r="U267" s="344"/>
      <c r="V267" s="344"/>
      <c r="W267" s="345"/>
      <c r="X267" s="346"/>
      <c r="Y267" s="347"/>
      <c r="Z267" s="348"/>
      <c r="AA267" s="355"/>
      <c r="AB267" s="356"/>
      <c r="AC267" s="357"/>
      <c r="AD267" s="358">
        <f>IF(I267="○",R267,ROUNDUP(R267*AA267,1))</f>
        <v>2</v>
      </c>
      <c r="AE267" s="359"/>
      <c r="AF267" s="359"/>
      <c r="AG267" s="359"/>
      <c r="AH267" s="359"/>
      <c r="AI267" s="360"/>
      <c r="AJ267" s="67"/>
      <c r="BA267" s="219" t="str">
        <f>IF(OR(I267="×",BA271="×"),"×","●")</f>
        <v>●</v>
      </c>
      <c r="BB267" s="315" t="str">
        <f>IF(BA267="●",IF(I267="定","-",I267),"-")</f>
        <v>○</v>
      </c>
    </row>
    <row r="268" spans="3:54" ht="10.9" customHeight="1" x14ac:dyDescent="0.15">
      <c r="C268" s="317"/>
      <c r="D268" s="320"/>
      <c r="E268" s="323"/>
      <c r="F268" s="323"/>
      <c r="G268" s="317"/>
      <c r="H268" s="323"/>
      <c r="I268" s="328"/>
      <c r="J268" s="329"/>
      <c r="K268" s="330"/>
      <c r="L268" s="337"/>
      <c r="M268" s="338"/>
      <c r="N268" s="338"/>
      <c r="O268" s="338"/>
      <c r="P268" s="338"/>
      <c r="Q268" s="339"/>
      <c r="R268" s="343"/>
      <c r="S268" s="344"/>
      <c r="T268" s="344"/>
      <c r="U268" s="344"/>
      <c r="V268" s="344"/>
      <c r="W268" s="345"/>
      <c r="X268" s="349"/>
      <c r="Y268" s="350"/>
      <c r="Z268" s="351"/>
      <c r="AA268" s="356"/>
      <c r="AB268" s="356"/>
      <c r="AC268" s="357"/>
      <c r="AD268" s="358"/>
      <c r="AE268" s="359"/>
      <c r="AF268" s="359"/>
      <c r="AG268" s="359"/>
      <c r="AH268" s="359"/>
      <c r="AI268" s="360"/>
      <c r="AJ268" s="67"/>
      <c r="BA268" s="219"/>
      <c r="BB268" s="315"/>
    </row>
    <row r="269" spans="3:54" ht="10.9" customHeight="1" x14ac:dyDescent="0.15">
      <c r="C269" s="317"/>
      <c r="D269" s="320"/>
      <c r="E269" s="323"/>
      <c r="F269" s="323"/>
      <c r="G269" s="317"/>
      <c r="H269" s="323"/>
      <c r="I269" s="328"/>
      <c r="J269" s="329"/>
      <c r="K269" s="330"/>
      <c r="L269" s="337"/>
      <c r="M269" s="338"/>
      <c r="N269" s="338"/>
      <c r="O269" s="338"/>
      <c r="P269" s="338"/>
      <c r="Q269" s="339"/>
      <c r="R269" s="343"/>
      <c r="S269" s="344"/>
      <c r="T269" s="344"/>
      <c r="U269" s="344"/>
      <c r="V269" s="344"/>
      <c r="W269" s="345"/>
      <c r="X269" s="349"/>
      <c r="Y269" s="350"/>
      <c r="Z269" s="351"/>
      <c r="AA269" s="356"/>
      <c r="AB269" s="356"/>
      <c r="AC269" s="357"/>
      <c r="AD269" s="358"/>
      <c r="AE269" s="359"/>
      <c r="AF269" s="359"/>
      <c r="AG269" s="359"/>
      <c r="AH269" s="359"/>
      <c r="AI269" s="360"/>
      <c r="AJ269" s="67"/>
      <c r="BA269" s="219"/>
      <c r="BB269" s="315"/>
    </row>
    <row r="270" spans="3:54" ht="10.9" customHeight="1" x14ac:dyDescent="0.15">
      <c r="C270" s="318"/>
      <c r="D270" s="321"/>
      <c r="E270" s="324"/>
      <c r="F270" s="324"/>
      <c r="G270" s="318"/>
      <c r="H270" s="324"/>
      <c r="I270" s="331"/>
      <c r="J270" s="332"/>
      <c r="K270" s="333"/>
      <c r="L270" s="340"/>
      <c r="M270" s="341"/>
      <c r="N270" s="341"/>
      <c r="O270" s="341"/>
      <c r="P270" s="341"/>
      <c r="Q270" s="342"/>
      <c r="R270" s="343"/>
      <c r="S270" s="344"/>
      <c r="T270" s="344"/>
      <c r="U270" s="344"/>
      <c r="V270" s="344"/>
      <c r="W270" s="345"/>
      <c r="X270" s="352"/>
      <c r="Y270" s="353"/>
      <c r="Z270" s="354"/>
      <c r="AA270" s="356"/>
      <c r="AB270" s="356"/>
      <c r="AC270" s="357"/>
      <c r="AD270" s="358"/>
      <c r="AE270" s="359"/>
      <c r="AF270" s="359"/>
      <c r="AG270" s="359"/>
      <c r="AH270" s="359"/>
      <c r="AI270" s="360"/>
      <c r="AJ270" s="67"/>
      <c r="BA270" s="219"/>
      <c r="BB270" s="315"/>
    </row>
    <row r="271" spans="3:54" ht="10.9" customHeight="1" x14ac:dyDescent="0.15">
      <c r="C271" s="316">
        <v>5</v>
      </c>
      <c r="D271" s="319" t="s">
        <v>103</v>
      </c>
      <c r="E271" s="322">
        <v>2</v>
      </c>
      <c r="F271" s="322" t="s">
        <v>104</v>
      </c>
      <c r="G271" s="316" t="s">
        <v>112</v>
      </c>
      <c r="H271" s="322"/>
      <c r="I271" s="325" t="s">
        <v>144</v>
      </c>
      <c r="J271" s="326"/>
      <c r="K271" s="327"/>
      <c r="L271" s="334">
        <f>J$221</f>
        <v>150</v>
      </c>
      <c r="M271" s="335"/>
      <c r="N271" s="335"/>
      <c r="O271" s="335"/>
      <c r="P271" s="335"/>
      <c r="Q271" s="336"/>
      <c r="R271" s="343">
        <f t="shared" ref="R271" si="6">IF(AND(I271="○",BA271="●"),2+ROUNDDOWN(($L271-100)/100,0)*2,0)</f>
        <v>2</v>
      </c>
      <c r="S271" s="344"/>
      <c r="T271" s="344"/>
      <c r="U271" s="344"/>
      <c r="V271" s="344"/>
      <c r="W271" s="345"/>
      <c r="X271" s="346"/>
      <c r="Y271" s="347"/>
      <c r="Z271" s="348"/>
      <c r="AA271" s="355"/>
      <c r="AB271" s="356"/>
      <c r="AC271" s="357"/>
      <c r="AD271" s="358">
        <f>IF(I271="○",R271,ROUNDUP(R271*AA271,1))</f>
        <v>2</v>
      </c>
      <c r="AE271" s="359"/>
      <c r="AF271" s="359"/>
      <c r="AG271" s="359"/>
      <c r="AH271" s="359"/>
      <c r="AI271" s="360"/>
      <c r="AJ271" s="67"/>
      <c r="BA271" s="219" t="str">
        <f>IF(OR(I271="×",BA275="×"),"×","●")</f>
        <v>●</v>
      </c>
      <c r="BB271" s="315" t="str">
        <f>IF(BA271="●",IF(I271="定","-",I271),"-")</f>
        <v>○</v>
      </c>
    </row>
    <row r="272" spans="3:54" ht="10.9" customHeight="1" x14ac:dyDescent="0.15">
      <c r="C272" s="317"/>
      <c r="D272" s="320"/>
      <c r="E272" s="323"/>
      <c r="F272" s="323"/>
      <c r="G272" s="317"/>
      <c r="H272" s="323"/>
      <c r="I272" s="328"/>
      <c r="J272" s="329"/>
      <c r="K272" s="330"/>
      <c r="L272" s="337"/>
      <c r="M272" s="338"/>
      <c r="N272" s="338"/>
      <c r="O272" s="338"/>
      <c r="P272" s="338"/>
      <c r="Q272" s="339"/>
      <c r="R272" s="343"/>
      <c r="S272" s="344"/>
      <c r="T272" s="344"/>
      <c r="U272" s="344"/>
      <c r="V272" s="344"/>
      <c r="W272" s="345"/>
      <c r="X272" s="349"/>
      <c r="Y272" s="350"/>
      <c r="Z272" s="351"/>
      <c r="AA272" s="356"/>
      <c r="AB272" s="356"/>
      <c r="AC272" s="357"/>
      <c r="AD272" s="358"/>
      <c r="AE272" s="359"/>
      <c r="AF272" s="359"/>
      <c r="AG272" s="359"/>
      <c r="AH272" s="359"/>
      <c r="AI272" s="360"/>
      <c r="AJ272" s="67"/>
      <c r="BA272" s="219"/>
      <c r="BB272" s="315"/>
    </row>
    <row r="273" spans="3:54" ht="10.9" customHeight="1" x14ac:dyDescent="0.15">
      <c r="C273" s="317"/>
      <c r="D273" s="320"/>
      <c r="E273" s="323"/>
      <c r="F273" s="323"/>
      <c r="G273" s="317"/>
      <c r="H273" s="323"/>
      <c r="I273" s="328"/>
      <c r="J273" s="329"/>
      <c r="K273" s="330"/>
      <c r="L273" s="337"/>
      <c r="M273" s="338"/>
      <c r="N273" s="338"/>
      <c r="O273" s="338"/>
      <c r="P273" s="338"/>
      <c r="Q273" s="339"/>
      <c r="R273" s="343"/>
      <c r="S273" s="344"/>
      <c r="T273" s="344"/>
      <c r="U273" s="344"/>
      <c r="V273" s="344"/>
      <c r="W273" s="345"/>
      <c r="X273" s="349"/>
      <c r="Y273" s="350"/>
      <c r="Z273" s="351"/>
      <c r="AA273" s="356"/>
      <c r="AB273" s="356"/>
      <c r="AC273" s="357"/>
      <c r="AD273" s="358"/>
      <c r="AE273" s="359"/>
      <c r="AF273" s="359"/>
      <c r="AG273" s="359"/>
      <c r="AH273" s="359"/>
      <c r="AI273" s="360"/>
      <c r="AJ273" s="67"/>
      <c r="BA273" s="219"/>
      <c r="BB273" s="315"/>
    </row>
    <row r="274" spans="3:54" ht="10.9" customHeight="1" x14ac:dyDescent="0.15">
      <c r="C274" s="318"/>
      <c r="D274" s="321"/>
      <c r="E274" s="324"/>
      <c r="F274" s="324"/>
      <c r="G274" s="318"/>
      <c r="H274" s="324"/>
      <c r="I274" s="331"/>
      <c r="J274" s="332"/>
      <c r="K274" s="333"/>
      <c r="L274" s="340"/>
      <c r="M274" s="341"/>
      <c r="N274" s="341"/>
      <c r="O274" s="341"/>
      <c r="P274" s="341"/>
      <c r="Q274" s="342"/>
      <c r="R274" s="343"/>
      <c r="S274" s="344"/>
      <c r="T274" s="344"/>
      <c r="U274" s="344"/>
      <c r="V274" s="344"/>
      <c r="W274" s="345"/>
      <c r="X274" s="352"/>
      <c r="Y274" s="353"/>
      <c r="Z274" s="354"/>
      <c r="AA274" s="356"/>
      <c r="AB274" s="356"/>
      <c r="AC274" s="357"/>
      <c r="AD274" s="358"/>
      <c r="AE274" s="359"/>
      <c r="AF274" s="359"/>
      <c r="AG274" s="359"/>
      <c r="AH274" s="359"/>
      <c r="AI274" s="360"/>
      <c r="AJ274" s="67"/>
      <c r="BA274" s="219"/>
      <c r="BB274" s="315"/>
    </row>
    <row r="275" spans="3:54" ht="10.9" customHeight="1" x14ac:dyDescent="0.15">
      <c r="C275" s="316">
        <v>5</v>
      </c>
      <c r="D275" s="319" t="s">
        <v>103</v>
      </c>
      <c r="E275" s="322">
        <v>3</v>
      </c>
      <c r="F275" s="322" t="s">
        <v>104</v>
      </c>
      <c r="G275" s="316" t="s">
        <v>113</v>
      </c>
      <c r="H275" s="322"/>
      <c r="I275" s="325" t="s">
        <v>144</v>
      </c>
      <c r="J275" s="326"/>
      <c r="K275" s="327"/>
      <c r="L275" s="334">
        <f>J$221</f>
        <v>150</v>
      </c>
      <c r="M275" s="335"/>
      <c r="N275" s="335"/>
      <c r="O275" s="335"/>
      <c r="P275" s="335"/>
      <c r="Q275" s="336"/>
      <c r="R275" s="343">
        <f t="shared" ref="R275" si="7">IF(AND(I275="○",BA275="●"),2+ROUNDDOWN(($L275-100)/100,0)*2,0)</f>
        <v>2</v>
      </c>
      <c r="S275" s="344"/>
      <c r="T275" s="344"/>
      <c r="U275" s="344"/>
      <c r="V275" s="344"/>
      <c r="W275" s="345"/>
      <c r="X275" s="346"/>
      <c r="Y275" s="347"/>
      <c r="Z275" s="348"/>
      <c r="AA275" s="355"/>
      <c r="AB275" s="356"/>
      <c r="AC275" s="357"/>
      <c r="AD275" s="358">
        <f>IF(I275="○",R275,ROUNDUP(R275*AA275,1))</f>
        <v>2</v>
      </c>
      <c r="AE275" s="359"/>
      <c r="AF275" s="359"/>
      <c r="AG275" s="359"/>
      <c r="AH275" s="359"/>
      <c r="AI275" s="360"/>
      <c r="AJ275" s="67"/>
      <c r="BA275" s="219" t="str">
        <f>IF(OR(I275="×",BA279="×"),"×","●")</f>
        <v>●</v>
      </c>
      <c r="BB275" s="315" t="str">
        <f>IF(BA275="●",IF(I275="定","-",I275),"-")</f>
        <v>○</v>
      </c>
    </row>
    <row r="276" spans="3:54" ht="10.9" customHeight="1" x14ac:dyDescent="0.15">
      <c r="C276" s="317"/>
      <c r="D276" s="320"/>
      <c r="E276" s="323"/>
      <c r="F276" s="323"/>
      <c r="G276" s="317"/>
      <c r="H276" s="323"/>
      <c r="I276" s="328"/>
      <c r="J276" s="329"/>
      <c r="K276" s="330"/>
      <c r="L276" s="337"/>
      <c r="M276" s="338"/>
      <c r="N276" s="338"/>
      <c r="O276" s="338"/>
      <c r="P276" s="338"/>
      <c r="Q276" s="339"/>
      <c r="R276" s="343"/>
      <c r="S276" s="344"/>
      <c r="T276" s="344"/>
      <c r="U276" s="344"/>
      <c r="V276" s="344"/>
      <c r="W276" s="345"/>
      <c r="X276" s="349"/>
      <c r="Y276" s="350"/>
      <c r="Z276" s="351"/>
      <c r="AA276" s="356"/>
      <c r="AB276" s="356"/>
      <c r="AC276" s="357"/>
      <c r="AD276" s="358"/>
      <c r="AE276" s="359"/>
      <c r="AF276" s="359"/>
      <c r="AG276" s="359"/>
      <c r="AH276" s="359"/>
      <c r="AI276" s="360"/>
      <c r="AJ276" s="67"/>
      <c r="BA276" s="219"/>
      <c r="BB276" s="315"/>
    </row>
    <row r="277" spans="3:54" ht="10.9" customHeight="1" x14ac:dyDescent="0.15">
      <c r="C277" s="317"/>
      <c r="D277" s="320"/>
      <c r="E277" s="323"/>
      <c r="F277" s="323"/>
      <c r="G277" s="317"/>
      <c r="H277" s="323"/>
      <c r="I277" s="328"/>
      <c r="J277" s="329"/>
      <c r="K277" s="330"/>
      <c r="L277" s="337"/>
      <c r="M277" s="338"/>
      <c r="N277" s="338"/>
      <c r="O277" s="338"/>
      <c r="P277" s="338"/>
      <c r="Q277" s="339"/>
      <c r="R277" s="343"/>
      <c r="S277" s="344"/>
      <c r="T277" s="344"/>
      <c r="U277" s="344"/>
      <c r="V277" s="344"/>
      <c r="W277" s="345"/>
      <c r="X277" s="349"/>
      <c r="Y277" s="350"/>
      <c r="Z277" s="351"/>
      <c r="AA277" s="356"/>
      <c r="AB277" s="356"/>
      <c r="AC277" s="357"/>
      <c r="AD277" s="358"/>
      <c r="AE277" s="359"/>
      <c r="AF277" s="359"/>
      <c r="AG277" s="359"/>
      <c r="AH277" s="359"/>
      <c r="AI277" s="360"/>
      <c r="AJ277" s="67"/>
      <c r="BA277" s="219"/>
      <c r="BB277" s="315"/>
    </row>
    <row r="278" spans="3:54" ht="10.9" customHeight="1" x14ac:dyDescent="0.15">
      <c r="C278" s="318"/>
      <c r="D278" s="321"/>
      <c r="E278" s="324"/>
      <c r="F278" s="324"/>
      <c r="G278" s="318"/>
      <c r="H278" s="324"/>
      <c r="I278" s="331"/>
      <c r="J278" s="332"/>
      <c r="K278" s="333"/>
      <c r="L278" s="340"/>
      <c r="M278" s="341"/>
      <c r="N278" s="341"/>
      <c r="O278" s="341"/>
      <c r="P278" s="341"/>
      <c r="Q278" s="342"/>
      <c r="R278" s="343"/>
      <c r="S278" s="344"/>
      <c r="T278" s="344"/>
      <c r="U278" s="344"/>
      <c r="V278" s="344"/>
      <c r="W278" s="345"/>
      <c r="X278" s="352"/>
      <c r="Y278" s="353"/>
      <c r="Z278" s="354"/>
      <c r="AA278" s="356"/>
      <c r="AB278" s="356"/>
      <c r="AC278" s="357"/>
      <c r="AD278" s="358"/>
      <c r="AE278" s="359"/>
      <c r="AF278" s="359"/>
      <c r="AG278" s="359"/>
      <c r="AH278" s="359"/>
      <c r="AI278" s="360"/>
      <c r="AJ278" s="67"/>
      <c r="BA278" s="219"/>
      <c r="BB278" s="315"/>
    </row>
    <row r="279" spans="3:54" ht="10.9" customHeight="1" x14ac:dyDescent="0.15">
      <c r="C279" s="316">
        <v>5</v>
      </c>
      <c r="D279" s="319" t="s">
        <v>103</v>
      </c>
      <c r="E279" s="322">
        <v>4</v>
      </c>
      <c r="F279" s="322" t="s">
        <v>104</v>
      </c>
      <c r="G279" s="316" t="s">
        <v>114</v>
      </c>
      <c r="H279" s="322"/>
      <c r="I279" s="325" t="s">
        <v>144</v>
      </c>
      <c r="J279" s="326"/>
      <c r="K279" s="327"/>
      <c r="L279" s="334">
        <f>J$221</f>
        <v>150</v>
      </c>
      <c r="M279" s="335"/>
      <c r="N279" s="335"/>
      <c r="O279" s="335"/>
      <c r="P279" s="335"/>
      <c r="Q279" s="336"/>
      <c r="R279" s="343">
        <f t="shared" ref="R279" si="8">IF(AND(I279="○",BA279="●"),2+ROUNDDOWN(($L279-100)/100,0)*2,0)</f>
        <v>2</v>
      </c>
      <c r="S279" s="344"/>
      <c r="T279" s="344"/>
      <c r="U279" s="344"/>
      <c r="V279" s="344"/>
      <c r="W279" s="345"/>
      <c r="X279" s="346"/>
      <c r="Y279" s="347"/>
      <c r="Z279" s="348"/>
      <c r="AA279" s="355"/>
      <c r="AB279" s="356"/>
      <c r="AC279" s="357"/>
      <c r="AD279" s="358">
        <f>IF(I279="○",R279,ROUNDUP(R279*AA279,1))</f>
        <v>2</v>
      </c>
      <c r="AE279" s="359"/>
      <c r="AF279" s="359"/>
      <c r="AG279" s="359"/>
      <c r="AH279" s="359"/>
      <c r="AI279" s="360"/>
      <c r="AJ279" s="67"/>
      <c r="BA279" s="219" t="str">
        <f>IF(OR(I279="×",BA283="×"),"×","●")</f>
        <v>●</v>
      </c>
      <c r="BB279" s="315" t="str">
        <f>IF(BA279="●",IF(I279="定","-",I279),"-")</f>
        <v>○</v>
      </c>
    </row>
    <row r="280" spans="3:54" ht="10.9" customHeight="1" x14ac:dyDescent="0.15">
      <c r="C280" s="317"/>
      <c r="D280" s="320"/>
      <c r="E280" s="323"/>
      <c r="F280" s="323"/>
      <c r="G280" s="317"/>
      <c r="H280" s="323"/>
      <c r="I280" s="328"/>
      <c r="J280" s="329"/>
      <c r="K280" s="330"/>
      <c r="L280" s="337"/>
      <c r="M280" s="338"/>
      <c r="N280" s="338"/>
      <c r="O280" s="338"/>
      <c r="P280" s="338"/>
      <c r="Q280" s="339"/>
      <c r="R280" s="343"/>
      <c r="S280" s="344"/>
      <c r="T280" s="344"/>
      <c r="U280" s="344"/>
      <c r="V280" s="344"/>
      <c r="W280" s="345"/>
      <c r="X280" s="349"/>
      <c r="Y280" s="350"/>
      <c r="Z280" s="351"/>
      <c r="AA280" s="356"/>
      <c r="AB280" s="356"/>
      <c r="AC280" s="357"/>
      <c r="AD280" s="358"/>
      <c r="AE280" s="359"/>
      <c r="AF280" s="359"/>
      <c r="AG280" s="359"/>
      <c r="AH280" s="359"/>
      <c r="AI280" s="360"/>
      <c r="AJ280" s="67"/>
      <c r="BA280" s="219"/>
      <c r="BB280" s="315"/>
    </row>
    <row r="281" spans="3:54" ht="10.9" customHeight="1" x14ac:dyDescent="0.15">
      <c r="C281" s="317"/>
      <c r="D281" s="320"/>
      <c r="E281" s="323"/>
      <c r="F281" s="323"/>
      <c r="G281" s="317"/>
      <c r="H281" s="323"/>
      <c r="I281" s="328"/>
      <c r="J281" s="329"/>
      <c r="K281" s="330"/>
      <c r="L281" s="337"/>
      <c r="M281" s="338"/>
      <c r="N281" s="338"/>
      <c r="O281" s="338"/>
      <c r="P281" s="338"/>
      <c r="Q281" s="339"/>
      <c r="R281" s="343"/>
      <c r="S281" s="344"/>
      <c r="T281" s="344"/>
      <c r="U281" s="344"/>
      <c r="V281" s="344"/>
      <c r="W281" s="345"/>
      <c r="X281" s="349"/>
      <c r="Y281" s="350"/>
      <c r="Z281" s="351"/>
      <c r="AA281" s="356"/>
      <c r="AB281" s="356"/>
      <c r="AC281" s="357"/>
      <c r="AD281" s="358"/>
      <c r="AE281" s="359"/>
      <c r="AF281" s="359"/>
      <c r="AG281" s="359"/>
      <c r="AH281" s="359"/>
      <c r="AI281" s="360"/>
      <c r="AJ281" s="67"/>
      <c r="BA281" s="219"/>
      <c r="BB281" s="315"/>
    </row>
    <row r="282" spans="3:54" ht="10.9" customHeight="1" x14ac:dyDescent="0.15">
      <c r="C282" s="318"/>
      <c r="D282" s="321"/>
      <c r="E282" s="324"/>
      <c r="F282" s="324"/>
      <c r="G282" s="318"/>
      <c r="H282" s="324"/>
      <c r="I282" s="331"/>
      <c r="J282" s="332"/>
      <c r="K282" s="333"/>
      <c r="L282" s="340"/>
      <c r="M282" s="341"/>
      <c r="N282" s="341"/>
      <c r="O282" s="341"/>
      <c r="P282" s="341"/>
      <c r="Q282" s="342"/>
      <c r="R282" s="343"/>
      <c r="S282" s="344"/>
      <c r="T282" s="344"/>
      <c r="U282" s="344"/>
      <c r="V282" s="344"/>
      <c r="W282" s="345"/>
      <c r="X282" s="352"/>
      <c r="Y282" s="353"/>
      <c r="Z282" s="354"/>
      <c r="AA282" s="356"/>
      <c r="AB282" s="356"/>
      <c r="AC282" s="357"/>
      <c r="AD282" s="358"/>
      <c r="AE282" s="359"/>
      <c r="AF282" s="359"/>
      <c r="AG282" s="359"/>
      <c r="AH282" s="359"/>
      <c r="AI282" s="360"/>
      <c r="AJ282" s="67"/>
      <c r="BA282" s="219"/>
      <c r="BB282" s="315"/>
    </row>
    <row r="283" spans="3:54" ht="10.9" customHeight="1" x14ac:dyDescent="0.15">
      <c r="C283" s="316">
        <v>5</v>
      </c>
      <c r="D283" s="319" t="s">
        <v>103</v>
      </c>
      <c r="E283" s="322">
        <v>5</v>
      </c>
      <c r="F283" s="322" t="s">
        <v>104</v>
      </c>
      <c r="G283" s="316" t="s">
        <v>108</v>
      </c>
      <c r="H283" s="322"/>
      <c r="I283" s="325" t="s">
        <v>144</v>
      </c>
      <c r="J283" s="326"/>
      <c r="K283" s="327"/>
      <c r="L283" s="334">
        <f>J$221</f>
        <v>150</v>
      </c>
      <c r="M283" s="335"/>
      <c r="N283" s="335"/>
      <c r="O283" s="335"/>
      <c r="P283" s="335"/>
      <c r="Q283" s="336"/>
      <c r="R283" s="343">
        <f t="shared" ref="R283" si="9">IF(AND(I283="○",BA283="●"),2+ROUNDDOWN(($L283-100)/100,0)*2,0)</f>
        <v>2</v>
      </c>
      <c r="S283" s="344"/>
      <c r="T283" s="344"/>
      <c r="U283" s="344"/>
      <c r="V283" s="344"/>
      <c r="W283" s="345"/>
      <c r="X283" s="346"/>
      <c r="Y283" s="347"/>
      <c r="Z283" s="348"/>
      <c r="AA283" s="355"/>
      <c r="AB283" s="356"/>
      <c r="AC283" s="357"/>
      <c r="AD283" s="358">
        <f>IF(I283="○",R283,ROUNDUP(R283*AA283,1))</f>
        <v>2</v>
      </c>
      <c r="AE283" s="359"/>
      <c r="AF283" s="359"/>
      <c r="AG283" s="359"/>
      <c r="AH283" s="359"/>
      <c r="AI283" s="360"/>
      <c r="AJ283" s="67"/>
      <c r="BA283" s="219" t="str">
        <f>IF(OR(I283="×",BA287="×"),"×","●")</f>
        <v>●</v>
      </c>
      <c r="BB283" s="315" t="str">
        <f>IF(BA283="●",IF(I283="定","-",I283),"-")</f>
        <v>○</v>
      </c>
    </row>
    <row r="284" spans="3:54" ht="10.9" customHeight="1" x14ac:dyDescent="0.15">
      <c r="C284" s="317"/>
      <c r="D284" s="320"/>
      <c r="E284" s="323"/>
      <c r="F284" s="323"/>
      <c r="G284" s="317"/>
      <c r="H284" s="323"/>
      <c r="I284" s="328"/>
      <c r="J284" s="329"/>
      <c r="K284" s="330"/>
      <c r="L284" s="337"/>
      <c r="M284" s="338"/>
      <c r="N284" s="338"/>
      <c r="O284" s="338"/>
      <c r="P284" s="338"/>
      <c r="Q284" s="339"/>
      <c r="R284" s="343"/>
      <c r="S284" s="344"/>
      <c r="T284" s="344"/>
      <c r="U284" s="344"/>
      <c r="V284" s="344"/>
      <c r="W284" s="345"/>
      <c r="X284" s="349"/>
      <c r="Y284" s="350"/>
      <c r="Z284" s="351"/>
      <c r="AA284" s="356"/>
      <c r="AB284" s="356"/>
      <c r="AC284" s="357"/>
      <c r="AD284" s="358"/>
      <c r="AE284" s="359"/>
      <c r="AF284" s="359"/>
      <c r="AG284" s="359"/>
      <c r="AH284" s="359"/>
      <c r="AI284" s="360"/>
      <c r="AJ284" s="67"/>
      <c r="BA284" s="219"/>
      <c r="BB284" s="315"/>
    </row>
    <row r="285" spans="3:54" ht="10.9" customHeight="1" x14ac:dyDescent="0.15">
      <c r="C285" s="317"/>
      <c r="D285" s="320"/>
      <c r="E285" s="323"/>
      <c r="F285" s="323"/>
      <c r="G285" s="317"/>
      <c r="H285" s="323"/>
      <c r="I285" s="328"/>
      <c r="J285" s="329"/>
      <c r="K285" s="330"/>
      <c r="L285" s="337"/>
      <c r="M285" s="338"/>
      <c r="N285" s="338"/>
      <c r="O285" s="338"/>
      <c r="P285" s="338"/>
      <c r="Q285" s="339"/>
      <c r="R285" s="343"/>
      <c r="S285" s="344"/>
      <c r="T285" s="344"/>
      <c r="U285" s="344"/>
      <c r="V285" s="344"/>
      <c r="W285" s="345"/>
      <c r="X285" s="349"/>
      <c r="Y285" s="350"/>
      <c r="Z285" s="351"/>
      <c r="AA285" s="356"/>
      <c r="AB285" s="356"/>
      <c r="AC285" s="357"/>
      <c r="AD285" s="358"/>
      <c r="AE285" s="359"/>
      <c r="AF285" s="359"/>
      <c r="AG285" s="359"/>
      <c r="AH285" s="359"/>
      <c r="AI285" s="360"/>
      <c r="AJ285" s="67"/>
      <c r="BA285" s="219"/>
      <c r="BB285" s="315"/>
    </row>
    <row r="286" spans="3:54" ht="10.9" customHeight="1" x14ac:dyDescent="0.15">
      <c r="C286" s="318"/>
      <c r="D286" s="321"/>
      <c r="E286" s="324"/>
      <c r="F286" s="324"/>
      <c r="G286" s="318"/>
      <c r="H286" s="324"/>
      <c r="I286" s="331"/>
      <c r="J286" s="332"/>
      <c r="K286" s="333"/>
      <c r="L286" s="340"/>
      <c r="M286" s="341"/>
      <c r="N286" s="341"/>
      <c r="O286" s="341"/>
      <c r="P286" s="341"/>
      <c r="Q286" s="342"/>
      <c r="R286" s="343"/>
      <c r="S286" s="344"/>
      <c r="T286" s="344"/>
      <c r="U286" s="344"/>
      <c r="V286" s="344"/>
      <c r="W286" s="345"/>
      <c r="X286" s="352"/>
      <c r="Y286" s="353"/>
      <c r="Z286" s="354"/>
      <c r="AA286" s="356"/>
      <c r="AB286" s="356"/>
      <c r="AC286" s="357"/>
      <c r="AD286" s="358"/>
      <c r="AE286" s="359"/>
      <c r="AF286" s="359"/>
      <c r="AG286" s="359"/>
      <c r="AH286" s="359"/>
      <c r="AI286" s="360"/>
      <c r="AJ286" s="67"/>
      <c r="BA286" s="219"/>
      <c r="BB286" s="315"/>
    </row>
    <row r="287" spans="3:54" ht="10.9" customHeight="1" x14ac:dyDescent="0.15">
      <c r="C287" s="316">
        <v>5</v>
      </c>
      <c r="D287" s="319" t="s">
        <v>103</v>
      </c>
      <c r="E287" s="322">
        <v>6</v>
      </c>
      <c r="F287" s="322" t="s">
        <v>104</v>
      </c>
      <c r="G287" s="316" t="s">
        <v>109</v>
      </c>
      <c r="H287" s="322"/>
      <c r="I287" s="325" t="s">
        <v>144</v>
      </c>
      <c r="J287" s="326"/>
      <c r="K287" s="327"/>
      <c r="L287" s="334">
        <f>J$221</f>
        <v>150</v>
      </c>
      <c r="M287" s="335"/>
      <c r="N287" s="335"/>
      <c r="O287" s="335"/>
      <c r="P287" s="335"/>
      <c r="Q287" s="336"/>
      <c r="R287" s="343">
        <f t="shared" ref="R287" si="10">IF(AND(I287="○",BA287="●"),2+ROUNDDOWN(($L287-100)/100,0)*2,0)</f>
        <v>2</v>
      </c>
      <c r="S287" s="344"/>
      <c r="T287" s="344"/>
      <c r="U287" s="344"/>
      <c r="V287" s="344"/>
      <c r="W287" s="345"/>
      <c r="X287" s="346"/>
      <c r="Y287" s="347"/>
      <c r="Z287" s="348"/>
      <c r="AA287" s="355"/>
      <c r="AB287" s="356"/>
      <c r="AC287" s="357"/>
      <c r="AD287" s="358">
        <f>IF(I287="○",R287,ROUNDUP(R287*AA287,1))</f>
        <v>2</v>
      </c>
      <c r="AE287" s="359"/>
      <c r="AF287" s="359"/>
      <c r="AG287" s="359"/>
      <c r="AH287" s="359"/>
      <c r="AI287" s="360"/>
      <c r="AJ287" s="67"/>
      <c r="BA287" s="219" t="str">
        <f>IF(OR(I287="×",BA291="×"),"×","●")</f>
        <v>●</v>
      </c>
      <c r="BB287" s="315" t="str">
        <f>IF(BA287="●",IF(I287="定","-",I287),"-")</f>
        <v>○</v>
      </c>
    </row>
    <row r="288" spans="3:54" ht="10.9" customHeight="1" x14ac:dyDescent="0.15">
      <c r="C288" s="317"/>
      <c r="D288" s="320"/>
      <c r="E288" s="323"/>
      <c r="F288" s="323"/>
      <c r="G288" s="317"/>
      <c r="H288" s="323"/>
      <c r="I288" s="328"/>
      <c r="J288" s="329"/>
      <c r="K288" s="330"/>
      <c r="L288" s="337"/>
      <c r="M288" s="338"/>
      <c r="N288" s="338"/>
      <c r="O288" s="338"/>
      <c r="P288" s="338"/>
      <c r="Q288" s="339"/>
      <c r="R288" s="343"/>
      <c r="S288" s="344"/>
      <c r="T288" s="344"/>
      <c r="U288" s="344"/>
      <c r="V288" s="344"/>
      <c r="W288" s="345"/>
      <c r="X288" s="349"/>
      <c r="Y288" s="350"/>
      <c r="Z288" s="351"/>
      <c r="AA288" s="356"/>
      <c r="AB288" s="356"/>
      <c r="AC288" s="357"/>
      <c r="AD288" s="358"/>
      <c r="AE288" s="359"/>
      <c r="AF288" s="359"/>
      <c r="AG288" s="359"/>
      <c r="AH288" s="359"/>
      <c r="AI288" s="360"/>
      <c r="AJ288" s="67"/>
      <c r="BA288" s="219"/>
      <c r="BB288" s="315"/>
    </row>
    <row r="289" spans="3:54" ht="10.9" customHeight="1" x14ac:dyDescent="0.15">
      <c r="C289" s="317"/>
      <c r="D289" s="320"/>
      <c r="E289" s="323"/>
      <c r="F289" s="323"/>
      <c r="G289" s="317"/>
      <c r="H289" s="323"/>
      <c r="I289" s="328"/>
      <c r="J289" s="329"/>
      <c r="K289" s="330"/>
      <c r="L289" s="337"/>
      <c r="M289" s="338"/>
      <c r="N289" s="338"/>
      <c r="O289" s="338"/>
      <c r="P289" s="338"/>
      <c r="Q289" s="339"/>
      <c r="R289" s="343"/>
      <c r="S289" s="344"/>
      <c r="T289" s="344"/>
      <c r="U289" s="344"/>
      <c r="V289" s="344"/>
      <c r="W289" s="345"/>
      <c r="X289" s="349"/>
      <c r="Y289" s="350"/>
      <c r="Z289" s="351"/>
      <c r="AA289" s="356"/>
      <c r="AB289" s="356"/>
      <c r="AC289" s="357"/>
      <c r="AD289" s="358"/>
      <c r="AE289" s="359"/>
      <c r="AF289" s="359"/>
      <c r="AG289" s="359"/>
      <c r="AH289" s="359"/>
      <c r="AI289" s="360"/>
      <c r="AJ289" s="67"/>
      <c r="BA289" s="219"/>
      <c r="BB289" s="315"/>
    </row>
    <row r="290" spans="3:54" ht="10.9" customHeight="1" x14ac:dyDescent="0.15">
      <c r="C290" s="318"/>
      <c r="D290" s="321"/>
      <c r="E290" s="324"/>
      <c r="F290" s="324"/>
      <c r="G290" s="318"/>
      <c r="H290" s="324"/>
      <c r="I290" s="331"/>
      <c r="J290" s="332"/>
      <c r="K290" s="333"/>
      <c r="L290" s="340"/>
      <c r="M290" s="341"/>
      <c r="N290" s="341"/>
      <c r="O290" s="341"/>
      <c r="P290" s="341"/>
      <c r="Q290" s="342"/>
      <c r="R290" s="343"/>
      <c r="S290" s="344"/>
      <c r="T290" s="344"/>
      <c r="U290" s="344"/>
      <c r="V290" s="344"/>
      <c r="W290" s="345"/>
      <c r="X290" s="352"/>
      <c r="Y290" s="353"/>
      <c r="Z290" s="354"/>
      <c r="AA290" s="356"/>
      <c r="AB290" s="356"/>
      <c r="AC290" s="357"/>
      <c r="AD290" s="358"/>
      <c r="AE290" s="359"/>
      <c r="AF290" s="359"/>
      <c r="AG290" s="359"/>
      <c r="AH290" s="359"/>
      <c r="AI290" s="360"/>
      <c r="AJ290" s="67"/>
      <c r="BA290" s="219"/>
      <c r="BB290" s="315"/>
    </row>
    <row r="291" spans="3:54" ht="10.9" customHeight="1" x14ac:dyDescent="0.15">
      <c r="C291" s="316">
        <v>5</v>
      </c>
      <c r="D291" s="319" t="s">
        <v>103</v>
      </c>
      <c r="E291" s="322">
        <v>7</v>
      </c>
      <c r="F291" s="322" t="s">
        <v>104</v>
      </c>
      <c r="G291" s="316" t="s">
        <v>110</v>
      </c>
      <c r="H291" s="322"/>
      <c r="I291" s="325" t="s">
        <v>144</v>
      </c>
      <c r="J291" s="326"/>
      <c r="K291" s="327"/>
      <c r="L291" s="334">
        <f>J$221</f>
        <v>150</v>
      </c>
      <c r="M291" s="335"/>
      <c r="N291" s="335"/>
      <c r="O291" s="335"/>
      <c r="P291" s="335"/>
      <c r="Q291" s="336"/>
      <c r="R291" s="343">
        <f t="shared" ref="R291" si="11">IF(AND(I291="○",BA291="●"),2+ROUNDDOWN(($L291-100)/100,0)*2,0)</f>
        <v>2</v>
      </c>
      <c r="S291" s="344"/>
      <c r="T291" s="344"/>
      <c r="U291" s="344"/>
      <c r="V291" s="344"/>
      <c r="W291" s="345"/>
      <c r="X291" s="346"/>
      <c r="Y291" s="347"/>
      <c r="Z291" s="348"/>
      <c r="AA291" s="355"/>
      <c r="AB291" s="356"/>
      <c r="AC291" s="357"/>
      <c r="AD291" s="358">
        <f>IF(I291="○",R291,ROUNDUP(R291*AA291,1))</f>
        <v>2</v>
      </c>
      <c r="AE291" s="359"/>
      <c r="AF291" s="359"/>
      <c r="AG291" s="359"/>
      <c r="AH291" s="359"/>
      <c r="AI291" s="360"/>
      <c r="AJ291" s="67"/>
      <c r="BA291" s="219" t="str">
        <f>IF(OR(I291="×",BA295="×"),"×","●")</f>
        <v>●</v>
      </c>
      <c r="BB291" s="315" t="str">
        <f>IF(BA291="●",IF(I291="定","-",I291),"-")</f>
        <v>○</v>
      </c>
    </row>
    <row r="292" spans="3:54" ht="10.9" customHeight="1" x14ac:dyDescent="0.15">
      <c r="C292" s="317"/>
      <c r="D292" s="320"/>
      <c r="E292" s="323"/>
      <c r="F292" s="323"/>
      <c r="G292" s="317"/>
      <c r="H292" s="323"/>
      <c r="I292" s="328"/>
      <c r="J292" s="329"/>
      <c r="K292" s="330"/>
      <c r="L292" s="337"/>
      <c r="M292" s="338"/>
      <c r="N292" s="338"/>
      <c r="O292" s="338"/>
      <c r="P292" s="338"/>
      <c r="Q292" s="339"/>
      <c r="R292" s="343"/>
      <c r="S292" s="344"/>
      <c r="T292" s="344"/>
      <c r="U292" s="344"/>
      <c r="V292" s="344"/>
      <c r="W292" s="345"/>
      <c r="X292" s="349"/>
      <c r="Y292" s="350"/>
      <c r="Z292" s="351"/>
      <c r="AA292" s="356"/>
      <c r="AB292" s="356"/>
      <c r="AC292" s="357"/>
      <c r="AD292" s="358"/>
      <c r="AE292" s="359"/>
      <c r="AF292" s="359"/>
      <c r="AG292" s="359"/>
      <c r="AH292" s="359"/>
      <c r="AI292" s="360"/>
      <c r="AJ292" s="67"/>
      <c r="BA292" s="219"/>
      <c r="BB292" s="315"/>
    </row>
    <row r="293" spans="3:54" ht="10.9" customHeight="1" x14ac:dyDescent="0.15">
      <c r="C293" s="317"/>
      <c r="D293" s="320"/>
      <c r="E293" s="323"/>
      <c r="F293" s="323"/>
      <c r="G293" s="317"/>
      <c r="H293" s="323"/>
      <c r="I293" s="328"/>
      <c r="J293" s="329"/>
      <c r="K293" s="330"/>
      <c r="L293" s="337"/>
      <c r="M293" s="338"/>
      <c r="N293" s="338"/>
      <c r="O293" s="338"/>
      <c r="P293" s="338"/>
      <c r="Q293" s="339"/>
      <c r="R293" s="343"/>
      <c r="S293" s="344"/>
      <c r="T293" s="344"/>
      <c r="U293" s="344"/>
      <c r="V293" s="344"/>
      <c r="W293" s="345"/>
      <c r="X293" s="349"/>
      <c r="Y293" s="350"/>
      <c r="Z293" s="351"/>
      <c r="AA293" s="356"/>
      <c r="AB293" s="356"/>
      <c r="AC293" s="357"/>
      <c r="AD293" s="358"/>
      <c r="AE293" s="359"/>
      <c r="AF293" s="359"/>
      <c r="AG293" s="359"/>
      <c r="AH293" s="359"/>
      <c r="AI293" s="360"/>
      <c r="AJ293" s="67"/>
      <c r="BA293" s="219"/>
      <c r="BB293" s="315"/>
    </row>
    <row r="294" spans="3:54" ht="10.9" customHeight="1" x14ac:dyDescent="0.15">
      <c r="C294" s="318"/>
      <c r="D294" s="321"/>
      <c r="E294" s="324"/>
      <c r="F294" s="324"/>
      <c r="G294" s="318"/>
      <c r="H294" s="324"/>
      <c r="I294" s="331"/>
      <c r="J294" s="332"/>
      <c r="K294" s="333"/>
      <c r="L294" s="340"/>
      <c r="M294" s="341"/>
      <c r="N294" s="341"/>
      <c r="O294" s="341"/>
      <c r="P294" s="341"/>
      <c r="Q294" s="342"/>
      <c r="R294" s="343"/>
      <c r="S294" s="344"/>
      <c r="T294" s="344"/>
      <c r="U294" s="344"/>
      <c r="V294" s="344"/>
      <c r="W294" s="345"/>
      <c r="X294" s="352"/>
      <c r="Y294" s="353"/>
      <c r="Z294" s="354"/>
      <c r="AA294" s="356"/>
      <c r="AB294" s="356"/>
      <c r="AC294" s="357"/>
      <c r="AD294" s="358"/>
      <c r="AE294" s="359"/>
      <c r="AF294" s="359"/>
      <c r="AG294" s="359"/>
      <c r="AH294" s="359"/>
      <c r="AI294" s="360"/>
      <c r="AJ294" s="67"/>
      <c r="BA294" s="219"/>
      <c r="BB294" s="315"/>
    </row>
    <row r="295" spans="3:54" ht="10.9" customHeight="1" x14ac:dyDescent="0.15">
      <c r="C295" s="316">
        <v>5</v>
      </c>
      <c r="D295" s="319" t="s">
        <v>103</v>
      </c>
      <c r="E295" s="322">
        <v>8</v>
      </c>
      <c r="F295" s="322" t="s">
        <v>104</v>
      </c>
      <c r="G295" s="316" t="s">
        <v>111</v>
      </c>
      <c r="H295" s="322"/>
      <c r="I295" s="325" t="s">
        <v>144</v>
      </c>
      <c r="J295" s="326"/>
      <c r="K295" s="327"/>
      <c r="L295" s="334">
        <f>J$221</f>
        <v>150</v>
      </c>
      <c r="M295" s="335"/>
      <c r="N295" s="335"/>
      <c r="O295" s="335"/>
      <c r="P295" s="335"/>
      <c r="Q295" s="336"/>
      <c r="R295" s="343">
        <f t="shared" ref="R295" si="12">IF(AND(I295="○",BA295="●"),2+ROUNDDOWN(($L295-100)/100,0)*2,0)</f>
        <v>2</v>
      </c>
      <c r="S295" s="344"/>
      <c r="T295" s="344"/>
      <c r="U295" s="344"/>
      <c r="V295" s="344"/>
      <c r="W295" s="345"/>
      <c r="X295" s="346"/>
      <c r="Y295" s="347"/>
      <c r="Z295" s="348"/>
      <c r="AA295" s="355"/>
      <c r="AB295" s="356"/>
      <c r="AC295" s="357"/>
      <c r="AD295" s="358">
        <f>IF(I295="○",R295,ROUNDUP(R295*AA295,1))</f>
        <v>2</v>
      </c>
      <c r="AE295" s="359"/>
      <c r="AF295" s="359"/>
      <c r="AG295" s="359"/>
      <c r="AH295" s="359"/>
      <c r="AI295" s="360"/>
      <c r="AJ295" s="67"/>
      <c r="BA295" s="219" t="str">
        <f>IF(OR(I295="×",BA299="×"),"×","●")</f>
        <v>●</v>
      </c>
      <c r="BB295" s="315" t="str">
        <f>IF(BA295="●",IF(I295="定","-",I295),"-")</f>
        <v>○</v>
      </c>
    </row>
    <row r="296" spans="3:54" ht="10.9" customHeight="1" x14ac:dyDescent="0.15">
      <c r="C296" s="317"/>
      <c r="D296" s="320"/>
      <c r="E296" s="323"/>
      <c r="F296" s="323"/>
      <c r="G296" s="317"/>
      <c r="H296" s="323"/>
      <c r="I296" s="328"/>
      <c r="J296" s="329"/>
      <c r="K296" s="330"/>
      <c r="L296" s="337"/>
      <c r="M296" s="338"/>
      <c r="N296" s="338"/>
      <c r="O296" s="338"/>
      <c r="P296" s="338"/>
      <c r="Q296" s="339"/>
      <c r="R296" s="343"/>
      <c r="S296" s="344"/>
      <c r="T296" s="344"/>
      <c r="U296" s="344"/>
      <c r="V296" s="344"/>
      <c r="W296" s="345"/>
      <c r="X296" s="349"/>
      <c r="Y296" s="350"/>
      <c r="Z296" s="351"/>
      <c r="AA296" s="356"/>
      <c r="AB296" s="356"/>
      <c r="AC296" s="357"/>
      <c r="AD296" s="358"/>
      <c r="AE296" s="359"/>
      <c r="AF296" s="359"/>
      <c r="AG296" s="359"/>
      <c r="AH296" s="359"/>
      <c r="AI296" s="360"/>
      <c r="AJ296" s="67"/>
      <c r="BA296" s="219"/>
      <c r="BB296" s="315"/>
    </row>
    <row r="297" spans="3:54" ht="10.9" customHeight="1" x14ac:dyDescent="0.15">
      <c r="C297" s="317"/>
      <c r="D297" s="320"/>
      <c r="E297" s="323"/>
      <c r="F297" s="323"/>
      <c r="G297" s="317"/>
      <c r="H297" s="323"/>
      <c r="I297" s="328"/>
      <c r="J297" s="329"/>
      <c r="K297" s="330"/>
      <c r="L297" s="337"/>
      <c r="M297" s="338"/>
      <c r="N297" s="338"/>
      <c r="O297" s="338"/>
      <c r="P297" s="338"/>
      <c r="Q297" s="339"/>
      <c r="R297" s="343"/>
      <c r="S297" s="344"/>
      <c r="T297" s="344"/>
      <c r="U297" s="344"/>
      <c r="V297" s="344"/>
      <c r="W297" s="345"/>
      <c r="X297" s="349"/>
      <c r="Y297" s="350"/>
      <c r="Z297" s="351"/>
      <c r="AA297" s="356"/>
      <c r="AB297" s="356"/>
      <c r="AC297" s="357"/>
      <c r="AD297" s="358"/>
      <c r="AE297" s="359"/>
      <c r="AF297" s="359"/>
      <c r="AG297" s="359"/>
      <c r="AH297" s="359"/>
      <c r="AI297" s="360"/>
      <c r="AJ297" s="67"/>
      <c r="BA297" s="219"/>
      <c r="BB297" s="315"/>
    </row>
    <row r="298" spans="3:54" ht="10.9" customHeight="1" x14ac:dyDescent="0.15">
      <c r="C298" s="318"/>
      <c r="D298" s="321"/>
      <c r="E298" s="324"/>
      <c r="F298" s="324"/>
      <c r="G298" s="318"/>
      <c r="H298" s="324"/>
      <c r="I298" s="331"/>
      <c r="J298" s="332"/>
      <c r="K298" s="333"/>
      <c r="L298" s="340"/>
      <c r="M298" s="341"/>
      <c r="N298" s="341"/>
      <c r="O298" s="341"/>
      <c r="P298" s="341"/>
      <c r="Q298" s="342"/>
      <c r="R298" s="343"/>
      <c r="S298" s="344"/>
      <c r="T298" s="344"/>
      <c r="U298" s="344"/>
      <c r="V298" s="344"/>
      <c r="W298" s="345"/>
      <c r="X298" s="352"/>
      <c r="Y298" s="353"/>
      <c r="Z298" s="354"/>
      <c r="AA298" s="356"/>
      <c r="AB298" s="356"/>
      <c r="AC298" s="357"/>
      <c r="AD298" s="358"/>
      <c r="AE298" s="359"/>
      <c r="AF298" s="359"/>
      <c r="AG298" s="359"/>
      <c r="AH298" s="359"/>
      <c r="AI298" s="360"/>
      <c r="AJ298" s="67"/>
      <c r="BA298" s="219"/>
      <c r="BB298" s="315"/>
    </row>
    <row r="299" spans="3:54" ht="10.9" customHeight="1" x14ac:dyDescent="0.15">
      <c r="C299" s="316">
        <v>5</v>
      </c>
      <c r="D299" s="319" t="s">
        <v>103</v>
      </c>
      <c r="E299" s="322">
        <v>9</v>
      </c>
      <c r="F299" s="322" t="s">
        <v>104</v>
      </c>
      <c r="G299" s="316" t="s">
        <v>112</v>
      </c>
      <c r="H299" s="322"/>
      <c r="I299" s="325" t="s">
        <v>144</v>
      </c>
      <c r="J299" s="326"/>
      <c r="K299" s="327"/>
      <c r="L299" s="334">
        <f>J$221</f>
        <v>150</v>
      </c>
      <c r="M299" s="335"/>
      <c r="N299" s="335"/>
      <c r="O299" s="335"/>
      <c r="P299" s="335"/>
      <c r="Q299" s="336"/>
      <c r="R299" s="343">
        <f t="shared" ref="R299" si="13">IF(AND(I299="○",BA299="●"),2+ROUNDDOWN(($L299-100)/100,0)*2,0)</f>
        <v>2</v>
      </c>
      <c r="S299" s="344"/>
      <c r="T299" s="344"/>
      <c r="U299" s="344"/>
      <c r="V299" s="344"/>
      <c r="W299" s="345"/>
      <c r="X299" s="346"/>
      <c r="Y299" s="347"/>
      <c r="Z299" s="348"/>
      <c r="AA299" s="355"/>
      <c r="AB299" s="356"/>
      <c r="AC299" s="357"/>
      <c r="AD299" s="358">
        <f>IF(I299="○",R299,ROUNDUP(R299*AA299,1))</f>
        <v>2</v>
      </c>
      <c r="AE299" s="359"/>
      <c r="AF299" s="359"/>
      <c r="AG299" s="359"/>
      <c r="AH299" s="359"/>
      <c r="AI299" s="360"/>
      <c r="AJ299" s="67"/>
      <c r="BA299" s="219" t="str">
        <f>IF(OR(I299="×",BA303="×"),"×","●")</f>
        <v>●</v>
      </c>
      <c r="BB299" s="315" t="str">
        <f>IF(BA299="●",IF(I299="定","-",I299),"-")</f>
        <v>○</v>
      </c>
    </row>
    <row r="300" spans="3:54" ht="10.9" customHeight="1" x14ac:dyDescent="0.15">
      <c r="C300" s="317"/>
      <c r="D300" s="320"/>
      <c r="E300" s="323"/>
      <c r="F300" s="323"/>
      <c r="G300" s="317"/>
      <c r="H300" s="323"/>
      <c r="I300" s="328"/>
      <c r="J300" s="329"/>
      <c r="K300" s="330"/>
      <c r="L300" s="337"/>
      <c r="M300" s="338"/>
      <c r="N300" s="338"/>
      <c r="O300" s="338"/>
      <c r="P300" s="338"/>
      <c r="Q300" s="339"/>
      <c r="R300" s="343"/>
      <c r="S300" s="344"/>
      <c r="T300" s="344"/>
      <c r="U300" s="344"/>
      <c r="V300" s="344"/>
      <c r="W300" s="345"/>
      <c r="X300" s="349"/>
      <c r="Y300" s="350"/>
      <c r="Z300" s="351"/>
      <c r="AA300" s="356"/>
      <c r="AB300" s="356"/>
      <c r="AC300" s="357"/>
      <c r="AD300" s="358"/>
      <c r="AE300" s="359"/>
      <c r="AF300" s="359"/>
      <c r="AG300" s="359"/>
      <c r="AH300" s="359"/>
      <c r="AI300" s="360"/>
      <c r="AJ300" s="67"/>
      <c r="BA300" s="219"/>
      <c r="BB300" s="315"/>
    </row>
    <row r="301" spans="3:54" ht="10.9" customHeight="1" x14ac:dyDescent="0.15">
      <c r="C301" s="317"/>
      <c r="D301" s="320"/>
      <c r="E301" s="323"/>
      <c r="F301" s="323"/>
      <c r="G301" s="317"/>
      <c r="H301" s="323"/>
      <c r="I301" s="328"/>
      <c r="J301" s="329"/>
      <c r="K301" s="330"/>
      <c r="L301" s="337"/>
      <c r="M301" s="338"/>
      <c r="N301" s="338"/>
      <c r="O301" s="338"/>
      <c r="P301" s="338"/>
      <c r="Q301" s="339"/>
      <c r="R301" s="343"/>
      <c r="S301" s="344"/>
      <c r="T301" s="344"/>
      <c r="U301" s="344"/>
      <c r="V301" s="344"/>
      <c r="W301" s="345"/>
      <c r="X301" s="349"/>
      <c r="Y301" s="350"/>
      <c r="Z301" s="351"/>
      <c r="AA301" s="356"/>
      <c r="AB301" s="356"/>
      <c r="AC301" s="357"/>
      <c r="AD301" s="358"/>
      <c r="AE301" s="359"/>
      <c r="AF301" s="359"/>
      <c r="AG301" s="359"/>
      <c r="AH301" s="359"/>
      <c r="AI301" s="360"/>
      <c r="AJ301" s="67"/>
      <c r="BA301" s="219"/>
      <c r="BB301" s="315"/>
    </row>
    <row r="302" spans="3:54" ht="10.9" customHeight="1" x14ac:dyDescent="0.15">
      <c r="C302" s="318"/>
      <c r="D302" s="321"/>
      <c r="E302" s="324"/>
      <c r="F302" s="324"/>
      <c r="G302" s="318"/>
      <c r="H302" s="324"/>
      <c r="I302" s="331"/>
      <c r="J302" s="332"/>
      <c r="K302" s="333"/>
      <c r="L302" s="340"/>
      <c r="M302" s="341"/>
      <c r="N302" s="341"/>
      <c r="O302" s="341"/>
      <c r="P302" s="341"/>
      <c r="Q302" s="342"/>
      <c r="R302" s="343"/>
      <c r="S302" s="344"/>
      <c r="T302" s="344"/>
      <c r="U302" s="344"/>
      <c r="V302" s="344"/>
      <c r="W302" s="345"/>
      <c r="X302" s="352"/>
      <c r="Y302" s="353"/>
      <c r="Z302" s="354"/>
      <c r="AA302" s="356"/>
      <c r="AB302" s="356"/>
      <c r="AC302" s="357"/>
      <c r="AD302" s="358"/>
      <c r="AE302" s="359"/>
      <c r="AF302" s="359"/>
      <c r="AG302" s="359"/>
      <c r="AH302" s="359"/>
      <c r="AI302" s="360"/>
      <c r="AJ302" s="67"/>
      <c r="BA302" s="219"/>
      <c r="BB302" s="315"/>
    </row>
    <row r="303" spans="3:54" ht="10.9" customHeight="1" x14ac:dyDescent="0.15">
      <c r="C303" s="316">
        <v>5</v>
      </c>
      <c r="D303" s="319" t="s">
        <v>103</v>
      </c>
      <c r="E303" s="322">
        <v>10</v>
      </c>
      <c r="F303" s="322" t="s">
        <v>104</v>
      </c>
      <c r="G303" s="316" t="s">
        <v>113</v>
      </c>
      <c r="H303" s="322"/>
      <c r="I303" s="325" t="s">
        <v>144</v>
      </c>
      <c r="J303" s="326"/>
      <c r="K303" s="327"/>
      <c r="L303" s="334">
        <f>J$221</f>
        <v>150</v>
      </c>
      <c r="M303" s="335"/>
      <c r="N303" s="335"/>
      <c r="O303" s="335"/>
      <c r="P303" s="335"/>
      <c r="Q303" s="336"/>
      <c r="R303" s="343">
        <f t="shared" ref="R303" si="14">IF(AND(I303="○",BA303="●"),2+ROUNDDOWN(($L303-100)/100,0)*2,0)</f>
        <v>2</v>
      </c>
      <c r="S303" s="344"/>
      <c r="T303" s="344"/>
      <c r="U303" s="344"/>
      <c r="V303" s="344"/>
      <c r="W303" s="345"/>
      <c r="X303" s="346"/>
      <c r="Y303" s="347"/>
      <c r="Z303" s="348"/>
      <c r="AA303" s="355"/>
      <c r="AB303" s="356"/>
      <c r="AC303" s="357"/>
      <c r="AD303" s="358">
        <f>IF(I303="○",R303,ROUNDUP(R303*AA303,1))</f>
        <v>2</v>
      </c>
      <c r="AE303" s="359"/>
      <c r="AF303" s="359"/>
      <c r="AG303" s="359"/>
      <c r="AH303" s="359"/>
      <c r="AI303" s="360"/>
      <c r="AJ303" s="67"/>
      <c r="BA303" s="219" t="str">
        <f>IF(OR(I303="×",BA307="×"),"×","●")</f>
        <v>●</v>
      </c>
      <c r="BB303" s="315" t="str">
        <f>IF(BA303="●",IF(I303="定","-",I303),"-")</f>
        <v>○</v>
      </c>
    </row>
    <row r="304" spans="3:54" ht="10.9" customHeight="1" x14ac:dyDescent="0.15">
      <c r="C304" s="317"/>
      <c r="D304" s="320"/>
      <c r="E304" s="323"/>
      <c r="F304" s="323"/>
      <c r="G304" s="317"/>
      <c r="H304" s="323"/>
      <c r="I304" s="328"/>
      <c r="J304" s="329"/>
      <c r="K304" s="330"/>
      <c r="L304" s="337"/>
      <c r="M304" s="338"/>
      <c r="N304" s="338"/>
      <c r="O304" s="338"/>
      <c r="P304" s="338"/>
      <c r="Q304" s="339"/>
      <c r="R304" s="343"/>
      <c r="S304" s="344"/>
      <c r="T304" s="344"/>
      <c r="U304" s="344"/>
      <c r="V304" s="344"/>
      <c r="W304" s="345"/>
      <c r="X304" s="349"/>
      <c r="Y304" s="350"/>
      <c r="Z304" s="351"/>
      <c r="AA304" s="356"/>
      <c r="AB304" s="356"/>
      <c r="AC304" s="357"/>
      <c r="AD304" s="358"/>
      <c r="AE304" s="359"/>
      <c r="AF304" s="359"/>
      <c r="AG304" s="359"/>
      <c r="AH304" s="359"/>
      <c r="AI304" s="360"/>
      <c r="AJ304" s="67"/>
      <c r="BA304" s="219"/>
      <c r="BB304" s="315"/>
    </row>
    <row r="305" spans="3:58" ht="10.9" customHeight="1" x14ac:dyDescent="0.15">
      <c r="C305" s="317"/>
      <c r="D305" s="320"/>
      <c r="E305" s="323"/>
      <c r="F305" s="323"/>
      <c r="G305" s="317"/>
      <c r="H305" s="323"/>
      <c r="I305" s="328"/>
      <c r="J305" s="329"/>
      <c r="K305" s="330"/>
      <c r="L305" s="337"/>
      <c r="M305" s="338"/>
      <c r="N305" s="338"/>
      <c r="O305" s="338"/>
      <c r="P305" s="338"/>
      <c r="Q305" s="339"/>
      <c r="R305" s="343"/>
      <c r="S305" s="344"/>
      <c r="T305" s="344"/>
      <c r="U305" s="344"/>
      <c r="V305" s="344"/>
      <c r="W305" s="345"/>
      <c r="X305" s="349"/>
      <c r="Y305" s="350"/>
      <c r="Z305" s="351"/>
      <c r="AA305" s="356"/>
      <c r="AB305" s="356"/>
      <c r="AC305" s="357"/>
      <c r="AD305" s="358"/>
      <c r="AE305" s="359"/>
      <c r="AF305" s="359"/>
      <c r="AG305" s="359"/>
      <c r="AH305" s="359"/>
      <c r="AI305" s="360"/>
      <c r="AJ305" s="67"/>
      <c r="BA305" s="219"/>
      <c r="BB305" s="315"/>
    </row>
    <row r="306" spans="3:58" ht="10.9" customHeight="1" x14ac:dyDescent="0.15">
      <c r="C306" s="318"/>
      <c r="D306" s="321"/>
      <c r="E306" s="324"/>
      <c r="F306" s="324"/>
      <c r="G306" s="318"/>
      <c r="H306" s="324"/>
      <c r="I306" s="331"/>
      <c r="J306" s="332"/>
      <c r="K306" s="333"/>
      <c r="L306" s="340"/>
      <c r="M306" s="341"/>
      <c r="N306" s="341"/>
      <c r="O306" s="341"/>
      <c r="P306" s="341"/>
      <c r="Q306" s="342"/>
      <c r="R306" s="343"/>
      <c r="S306" s="344"/>
      <c r="T306" s="344"/>
      <c r="U306" s="344"/>
      <c r="V306" s="344"/>
      <c r="W306" s="345"/>
      <c r="X306" s="352"/>
      <c r="Y306" s="353"/>
      <c r="Z306" s="354"/>
      <c r="AA306" s="356"/>
      <c r="AB306" s="356"/>
      <c r="AC306" s="357"/>
      <c r="AD306" s="358"/>
      <c r="AE306" s="359"/>
      <c r="AF306" s="359"/>
      <c r="AG306" s="359"/>
      <c r="AH306" s="359"/>
      <c r="AI306" s="360"/>
      <c r="AJ306" s="67"/>
      <c r="BA306" s="219"/>
      <c r="BB306" s="315"/>
    </row>
    <row r="307" spans="3:58" ht="10.9" customHeight="1" x14ac:dyDescent="0.15">
      <c r="C307" s="316">
        <v>5</v>
      </c>
      <c r="D307" s="319" t="s">
        <v>103</v>
      </c>
      <c r="E307" s="322">
        <v>11</v>
      </c>
      <c r="F307" s="322" t="s">
        <v>104</v>
      </c>
      <c r="G307" s="316" t="s">
        <v>114</v>
      </c>
      <c r="H307" s="322"/>
      <c r="I307" s="325" t="s">
        <v>144</v>
      </c>
      <c r="J307" s="326"/>
      <c r="K307" s="327"/>
      <c r="L307" s="334">
        <f>J$221</f>
        <v>150</v>
      </c>
      <c r="M307" s="335"/>
      <c r="N307" s="335"/>
      <c r="O307" s="335"/>
      <c r="P307" s="335"/>
      <c r="Q307" s="336"/>
      <c r="R307" s="343">
        <f t="shared" ref="R307" si="15">IF(AND(I307="○",BA307="●"),2+ROUNDDOWN(($L307-100)/100,0)*2,0)</f>
        <v>2</v>
      </c>
      <c r="S307" s="344"/>
      <c r="T307" s="344"/>
      <c r="U307" s="344"/>
      <c r="V307" s="344"/>
      <c r="W307" s="345"/>
      <c r="X307" s="346"/>
      <c r="Y307" s="347"/>
      <c r="Z307" s="348"/>
      <c r="AA307" s="355"/>
      <c r="AB307" s="356"/>
      <c r="AC307" s="357"/>
      <c r="AD307" s="358">
        <f>IF(I307="○",R307,ROUNDUP(R307*AA307,1))</f>
        <v>2</v>
      </c>
      <c r="AE307" s="359"/>
      <c r="AF307" s="359"/>
      <c r="AG307" s="359"/>
      <c r="AH307" s="359"/>
      <c r="AI307" s="360"/>
      <c r="AJ307" s="67"/>
      <c r="BA307" s="219" t="str">
        <f>IF(I307="×","×","●")</f>
        <v>●</v>
      </c>
      <c r="BB307" s="315" t="str">
        <f>IF(BA307="●",IF(I307="定","-",I307),"-")</f>
        <v>○</v>
      </c>
    </row>
    <row r="308" spans="3:58" ht="10.9" customHeight="1" x14ac:dyDescent="0.15">
      <c r="C308" s="317"/>
      <c r="D308" s="320"/>
      <c r="E308" s="323"/>
      <c r="F308" s="323"/>
      <c r="G308" s="317"/>
      <c r="H308" s="323"/>
      <c r="I308" s="328"/>
      <c r="J308" s="329"/>
      <c r="K308" s="330"/>
      <c r="L308" s="337"/>
      <c r="M308" s="338"/>
      <c r="N308" s="338"/>
      <c r="O308" s="338"/>
      <c r="P308" s="338"/>
      <c r="Q308" s="339"/>
      <c r="R308" s="343"/>
      <c r="S308" s="344"/>
      <c r="T308" s="344"/>
      <c r="U308" s="344"/>
      <c r="V308" s="344"/>
      <c r="W308" s="345"/>
      <c r="X308" s="349"/>
      <c r="Y308" s="350"/>
      <c r="Z308" s="351"/>
      <c r="AA308" s="356"/>
      <c r="AB308" s="356"/>
      <c r="AC308" s="357"/>
      <c r="AD308" s="358"/>
      <c r="AE308" s="359"/>
      <c r="AF308" s="359"/>
      <c r="AG308" s="359"/>
      <c r="AH308" s="359"/>
      <c r="AI308" s="360"/>
      <c r="AJ308" s="67"/>
      <c r="BA308" s="219"/>
      <c r="BB308" s="315"/>
    </row>
    <row r="309" spans="3:58" ht="10.9" customHeight="1" x14ac:dyDescent="0.15">
      <c r="C309" s="317"/>
      <c r="D309" s="320"/>
      <c r="E309" s="323"/>
      <c r="F309" s="323"/>
      <c r="G309" s="317"/>
      <c r="H309" s="323"/>
      <c r="I309" s="328"/>
      <c r="J309" s="329"/>
      <c r="K309" s="330"/>
      <c r="L309" s="337"/>
      <c r="M309" s="338"/>
      <c r="N309" s="338"/>
      <c r="O309" s="338"/>
      <c r="P309" s="338"/>
      <c r="Q309" s="339"/>
      <c r="R309" s="343"/>
      <c r="S309" s="344"/>
      <c r="T309" s="344"/>
      <c r="U309" s="344"/>
      <c r="V309" s="344"/>
      <c r="W309" s="345"/>
      <c r="X309" s="349"/>
      <c r="Y309" s="350"/>
      <c r="Z309" s="351"/>
      <c r="AA309" s="356"/>
      <c r="AB309" s="356"/>
      <c r="AC309" s="357"/>
      <c r="AD309" s="358"/>
      <c r="AE309" s="359"/>
      <c r="AF309" s="359"/>
      <c r="AG309" s="359"/>
      <c r="AH309" s="359"/>
      <c r="AI309" s="360"/>
      <c r="AJ309" s="67"/>
      <c r="BA309" s="219"/>
      <c r="BB309" s="315"/>
    </row>
    <row r="310" spans="3:58" ht="10.9" customHeight="1" thickBot="1" x14ac:dyDescent="0.2">
      <c r="C310" s="318"/>
      <c r="D310" s="321"/>
      <c r="E310" s="324"/>
      <c r="F310" s="324"/>
      <c r="G310" s="318"/>
      <c r="H310" s="324"/>
      <c r="I310" s="331"/>
      <c r="J310" s="332"/>
      <c r="K310" s="333"/>
      <c r="L310" s="340"/>
      <c r="M310" s="341"/>
      <c r="N310" s="341"/>
      <c r="O310" s="341"/>
      <c r="P310" s="341"/>
      <c r="Q310" s="342"/>
      <c r="R310" s="343"/>
      <c r="S310" s="344"/>
      <c r="T310" s="344"/>
      <c r="U310" s="344"/>
      <c r="V310" s="344"/>
      <c r="W310" s="345"/>
      <c r="X310" s="352"/>
      <c r="Y310" s="353"/>
      <c r="Z310" s="354"/>
      <c r="AA310" s="356"/>
      <c r="AB310" s="397"/>
      <c r="AC310" s="398"/>
      <c r="AD310" s="358"/>
      <c r="AE310" s="359"/>
      <c r="AF310" s="359"/>
      <c r="AG310" s="359"/>
      <c r="AH310" s="359"/>
      <c r="AI310" s="360"/>
      <c r="AJ310" s="67"/>
      <c r="BA310" s="219"/>
      <c r="BB310" s="315"/>
    </row>
    <row r="311" spans="3:58" ht="14.1" customHeight="1" thickTop="1" x14ac:dyDescent="0.15">
      <c r="C311" s="376" t="s">
        <v>115</v>
      </c>
      <c r="D311" s="377"/>
      <c r="E311" s="377"/>
      <c r="F311" s="377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377"/>
      <c r="R311" s="377"/>
      <c r="S311" s="377"/>
      <c r="T311" s="377"/>
      <c r="U311" s="377"/>
      <c r="V311" s="377"/>
      <c r="W311" s="377"/>
      <c r="X311" s="377"/>
      <c r="Y311" s="377"/>
      <c r="Z311" s="377"/>
      <c r="AA311" s="378"/>
      <c r="AB311" s="385">
        <f>SUM(AD243:AI310)</f>
        <v>34</v>
      </c>
      <c r="AC311" s="386"/>
      <c r="AD311" s="386"/>
      <c r="AE311" s="386"/>
      <c r="AF311" s="386"/>
      <c r="AG311" s="391" t="s">
        <v>116</v>
      </c>
      <c r="AH311" s="391"/>
      <c r="AI311" s="392"/>
      <c r="AJ311" s="67"/>
      <c r="AK311" s="67"/>
      <c r="AL311" s="67"/>
      <c r="AM311" s="19"/>
      <c r="AN311" s="19"/>
      <c r="AO311" s="19"/>
      <c r="AP311" s="19"/>
      <c r="BA311" s="315"/>
      <c r="BB311" s="315"/>
      <c r="BD311" s="315"/>
      <c r="BE311" s="315"/>
      <c r="BF311" s="219"/>
    </row>
    <row r="312" spans="3:58" ht="14.1" customHeight="1" x14ac:dyDescent="0.15">
      <c r="C312" s="379"/>
      <c r="D312" s="380"/>
      <c r="E312" s="380"/>
      <c r="F312" s="380"/>
      <c r="G312" s="380"/>
      <c r="H312" s="380"/>
      <c r="I312" s="380"/>
      <c r="J312" s="380"/>
      <c r="K312" s="380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  <c r="X312" s="380"/>
      <c r="Y312" s="380"/>
      <c r="Z312" s="380"/>
      <c r="AA312" s="381"/>
      <c r="AB312" s="387"/>
      <c r="AC312" s="388"/>
      <c r="AD312" s="388"/>
      <c r="AE312" s="388"/>
      <c r="AF312" s="388"/>
      <c r="AG312" s="393"/>
      <c r="AH312" s="393"/>
      <c r="AI312" s="394"/>
      <c r="AJ312" s="67"/>
      <c r="AK312" s="67"/>
      <c r="AL312" s="67"/>
      <c r="AM312" s="19"/>
      <c r="AN312" s="19"/>
      <c r="AO312" s="19"/>
      <c r="AP312" s="19"/>
      <c r="BA312" s="315"/>
      <c r="BB312" s="315"/>
      <c r="BD312" s="315"/>
      <c r="BE312" s="315"/>
      <c r="BF312" s="219"/>
    </row>
    <row r="313" spans="3:58" ht="14.1" customHeight="1" x14ac:dyDescent="0.15">
      <c r="C313" s="379"/>
      <c r="D313" s="380"/>
      <c r="E313" s="380"/>
      <c r="F313" s="380"/>
      <c r="G313" s="380"/>
      <c r="H313" s="380"/>
      <c r="I313" s="380"/>
      <c r="J313" s="380"/>
      <c r="K313" s="380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  <c r="X313" s="380"/>
      <c r="Y313" s="380"/>
      <c r="Z313" s="380"/>
      <c r="AA313" s="381"/>
      <c r="AB313" s="387"/>
      <c r="AC313" s="388"/>
      <c r="AD313" s="388"/>
      <c r="AE313" s="388"/>
      <c r="AF313" s="388"/>
      <c r="AG313" s="393"/>
      <c r="AH313" s="393"/>
      <c r="AI313" s="394"/>
      <c r="AM313" s="19"/>
      <c r="AN313" s="19"/>
      <c r="AO313" s="19"/>
      <c r="AP313" s="19"/>
      <c r="BA313" s="315"/>
      <c r="BB313" s="315"/>
      <c r="BD313" s="315"/>
      <c r="BE313" s="315"/>
      <c r="BF313" s="219"/>
    </row>
    <row r="314" spans="3:58" ht="14.1" customHeight="1" thickBot="1" x14ac:dyDescent="0.2">
      <c r="C314" s="382"/>
      <c r="D314" s="383"/>
      <c r="E314" s="383"/>
      <c r="F314" s="383"/>
      <c r="G314" s="383"/>
      <c r="H314" s="383"/>
      <c r="I314" s="383"/>
      <c r="J314" s="383"/>
      <c r="K314" s="383"/>
      <c r="L314" s="383"/>
      <c r="M314" s="383"/>
      <c r="N314" s="383"/>
      <c r="O314" s="383"/>
      <c r="P314" s="383"/>
      <c r="Q314" s="383"/>
      <c r="R314" s="383"/>
      <c r="S314" s="383"/>
      <c r="T314" s="383"/>
      <c r="U314" s="383"/>
      <c r="V314" s="383"/>
      <c r="W314" s="383"/>
      <c r="X314" s="383"/>
      <c r="Y314" s="383"/>
      <c r="Z314" s="383"/>
      <c r="AA314" s="384"/>
      <c r="AB314" s="389"/>
      <c r="AC314" s="390"/>
      <c r="AD314" s="390"/>
      <c r="AE314" s="390"/>
      <c r="AF314" s="390"/>
      <c r="AG314" s="395"/>
      <c r="AH314" s="395"/>
      <c r="AI314" s="396"/>
      <c r="AM314" s="19"/>
      <c r="AN314" s="19"/>
      <c r="AO314" s="19"/>
      <c r="AP314" s="19"/>
      <c r="BA314" s="315"/>
      <c r="BB314" s="315"/>
      <c r="BD314" s="315"/>
      <c r="BE314" s="315"/>
      <c r="BF314" s="219"/>
    </row>
    <row r="315" spans="3:58" ht="10.9" customHeight="1" thickTop="1" x14ac:dyDescent="0.15">
      <c r="C315" s="412">
        <v>5</v>
      </c>
      <c r="D315" s="415" t="s">
        <v>103</v>
      </c>
      <c r="E315" s="418">
        <v>12</v>
      </c>
      <c r="F315" s="418" t="s">
        <v>104</v>
      </c>
      <c r="G315" s="412" t="s">
        <v>108</v>
      </c>
      <c r="H315" s="418"/>
      <c r="I315" s="420" t="s">
        <v>145</v>
      </c>
      <c r="J315" s="329"/>
      <c r="K315" s="330"/>
      <c r="L315" s="334">
        <f>J$223</f>
        <v>150</v>
      </c>
      <c r="M315" s="335"/>
      <c r="N315" s="335"/>
      <c r="O315" s="335"/>
      <c r="P315" s="335"/>
      <c r="Q315" s="336"/>
      <c r="R315" s="343">
        <f>IF(AND(I315="△",BA315="●"),2+ROUNDDOWN(($L315-100)/100,0)*2,0)</f>
        <v>2</v>
      </c>
      <c r="S315" s="344"/>
      <c r="T315" s="344"/>
      <c r="U315" s="344"/>
      <c r="V315" s="344"/>
      <c r="W315" s="345"/>
      <c r="X315" s="399">
        <v>1</v>
      </c>
      <c r="Y315" s="400"/>
      <c r="Z315" s="401"/>
      <c r="AA315" s="405">
        <f>IF(X315=1,$AL$36,IF(X315=2,$AL$56,IF(X315=3,$AL$74,IF(X315=4,$AL$93,IF(X315=5,$AL$111,IF(X315=6,$AL$129,IF(X315=7,$AL$148,IF(X315=8,$AL$166,IF(X315=9,$AL$184,IF(X315=10,$AL$203,0))))))))))</f>
        <v>0.14299999999999999</v>
      </c>
      <c r="AB315" s="406"/>
      <c r="AC315" s="407"/>
      <c r="AD315" s="358">
        <f>IF(I315="△",ROUNDUP(R315*AA315,1),0)</f>
        <v>0.30000000000000004</v>
      </c>
      <c r="AE315" s="359"/>
      <c r="AF315" s="359"/>
      <c r="AG315" s="359"/>
      <c r="AH315" s="359"/>
      <c r="AI315" s="360"/>
      <c r="AJ315" s="67"/>
      <c r="BA315" s="219" t="str">
        <f>IF(OR(I315="×",BA319="×"),"×","●")</f>
        <v>●</v>
      </c>
      <c r="BB315" s="315" t="str">
        <f>IF(BA315="●",IF(I315="定","-",I315),"-")</f>
        <v>△</v>
      </c>
    </row>
    <row r="316" spans="3:58" ht="10.9" customHeight="1" x14ac:dyDescent="0.15">
      <c r="C316" s="412"/>
      <c r="D316" s="415"/>
      <c r="E316" s="418"/>
      <c r="F316" s="418"/>
      <c r="G316" s="412"/>
      <c r="H316" s="418"/>
      <c r="I316" s="420"/>
      <c r="J316" s="329"/>
      <c r="K316" s="330"/>
      <c r="L316" s="337"/>
      <c r="M316" s="338"/>
      <c r="N316" s="338"/>
      <c r="O316" s="338"/>
      <c r="P316" s="338"/>
      <c r="Q316" s="339"/>
      <c r="R316" s="343"/>
      <c r="S316" s="344"/>
      <c r="T316" s="344"/>
      <c r="U316" s="344"/>
      <c r="V316" s="344"/>
      <c r="W316" s="345"/>
      <c r="X316" s="399"/>
      <c r="Y316" s="400"/>
      <c r="Z316" s="401"/>
      <c r="AA316" s="405"/>
      <c r="AB316" s="406"/>
      <c r="AC316" s="407"/>
      <c r="AD316" s="358"/>
      <c r="AE316" s="359"/>
      <c r="AF316" s="359"/>
      <c r="AG316" s="359"/>
      <c r="AH316" s="359"/>
      <c r="AI316" s="360"/>
      <c r="AJ316" s="67"/>
      <c r="BA316" s="219"/>
      <c r="BB316" s="315"/>
    </row>
    <row r="317" spans="3:58" ht="10.9" customHeight="1" x14ac:dyDescent="0.15">
      <c r="C317" s="412"/>
      <c r="D317" s="415"/>
      <c r="E317" s="418"/>
      <c r="F317" s="418"/>
      <c r="G317" s="412"/>
      <c r="H317" s="418"/>
      <c r="I317" s="420"/>
      <c r="J317" s="329"/>
      <c r="K317" s="330"/>
      <c r="L317" s="337"/>
      <c r="M317" s="338"/>
      <c r="N317" s="338"/>
      <c r="O317" s="338"/>
      <c r="P317" s="338"/>
      <c r="Q317" s="339"/>
      <c r="R317" s="343"/>
      <c r="S317" s="344"/>
      <c r="T317" s="344"/>
      <c r="U317" s="344"/>
      <c r="V317" s="344"/>
      <c r="W317" s="345"/>
      <c r="X317" s="399"/>
      <c r="Y317" s="400"/>
      <c r="Z317" s="401"/>
      <c r="AA317" s="405"/>
      <c r="AB317" s="406"/>
      <c r="AC317" s="407"/>
      <c r="AD317" s="358"/>
      <c r="AE317" s="359"/>
      <c r="AF317" s="359"/>
      <c r="AG317" s="359"/>
      <c r="AH317" s="359"/>
      <c r="AI317" s="360"/>
      <c r="AJ317" s="67"/>
      <c r="BA317" s="219"/>
      <c r="BB317" s="315"/>
    </row>
    <row r="318" spans="3:58" ht="10.9" customHeight="1" x14ac:dyDescent="0.15">
      <c r="C318" s="413"/>
      <c r="D318" s="416"/>
      <c r="E318" s="419"/>
      <c r="F318" s="419"/>
      <c r="G318" s="413"/>
      <c r="H318" s="419"/>
      <c r="I318" s="331"/>
      <c r="J318" s="332"/>
      <c r="K318" s="333"/>
      <c r="L318" s="340"/>
      <c r="M318" s="341"/>
      <c r="N318" s="341"/>
      <c r="O318" s="341"/>
      <c r="P318" s="341"/>
      <c r="Q318" s="342"/>
      <c r="R318" s="343"/>
      <c r="S318" s="344"/>
      <c r="T318" s="344"/>
      <c r="U318" s="344"/>
      <c r="V318" s="344"/>
      <c r="W318" s="345"/>
      <c r="X318" s="402"/>
      <c r="Y318" s="403"/>
      <c r="Z318" s="404"/>
      <c r="AA318" s="408"/>
      <c r="AB318" s="409"/>
      <c r="AC318" s="410"/>
      <c r="AD318" s="358"/>
      <c r="AE318" s="359"/>
      <c r="AF318" s="359"/>
      <c r="AG318" s="359"/>
      <c r="AH318" s="359"/>
      <c r="AI318" s="360"/>
      <c r="AJ318" s="67"/>
      <c r="BA318" s="219"/>
      <c r="BB318" s="315"/>
    </row>
    <row r="319" spans="3:58" ht="10.9" customHeight="1" x14ac:dyDescent="0.15">
      <c r="C319" s="411">
        <v>5</v>
      </c>
      <c r="D319" s="414" t="s">
        <v>103</v>
      </c>
      <c r="E319" s="417">
        <v>13</v>
      </c>
      <c r="F319" s="417" t="s">
        <v>104</v>
      </c>
      <c r="G319" s="411" t="s">
        <v>109</v>
      </c>
      <c r="H319" s="417"/>
      <c r="I319" s="420" t="s">
        <v>145</v>
      </c>
      <c r="J319" s="329"/>
      <c r="K319" s="330"/>
      <c r="L319" s="334">
        <f>J$223</f>
        <v>150</v>
      </c>
      <c r="M319" s="335"/>
      <c r="N319" s="335"/>
      <c r="O319" s="335"/>
      <c r="P319" s="335"/>
      <c r="Q319" s="336"/>
      <c r="R319" s="343">
        <f t="shared" ref="R319" si="16">IF(AND(I319="△",BA319="●"),2+ROUNDDOWN(($L319-100)/100,0)*2,0)</f>
        <v>2</v>
      </c>
      <c r="S319" s="344"/>
      <c r="T319" s="344"/>
      <c r="U319" s="344"/>
      <c r="V319" s="344"/>
      <c r="W319" s="345"/>
      <c r="X319" s="399">
        <v>1</v>
      </c>
      <c r="Y319" s="400"/>
      <c r="Z319" s="401"/>
      <c r="AA319" s="405">
        <f t="shared" ref="AA319" si="17">IF(X319=1,$AL$36,IF(X319=2,$AL$56,IF(X319=3,$AL$74,IF(X319=4,$AL$93,IF(X319=5,$AL$111,IF(X319=6,$AL$129,IF(X319=7,$AL$148,IF(X319=8,$AL$166,IF(X319=9,$AL$184,IF(X319=10,$AL$203,0))))))))))</f>
        <v>0.14299999999999999</v>
      </c>
      <c r="AB319" s="406"/>
      <c r="AC319" s="407"/>
      <c r="AD319" s="358">
        <f>IF(I319="△",ROUNDUP(R319*AA319,1),0)</f>
        <v>0.30000000000000004</v>
      </c>
      <c r="AE319" s="359"/>
      <c r="AF319" s="359"/>
      <c r="AG319" s="359"/>
      <c r="AH319" s="359"/>
      <c r="AI319" s="360"/>
      <c r="AJ319" s="67"/>
      <c r="BA319" s="219" t="str">
        <f>IF(OR(I319="×",BA323="×"),"×","●")</f>
        <v>●</v>
      </c>
      <c r="BB319" s="315" t="str">
        <f>IF(BA319="●",IF(I319="定","-",I319),"-")</f>
        <v>△</v>
      </c>
    </row>
    <row r="320" spans="3:58" ht="10.9" customHeight="1" x14ac:dyDescent="0.15">
      <c r="C320" s="412"/>
      <c r="D320" s="415"/>
      <c r="E320" s="418"/>
      <c r="F320" s="418"/>
      <c r="G320" s="412"/>
      <c r="H320" s="418"/>
      <c r="I320" s="420"/>
      <c r="J320" s="329"/>
      <c r="K320" s="330"/>
      <c r="L320" s="337"/>
      <c r="M320" s="338"/>
      <c r="N320" s="338"/>
      <c r="O320" s="338"/>
      <c r="P320" s="338"/>
      <c r="Q320" s="339"/>
      <c r="R320" s="343"/>
      <c r="S320" s="344"/>
      <c r="T320" s="344"/>
      <c r="U320" s="344"/>
      <c r="V320" s="344"/>
      <c r="W320" s="345"/>
      <c r="X320" s="399"/>
      <c r="Y320" s="400"/>
      <c r="Z320" s="401"/>
      <c r="AA320" s="405"/>
      <c r="AB320" s="406"/>
      <c r="AC320" s="407"/>
      <c r="AD320" s="358"/>
      <c r="AE320" s="359"/>
      <c r="AF320" s="359"/>
      <c r="AG320" s="359"/>
      <c r="AH320" s="359"/>
      <c r="AI320" s="360"/>
      <c r="AJ320" s="67"/>
      <c r="BA320" s="219"/>
      <c r="BB320" s="315"/>
    </row>
    <row r="321" spans="3:57" ht="10.9" customHeight="1" x14ac:dyDescent="0.15">
      <c r="C321" s="412"/>
      <c r="D321" s="415"/>
      <c r="E321" s="418"/>
      <c r="F321" s="418"/>
      <c r="G321" s="412"/>
      <c r="H321" s="418"/>
      <c r="I321" s="420"/>
      <c r="J321" s="329"/>
      <c r="K321" s="330"/>
      <c r="L321" s="337"/>
      <c r="M321" s="338"/>
      <c r="N321" s="338"/>
      <c r="O321" s="338"/>
      <c r="P321" s="338"/>
      <c r="Q321" s="339"/>
      <c r="R321" s="343"/>
      <c r="S321" s="344"/>
      <c r="T321" s="344"/>
      <c r="U321" s="344"/>
      <c r="V321" s="344"/>
      <c r="W321" s="345"/>
      <c r="X321" s="399"/>
      <c r="Y321" s="400"/>
      <c r="Z321" s="401"/>
      <c r="AA321" s="405"/>
      <c r="AB321" s="406"/>
      <c r="AC321" s="407"/>
      <c r="AD321" s="358"/>
      <c r="AE321" s="359"/>
      <c r="AF321" s="359"/>
      <c r="AG321" s="359"/>
      <c r="AH321" s="359"/>
      <c r="AI321" s="360"/>
      <c r="AJ321" s="67"/>
      <c r="BA321" s="219"/>
      <c r="BB321" s="315"/>
    </row>
    <row r="322" spans="3:57" ht="10.9" customHeight="1" x14ac:dyDescent="0.15">
      <c r="C322" s="413"/>
      <c r="D322" s="416"/>
      <c r="E322" s="419"/>
      <c r="F322" s="419"/>
      <c r="G322" s="413"/>
      <c r="H322" s="419"/>
      <c r="I322" s="331"/>
      <c r="J322" s="332"/>
      <c r="K322" s="333"/>
      <c r="L322" s="340"/>
      <c r="M322" s="341"/>
      <c r="N322" s="341"/>
      <c r="O322" s="341"/>
      <c r="P322" s="341"/>
      <c r="Q322" s="342"/>
      <c r="R322" s="343"/>
      <c r="S322" s="344"/>
      <c r="T322" s="344"/>
      <c r="U322" s="344"/>
      <c r="V322" s="344"/>
      <c r="W322" s="345"/>
      <c r="X322" s="402"/>
      <c r="Y322" s="403"/>
      <c r="Z322" s="404"/>
      <c r="AA322" s="408"/>
      <c r="AB322" s="409"/>
      <c r="AC322" s="410"/>
      <c r="AD322" s="358"/>
      <c r="AE322" s="359"/>
      <c r="AF322" s="359"/>
      <c r="AG322" s="359"/>
      <c r="AH322" s="359"/>
      <c r="AI322" s="360"/>
      <c r="AJ322" s="67"/>
      <c r="BA322" s="219"/>
      <c r="BB322" s="315"/>
    </row>
    <row r="323" spans="3:57" ht="10.9" customHeight="1" x14ac:dyDescent="0.15">
      <c r="C323" s="411">
        <v>5</v>
      </c>
      <c r="D323" s="414" t="s">
        <v>103</v>
      </c>
      <c r="E323" s="417">
        <v>14</v>
      </c>
      <c r="F323" s="417" t="s">
        <v>104</v>
      </c>
      <c r="G323" s="411" t="s">
        <v>110</v>
      </c>
      <c r="H323" s="417"/>
      <c r="I323" s="420" t="s">
        <v>145</v>
      </c>
      <c r="J323" s="329"/>
      <c r="K323" s="330"/>
      <c r="L323" s="334">
        <f>J$223</f>
        <v>150</v>
      </c>
      <c r="M323" s="335"/>
      <c r="N323" s="335"/>
      <c r="O323" s="335"/>
      <c r="P323" s="335"/>
      <c r="Q323" s="336"/>
      <c r="R323" s="343">
        <f t="shared" ref="R323" si="18">IF(AND(I323="△",BA323="●"),2+ROUNDDOWN(($L323-100)/100,0)*2,0)</f>
        <v>2</v>
      </c>
      <c r="S323" s="344"/>
      <c r="T323" s="344"/>
      <c r="U323" s="344"/>
      <c r="V323" s="344"/>
      <c r="W323" s="345"/>
      <c r="X323" s="420">
        <v>2</v>
      </c>
      <c r="Y323" s="421"/>
      <c r="Z323" s="422"/>
      <c r="AA323" s="405">
        <f t="shared" ref="AA323" si="19">IF(X323=1,$AL$36,IF(X323=2,$AL$56,IF(X323=3,$AL$74,IF(X323=4,$AL$93,IF(X323=5,$AL$111,IF(X323=6,$AL$129,IF(X323=7,$AL$148,IF(X323=8,$AL$166,IF(X323=9,$AL$184,IF(X323=10,$AL$203,0))))))))))</f>
        <v>0.2</v>
      </c>
      <c r="AB323" s="406"/>
      <c r="AC323" s="407"/>
      <c r="AD323" s="358">
        <f>IF(I323="△",ROUNDUP(R323*AA323,1),0)</f>
        <v>0.4</v>
      </c>
      <c r="AE323" s="359"/>
      <c r="AF323" s="359"/>
      <c r="AG323" s="359"/>
      <c r="AH323" s="359"/>
      <c r="AI323" s="360"/>
      <c r="AJ323" s="67"/>
      <c r="AM323" s="67"/>
      <c r="AN323" s="67"/>
      <c r="AO323" s="67"/>
      <c r="AP323" s="67"/>
      <c r="BA323" s="219" t="str">
        <f>IF(OR(I323="×",BA327="×"),"×","●")</f>
        <v>●</v>
      </c>
      <c r="BB323" s="315" t="str">
        <f>IF(BA323="●",IF(I323="定","-",I323),"-")</f>
        <v>△</v>
      </c>
      <c r="BD323" s="219"/>
      <c r="BE323" s="219"/>
    </row>
    <row r="324" spans="3:57" ht="10.9" customHeight="1" x14ac:dyDescent="0.15">
      <c r="C324" s="412"/>
      <c r="D324" s="415"/>
      <c r="E324" s="418"/>
      <c r="F324" s="418"/>
      <c r="G324" s="412"/>
      <c r="H324" s="418"/>
      <c r="I324" s="420"/>
      <c r="J324" s="329"/>
      <c r="K324" s="330"/>
      <c r="L324" s="337"/>
      <c r="M324" s="338"/>
      <c r="N324" s="338"/>
      <c r="O324" s="338"/>
      <c r="P324" s="338"/>
      <c r="Q324" s="339"/>
      <c r="R324" s="343"/>
      <c r="S324" s="344"/>
      <c r="T324" s="344"/>
      <c r="U324" s="344"/>
      <c r="V324" s="344"/>
      <c r="W324" s="345"/>
      <c r="X324" s="420"/>
      <c r="Y324" s="421"/>
      <c r="Z324" s="422"/>
      <c r="AA324" s="405"/>
      <c r="AB324" s="406"/>
      <c r="AC324" s="407"/>
      <c r="AD324" s="358"/>
      <c r="AE324" s="359"/>
      <c r="AF324" s="359"/>
      <c r="AG324" s="359"/>
      <c r="AH324" s="359"/>
      <c r="AI324" s="360"/>
      <c r="AJ324" s="67"/>
      <c r="AM324" s="67"/>
      <c r="AN324" s="67"/>
      <c r="AO324" s="67"/>
      <c r="AP324" s="67"/>
      <c r="BA324" s="219"/>
      <c r="BB324" s="315"/>
      <c r="BD324" s="219"/>
      <c r="BE324" s="219"/>
    </row>
    <row r="325" spans="3:57" ht="10.9" customHeight="1" x14ac:dyDescent="0.15">
      <c r="C325" s="412"/>
      <c r="D325" s="415"/>
      <c r="E325" s="418"/>
      <c r="F325" s="418"/>
      <c r="G325" s="412"/>
      <c r="H325" s="418"/>
      <c r="I325" s="420"/>
      <c r="J325" s="329"/>
      <c r="K325" s="330"/>
      <c r="L325" s="337"/>
      <c r="M325" s="338"/>
      <c r="N325" s="338"/>
      <c r="O325" s="338"/>
      <c r="P325" s="338"/>
      <c r="Q325" s="339"/>
      <c r="R325" s="343"/>
      <c r="S325" s="344"/>
      <c r="T325" s="344"/>
      <c r="U325" s="344"/>
      <c r="V325" s="344"/>
      <c r="W325" s="345"/>
      <c r="X325" s="420"/>
      <c r="Y325" s="421"/>
      <c r="Z325" s="422"/>
      <c r="AA325" s="405"/>
      <c r="AB325" s="406"/>
      <c r="AC325" s="407"/>
      <c r="AD325" s="358"/>
      <c r="AE325" s="359"/>
      <c r="AF325" s="359"/>
      <c r="AG325" s="359"/>
      <c r="AH325" s="359"/>
      <c r="AI325" s="360"/>
      <c r="AJ325" s="67"/>
      <c r="AM325" s="67"/>
      <c r="AN325" s="67"/>
      <c r="AO325" s="67"/>
      <c r="AP325" s="67"/>
      <c r="BA325" s="219"/>
      <c r="BB325" s="315"/>
      <c r="BD325" s="219"/>
      <c r="BE325" s="219"/>
    </row>
    <row r="326" spans="3:57" ht="10.9" customHeight="1" x14ac:dyDescent="0.15">
      <c r="C326" s="413"/>
      <c r="D326" s="416"/>
      <c r="E326" s="419"/>
      <c r="F326" s="419"/>
      <c r="G326" s="413"/>
      <c r="H326" s="419"/>
      <c r="I326" s="331"/>
      <c r="J326" s="332"/>
      <c r="K326" s="333"/>
      <c r="L326" s="340"/>
      <c r="M326" s="341"/>
      <c r="N326" s="341"/>
      <c r="O326" s="341"/>
      <c r="P326" s="341"/>
      <c r="Q326" s="342"/>
      <c r="R326" s="343"/>
      <c r="S326" s="344"/>
      <c r="T326" s="344"/>
      <c r="U326" s="344"/>
      <c r="V326" s="344"/>
      <c r="W326" s="345"/>
      <c r="X326" s="423"/>
      <c r="Y326" s="424"/>
      <c r="Z326" s="425"/>
      <c r="AA326" s="408"/>
      <c r="AB326" s="409"/>
      <c r="AC326" s="410"/>
      <c r="AD326" s="358"/>
      <c r="AE326" s="359"/>
      <c r="AF326" s="359"/>
      <c r="AG326" s="359"/>
      <c r="AH326" s="359"/>
      <c r="AI326" s="360"/>
      <c r="AJ326" s="67"/>
      <c r="AM326" s="67"/>
      <c r="AN326" s="67"/>
      <c r="AO326" s="67"/>
      <c r="AP326" s="67"/>
      <c r="BA326" s="219"/>
      <c r="BB326" s="315"/>
      <c r="BD326" s="219"/>
      <c r="BE326" s="219"/>
    </row>
    <row r="327" spans="3:57" ht="10.9" customHeight="1" x14ac:dyDescent="0.15">
      <c r="C327" s="411">
        <v>5</v>
      </c>
      <c r="D327" s="414" t="s">
        <v>103</v>
      </c>
      <c r="E327" s="417">
        <v>15</v>
      </c>
      <c r="F327" s="417" t="s">
        <v>104</v>
      </c>
      <c r="G327" s="411" t="s">
        <v>111</v>
      </c>
      <c r="H327" s="417"/>
      <c r="I327" s="420" t="s">
        <v>145</v>
      </c>
      <c r="J327" s="329"/>
      <c r="K327" s="330"/>
      <c r="L327" s="334">
        <f>J$223</f>
        <v>150</v>
      </c>
      <c r="M327" s="335"/>
      <c r="N327" s="335"/>
      <c r="O327" s="335"/>
      <c r="P327" s="335"/>
      <c r="Q327" s="336"/>
      <c r="R327" s="343">
        <f t="shared" ref="R327" si="20">IF(AND(I327="△",BA327="●"),2+ROUNDDOWN(($L327-100)/100,0)*2,0)</f>
        <v>2</v>
      </c>
      <c r="S327" s="344"/>
      <c r="T327" s="344"/>
      <c r="U327" s="344"/>
      <c r="V327" s="344"/>
      <c r="W327" s="345"/>
      <c r="X327" s="420">
        <v>2</v>
      </c>
      <c r="Y327" s="421"/>
      <c r="Z327" s="422"/>
      <c r="AA327" s="405">
        <f t="shared" ref="AA327" si="21">IF(X327=1,$AL$36,IF(X327=2,$AL$56,IF(X327=3,$AL$74,IF(X327=4,$AL$93,IF(X327=5,$AL$111,IF(X327=6,$AL$129,IF(X327=7,$AL$148,IF(X327=8,$AL$166,IF(X327=9,$AL$184,IF(X327=10,$AL$203,0))))))))))</f>
        <v>0.2</v>
      </c>
      <c r="AB327" s="406"/>
      <c r="AC327" s="407"/>
      <c r="AD327" s="358">
        <f>IF(I327="△",ROUNDUP(R327*AA327,1),0)</f>
        <v>0.4</v>
      </c>
      <c r="AE327" s="359"/>
      <c r="AF327" s="359"/>
      <c r="AG327" s="359"/>
      <c r="AH327" s="359"/>
      <c r="AI327" s="360"/>
      <c r="AJ327" s="67"/>
      <c r="AM327" s="67"/>
      <c r="AN327" s="67"/>
      <c r="AO327" s="67"/>
      <c r="AP327" s="67"/>
      <c r="BA327" s="219" t="str">
        <f>IF(OR(I327="×",BA331="×"),"×","●")</f>
        <v>●</v>
      </c>
      <c r="BB327" s="315" t="str">
        <f>IF(BA327="●",IF(I327="定","-",I327),"-")</f>
        <v>△</v>
      </c>
      <c r="BD327" s="219"/>
      <c r="BE327" s="219"/>
    </row>
    <row r="328" spans="3:57" ht="10.9" customHeight="1" x14ac:dyDescent="0.15">
      <c r="C328" s="412"/>
      <c r="D328" s="415"/>
      <c r="E328" s="418"/>
      <c r="F328" s="418"/>
      <c r="G328" s="412"/>
      <c r="H328" s="418"/>
      <c r="I328" s="420"/>
      <c r="J328" s="329"/>
      <c r="K328" s="330"/>
      <c r="L328" s="337"/>
      <c r="M328" s="338"/>
      <c r="N328" s="338"/>
      <c r="O328" s="338"/>
      <c r="P328" s="338"/>
      <c r="Q328" s="339"/>
      <c r="R328" s="343"/>
      <c r="S328" s="344"/>
      <c r="T328" s="344"/>
      <c r="U328" s="344"/>
      <c r="V328" s="344"/>
      <c r="W328" s="345"/>
      <c r="X328" s="420"/>
      <c r="Y328" s="421"/>
      <c r="Z328" s="422"/>
      <c r="AA328" s="405"/>
      <c r="AB328" s="406"/>
      <c r="AC328" s="407"/>
      <c r="AD328" s="358"/>
      <c r="AE328" s="359"/>
      <c r="AF328" s="359"/>
      <c r="AG328" s="359"/>
      <c r="AH328" s="359"/>
      <c r="AI328" s="360"/>
      <c r="AJ328" s="67"/>
      <c r="AM328" s="67"/>
      <c r="AN328" s="67"/>
      <c r="AO328" s="67"/>
      <c r="AP328" s="67"/>
      <c r="BA328" s="219"/>
      <c r="BB328" s="315"/>
      <c r="BD328" s="219"/>
      <c r="BE328" s="219"/>
    </row>
    <row r="329" spans="3:57" ht="10.9" customHeight="1" x14ac:dyDescent="0.15">
      <c r="C329" s="412"/>
      <c r="D329" s="415"/>
      <c r="E329" s="418"/>
      <c r="F329" s="418"/>
      <c r="G329" s="412"/>
      <c r="H329" s="418"/>
      <c r="I329" s="420"/>
      <c r="J329" s="329"/>
      <c r="K329" s="330"/>
      <c r="L329" s="337"/>
      <c r="M329" s="338"/>
      <c r="N329" s="338"/>
      <c r="O329" s="338"/>
      <c r="P329" s="338"/>
      <c r="Q329" s="339"/>
      <c r="R329" s="343"/>
      <c r="S329" s="344"/>
      <c r="T329" s="344"/>
      <c r="U329" s="344"/>
      <c r="V329" s="344"/>
      <c r="W329" s="345"/>
      <c r="X329" s="420"/>
      <c r="Y329" s="421"/>
      <c r="Z329" s="422"/>
      <c r="AA329" s="405"/>
      <c r="AB329" s="406"/>
      <c r="AC329" s="407"/>
      <c r="AD329" s="358"/>
      <c r="AE329" s="359"/>
      <c r="AF329" s="359"/>
      <c r="AG329" s="359"/>
      <c r="AH329" s="359"/>
      <c r="AI329" s="360"/>
      <c r="AJ329" s="67"/>
      <c r="AM329" s="67"/>
      <c r="AN329" s="67"/>
      <c r="AO329" s="67"/>
      <c r="AP329" s="67"/>
      <c r="BA329" s="219"/>
      <c r="BB329" s="315"/>
      <c r="BD329" s="219"/>
      <c r="BE329" s="219"/>
    </row>
    <row r="330" spans="3:57" ht="10.9" customHeight="1" x14ac:dyDescent="0.15">
      <c r="C330" s="413"/>
      <c r="D330" s="416"/>
      <c r="E330" s="419"/>
      <c r="F330" s="419"/>
      <c r="G330" s="413"/>
      <c r="H330" s="419"/>
      <c r="I330" s="331"/>
      <c r="J330" s="332"/>
      <c r="K330" s="333"/>
      <c r="L330" s="340"/>
      <c r="M330" s="341"/>
      <c r="N330" s="341"/>
      <c r="O330" s="341"/>
      <c r="P330" s="341"/>
      <c r="Q330" s="342"/>
      <c r="R330" s="343"/>
      <c r="S330" s="344"/>
      <c r="T330" s="344"/>
      <c r="U330" s="344"/>
      <c r="V330" s="344"/>
      <c r="W330" s="345"/>
      <c r="X330" s="423"/>
      <c r="Y330" s="424"/>
      <c r="Z330" s="425"/>
      <c r="AA330" s="408"/>
      <c r="AB330" s="409"/>
      <c r="AC330" s="410"/>
      <c r="AD330" s="358"/>
      <c r="AE330" s="359"/>
      <c r="AF330" s="359"/>
      <c r="AG330" s="359"/>
      <c r="AH330" s="359"/>
      <c r="AI330" s="360"/>
      <c r="AJ330" s="67"/>
      <c r="AM330" s="67"/>
      <c r="AN330" s="67"/>
      <c r="AO330" s="67"/>
      <c r="AP330" s="67"/>
      <c r="BA330" s="219"/>
      <c r="BB330" s="315"/>
      <c r="BD330" s="219"/>
      <c r="BE330" s="219"/>
    </row>
    <row r="331" spans="3:57" ht="10.9" customHeight="1" x14ac:dyDescent="0.15">
      <c r="C331" s="411">
        <v>5</v>
      </c>
      <c r="D331" s="414" t="s">
        <v>103</v>
      </c>
      <c r="E331" s="417">
        <v>16</v>
      </c>
      <c r="F331" s="417" t="s">
        <v>104</v>
      </c>
      <c r="G331" s="411" t="s">
        <v>112</v>
      </c>
      <c r="H331" s="417"/>
      <c r="I331" s="420" t="s">
        <v>145</v>
      </c>
      <c r="J331" s="329"/>
      <c r="K331" s="330"/>
      <c r="L331" s="334">
        <f>J$223</f>
        <v>150</v>
      </c>
      <c r="M331" s="335"/>
      <c r="N331" s="335"/>
      <c r="O331" s="335"/>
      <c r="P331" s="335"/>
      <c r="Q331" s="336"/>
      <c r="R331" s="343">
        <f t="shared" ref="R331" si="22">IF(AND(I331="△",BA331="●"),2+ROUNDDOWN(($L331-100)/100,0)*2,0)</f>
        <v>2</v>
      </c>
      <c r="S331" s="344"/>
      <c r="T331" s="344"/>
      <c r="U331" s="344"/>
      <c r="V331" s="344"/>
      <c r="W331" s="345"/>
      <c r="X331" s="399">
        <v>1</v>
      </c>
      <c r="Y331" s="400"/>
      <c r="Z331" s="401"/>
      <c r="AA331" s="405">
        <f t="shared" ref="AA331" si="23">IF(X331=1,$AL$36,IF(X331=2,$AL$56,IF(X331=3,$AL$74,IF(X331=4,$AL$93,IF(X331=5,$AL$111,IF(X331=6,$AL$129,IF(X331=7,$AL$148,IF(X331=8,$AL$166,IF(X331=9,$AL$184,IF(X331=10,$AL$203,0))))))))))</f>
        <v>0.14299999999999999</v>
      </c>
      <c r="AB331" s="406"/>
      <c r="AC331" s="407"/>
      <c r="AD331" s="358">
        <f>IF(I331="△",ROUNDUP(R331*AA331,1),0)</f>
        <v>0.30000000000000004</v>
      </c>
      <c r="AE331" s="359"/>
      <c r="AF331" s="359"/>
      <c r="AG331" s="359"/>
      <c r="AH331" s="359"/>
      <c r="AI331" s="360"/>
      <c r="AJ331" s="67"/>
      <c r="AM331" s="67"/>
      <c r="AN331" s="67"/>
      <c r="AO331" s="67"/>
      <c r="AP331" s="67"/>
      <c r="BA331" s="219" t="str">
        <f>IF(OR(I331="×",BA335="×"),"×","●")</f>
        <v>●</v>
      </c>
      <c r="BB331" s="315" t="str">
        <f>IF(BA331="●",IF(I331="定","-",I331),"-")</f>
        <v>△</v>
      </c>
      <c r="BD331" s="219"/>
      <c r="BE331" s="219"/>
    </row>
    <row r="332" spans="3:57" ht="10.9" customHeight="1" x14ac:dyDescent="0.15">
      <c r="C332" s="412"/>
      <c r="D332" s="415"/>
      <c r="E332" s="418"/>
      <c r="F332" s="418"/>
      <c r="G332" s="412"/>
      <c r="H332" s="418"/>
      <c r="I332" s="420"/>
      <c r="J332" s="329"/>
      <c r="K332" s="330"/>
      <c r="L332" s="337"/>
      <c r="M332" s="338"/>
      <c r="N332" s="338"/>
      <c r="O332" s="338"/>
      <c r="P332" s="338"/>
      <c r="Q332" s="339"/>
      <c r="R332" s="343"/>
      <c r="S332" s="344"/>
      <c r="T332" s="344"/>
      <c r="U332" s="344"/>
      <c r="V332" s="344"/>
      <c r="W332" s="345"/>
      <c r="X332" s="399"/>
      <c r="Y332" s="400"/>
      <c r="Z332" s="401"/>
      <c r="AA332" s="405"/>
      <c r="AB332" s="406"/>
      <c r="AC332" s="407"/>
      <c r="AD332" s="358"/>
      <c r="AE332" s="359"/>
      <c r="AF332" s="359"/>
      <c r="AG332" s="359"/>
      <c r="AH332" s="359"/>
      <c r="AI332" s="360"/>
      <c r="AJ332" s="67"/>
      <c r="AM332" s="67"/>
      <c r="AN332" s="67"/>
      <c r="AO332" s="67"/>
      <c r="AP332" s="67"/>
      <c r="BA332" s="219"/>
      <c r="BB332" s="315"/>
      <c r="BD332" s="219"/>
      <c r="BE332" s="219"/>
    </row>
    <row r="333" spans="3:57" ht="10.9" customHeight="1" x14ac:dyDescent="0.15">
      <c r="C333" s="412"/>
      <c r="D333" s="415"/>
      <c r="E333" s="418"/>
      <c r="F333" s="418"/>
      <c r="G333" s="412"/>
      <c r="H333" s="418"/>
      <c r="I333" s="420"/>
      <c r="J333" s="329"/>
      <c r="K333" s="330"/>
      <c r="L333" s="337"/>
      <c r="M333" s="338"/>
      <c r="N333" s="338"/>
      <c r="O333" s="338"/>
      <c r="P333" s="338"/>
      <c r="Q333" s="339"/>
      <c r="R333" s="343"/>
      <c r="S333" s="344"/>
      <c r="T333" s="344"/>
      <c r="U333" s="344"/>
      <c r="V333" s="344"/>
      <c r="W333" s="345"/>
      <c r="X333" s="399"/>
      <c r="Y333" s="400"/>
      <c r="Z333" s="401"/>
      <c r="AA333" s="405"/>
      <c r="AB333" s="406"/>
      <c r="AC333" s="407"/>
      <c r="AD333" s="358"/>
      <c r="AE333" s="359"/>
      <c r="AF333" s="359"/>
      <c r="AG333" s="359"/>
      <c r="AH333" s="359"/>
      <c r="AI333" s="360"/>
      <c r="AJ333" s="67"/>
      <c r="AM333" s="67"/>
      <c r="AN333" s="67"/>
      <c r="AO333" s="67"/>
      <c r="AP333" s="67"/>
      <c r="BA333" s="219"/>
      <c r="BB333" s="315"/>
      <c r="BD333" s="219"/>
      <c r="BE333" s="219"/>
    </row>
    <row r="334" spans="3:57" ht="10.9" customHeight="1" x14ac:dyDescent="0.15">
      <c r="C334" s="413"/>
      <c r="D334" s="416"/>
      <c r="E334" s="419"/>
      <c r="F334" s="419"/>
      <c r="G334" s="413"/>
      <c r="H334" s="419"/>
      <c r="I334" s="331"/>
      <c r="J334" s="332"/>
      <c r="K334" s="333"/>
      <c r="L334" s="340"/>
      <c r="M334" s="341"/>
      <c r="N334" s="341"/>
      <c r="O334" s="341"/>
      <c r="P334" s="341"/>
      <c r="Q334" s="342"/>
      <c r="R334" s="343"/>
      <c r="S334" s="344"/>
      <c r="T334" s="344"/>
      <c r="U334" s="344"/>
      <c r="V334" s="344"/>
      <c r="W334" s="345"/>
      <c r="X334" s="402"/>
      <c r="Y334" s="403"/>
      <c r="Z334" s="404"/>
      <c r="AA334" s="408"/>
      <c r="AB334" s="409"/>
      <c r="AC334" s="410"/>
      <c r="AD334" s="358"/>
      <c r="AE334" s="359"/>
      <c r="AF334" s="359"/>
      <c r="AG334" s="359"/>
      <c r="AH334" s="359"/>
      <c r="AI334" s="360"/>
      <c r="AJ334" s="67"/>
      <c r="AM334" s="67"/>
      <c r="AN334" s="67"/>
      <c r="AO334" s="67"/>
      <c r="AP334" s="67"/>
      <c r="BA334" s="219"/>
      <c r="BB334" s="315"/>
      <c r="BD334" s="219"/>
      <c r="BE334" s="219"/>
    </row>
    <row r="335" spans="3:57" ht="10.9" customHeight="1" x14ac:dyDescent="0.15">
      <c r="C335" s="411">
        <v>5</v>
      </c>
      <c r="D335" s="414" t="s">
        <v>103</v>
      </c>
      <c r="E335" s="417">
        <v>17</v>
      </c>
      <c r="F335" s="417" t="s">
        <v>104</v>
      </c>
      <c r="G335" s="411" t="s">
        <v>113</v>
      </c>
      <c r="H335" s="417"/>
      <c r="I335" s="420" t="s">
        <v>145</v>
      </c>
      <c r="J335" s="329"/>
      <c r="K335" s="330"/>
      <c r="L335" s="334">
        <f>J$223</f>
        <v>150</v>
      </c>
      <c r="M335" s="335"/>
      <c r="N335" s="335"/>
      <c r="O335" s="335"/>
      <c r="P335" s="335"/>
      <c r="Q335" s="336"/>
      <c r="R335" s="343">
        <f t="shared" ref="R335" si="24">IF(AND(I335="△",BA335="●"),2+ROUNDDOWN(($L335-100)/100,0)*2,0)</f>
        <v>2</v>
      </c>
      <c r="S335" s="344"/>
      <c r="T335" s="344"/>
      <c r="U335" s="344"/>
      <c r="V335" s="344"/>
      <c r="W335" s="345"/>
      <c r="X335" s="399">
        <v>1</v>
      </c>
      <c r="Y335" s="400"/>
      <c r="Z335" s="401"/>
      <c r="AA335" s="405">
        <f t="shared" ref="AA335" si="25">IF(X335=1,$AL$36,IF(X335=2,$AL$56,IF(X335=3,$AL$74,IF(X335=4,$AL$93,IF(X335=5,$AL$111,IF(X335=6,$AL$129,IF(X335=7,$AL$148,IF(X335=8,$AL$166,IF(X335=9,$AL$184,IF(X335=10,$AL$203,0))))))))))</f>
        <v>0.14299999999999999</v>
      </c>
      <c r="AB335" s="406"/>
      <c r="AC335" s="407"/>
      <c r="AD335" s="358">
        <f>IF(I335="△",ROUNDUP(R335*AA335,1),0)</f>
        <v>0.30000000000000004</v>
      </c>
      <c r="AE335" s="359"/>
      <c r="AF335" s="359"/>
      <c r="AG335" s="359"/>
      <c r="AH335" s="359"/>
      <c r="AI335" s="360"/>
      <c r="AJ335" s="67"/>
      <c r="AM335" s="67"/>
      <c r="AN335" s="19"/>
      <c r="AO335" s="36"/>
      <c r="AP335" s="36"/>
      <c r="AQ335" s="36"/>
      <c r="BA335" s="219" t="str">
        <f>IF(OR(I335="×",BA339="×"),"×","●")</f>
        <v>●</v>
      </c>
      <c r="BB335" s="315" t="str">
        <f>IF(BA335="●",IF(I335="定","-",I335),"-")</f>
        <v>△</v>
      </c>
      <c r="BD335" s="219"/>
      <c r="BE335" s="315"/>
    </row>
    <row r="336" spans="3:57" ht="10.9" customHeight="1" x14ac:dyDescent="0.15">
      <c r="C336" s="412"/>
      <c r="D336" s="415"/>
      <c r="E336" s="418"/>
      <c r="F336" s="418"/>
      <c r="G336" s="412"/>
      <c r="H336" s="418"/>
      <c r="I336" s="420"/>
      <c r="J336" s="329"/>
      <c r="K336" s="330"/>
      <c r="L336" s="337"/>
      <c r="M336" s="338"/>
      <c r="N336" s="338"/>
      <c r="O336" s="338"/>
      <c r="P336" s="338"/>
      <c r="Q336" s="339"/>
      <c r="R336" s="343"/>
      <c r="S336" s="344"/>
      <c r="T336" s="344"/>
      <c r="U336" s="344"/>
      <c r="V336" s="344"/>
      <c r="W336" s="345"/>
      <c r="X336" s="399"/>
      <c r="Y336" s="400"/>
      <c r="Z336" s="401"/>
      <c r="AA336" s="405"/>
      <c r="AB336" s="406"/>
      <c r="AC336" s="407"/>
      <c r="AD336" s="358"/>
      <c r="AE336" s="359"/>
      <c r="AF336" s="359"/>
      <c r="AG336" s="359"/>
      <c r="AH336" s="359"/>
      <c r="AI336" s="360"/>
      <c r="AJ336" s="67"/>
      <c r="AM336" s="67"/>
      <c r="AN336" s="19"/>
      <c r="AO336" s="36"/>
      <c r="AP336" s="36"/>
      <c r="AQ336" s="36"/>
      <c r="BA336" s="219"/>
      <c r="BB336" s="315"/>
      <c r="BD336" s="219"/>
      <c r="BE336" s="315"/>
    </row>
    <row r="337" spans="3:57" ht="10.9" customHeight="1" x14ac:dyDescent="0.15">
      <c r="C337" s="412"/>
      <c r="D337" s="415"/>
      <c r="E337" s="418"/>
      <c r="F337" s="418"/>
      <c r="G337" s="412"/>
      <c r="H337" s="418"/>
      <c r="I337" s="420"/>
      <c r="J337" s="329"/>
      <c r="K337" s="330"/>
      <c r="L337" s="337"/>
      <c r="M337" s="338"/>
      <c r="N337" s="338"/>
      <c r="O337" s="338"/>
      <c r="P337" s="338"/>
      <c r="Q337" s="339"/>
      <c r="R337" s="343"/>
      <c r="S337" s="344"/>
      <c r="T337" s="344"/>
      <c r="U337" s="344"/>
      <c r="V337" s="344"/>
      <c r="W337" s="345"/>
      <c r="X337" s="399"/>
      <c r="Y337" s="400"/>
      <c r="Z337" s="401"/>
      <c r="AA337" s="405"/>
      <c r="AB337" s="406"/>
      <c r="AC337" s="407"/>
      <c r="AD337" s="358"/>
      <c r="AE337" s="359"/>
      <c r="AF337" s="359"/>
      <c r="AG337" s="359"/>
      <c r="AH337" s="359"/>
      <c r="AI337" s="360"/>
      <c r="AJ337" s="67"/>
      <c r="AM337" s="67"/>
      <c r="AN337" s="19"/>
      <c r="AO337" s="36"/>
      <c r="AP337" s="36"/>
      <c r="AQ337" s="36"/>
      <c r="BA337" s="219"/>
      <c r="BB337" s="315"/>
      <c r="BD337" s="219"/>
      <c r="BE337" s="315"/>
    </row>
    <row r="338" spans="3:57" ht="10.9" customHeight="1" x14ac:dyDescent="0.15">
      <c r="C338" s="413"/>
      <c r="D338" s="416"/>
      <c r="E338" s="419"/>
      <c r="F338" s="419"/>
      <c r="G338" s="413"/>
      <c r="H338" s="419"/>
      <c r="I338" s="331"/>
      <c r="J338" s="332"/>
      <c r="K338" s="333"/>
      <c r="L338" s="340"/>
      <c r="M338" s="341"/>
      <c r="N338" s="341"/>
      <c r="O338" s="341"/>
      <c r="P338" s="341"/>
      <c r="Q338" s="342"/>
      <c r="R338" s="343"/>
      <c r="S338" s="344"/>
      <c r="T338" s="344"/>
      <c r="U338" s="344"/>
      <c r="V338" s="344"/>
      <c r="W338" s="345"/>
      <c r="X338" s="402"/>
      <c r="Y338" s="403"/>
      <c r="Z338" s="404"/>
      <c r="AA338" s="408"/>
      <c r="AB338" s="409"/>
      <c r="AC338" s="410"/>
      <c r="AD338" s="358"/>
      <c r="AE338" s="359"/>
      <c r="AF338" s="359"/>
      <c r="AG338" s="359"/>
      <c r="AH338" s="359"/>
      <c r="AI338" s="360"/>
      <c r="AJ338" s="67"/>
      <c r="AM338" s="67"/>
      <c r="AN338" s="19"/>
      <c r="AO338" s="36"/>
      <c r="AP338" s="36"/>
      <c r="AQ338" s="36"/>
      <c r="BA338" s="219"/>
      <c r="BB338" s="315"/>
      <c r="BD338" s="219"/>
      <c r="BE338" s="315"/>
    </row>
    <row r="339" spans="3:57" ht="10.9" customHeight="1" x14ac:dyDescent="0.15">
      <c r="C339" s="411">
        <v>5</v>
      </c>
      <c r="D339" s="414" t="s">
        <v>103</v>
      </c>
      <c r="E339" s="417">
        <v>18</v>
      </c>
      <c r="F339" s="417" t="s">
        <v>104</v>
      </c>
      <c r="G339" s="411" t="s">
        <v>114</v>
      </c>
      <c r="H339" s="417"/>
      <c r="I339" s="420" t="s">
        <v>145</v>
      </c>
      <c r="J339" s="329"/>
      <c r="K339" s="330"/>
      <c r="L339" s="334">
        <f>J$223</f>
        <v>150</v>
      </c>
      <c r="M339" s="335"/>
      <c r="N339" s="335"/>
      <c r="O339" s="335"/>
      <c r="P339" s="335"/>
      <c r="Q339" s="336"/>
      <c r="R339" s="343">
        <f t="shared" ref="R339" si="26">IF(AND(I339="△",BA339="●"),2+ROUNDDOWN(($L339-100)/100,0)*2,0)</f>
        <v>2</v>
      </c>
      <c r="S339" s="344"/>
      <c r="T339" s="344"/>
      <c r="U339" s="344"/>
      <c r="V339" s="344"/>
      <c r="W339" s="345"/>
      <c r="X339" s="399">
        <v>1</v>
      </c>
      <c r="Y339" s="400"/>
      <c r="Z339" s="401"/>
      <c r="AA339" s="405">
        <f t="shared" ref="AA339" si="27">IF(X339=1,$AL$36,IF(X339=2,$AL$56,IF(X339=3,$AL$74,IF(X339=4,$AL$93,IF(X339=5,$AL$111,IF(X339=6,$AL$129,IF(X339=7,$AL$148,IF(X339=8,$AL$166,IF(X339=9,$AL$184,IF(X339=10,$AL$203,0))))))))))</f>
        <v>0.14299999999999999</v>
      </c>
      <c r="AB339" s="406"/>
      <c r="AC339" s="407"/>
      <c r="AD339" s="358">
        <f>IF(I339="△",ROUNDUP(R339*AA339,1),0)</f>
        <v>0.30000000000000004</v>
      </c>
      <c r="AE339" s="359"/>
      <c r="AF339" s="359"/>
      <c r="AG339" s="359"/>
      <c r="AH339" s="359"/>
      <c r="AI339" s="360"/>
      <c r="AJ339" s="67"/>
      <c r="AM339" s="67"/>
      <c r="AN339" s="19"/>
      <c r="AO339" s="36"/>
      <c r="AP339" s="36"/>
      <c r="AQ339" s="36"/>
      <c r="BA339" s="219" t="str">
        <f>IF(OR(I339="×",BA343="×"),"×","●")</f>
        <v>●</v>
      </c>
      <c r="BB339" s="315" t="str">
        <f>IF(BA339="●",IF(I339="定","-",I339),"-")</f>
        <v>△</v>
      </c>
      <c r="BD339" s="219"/>
      <c r="BE339" s="315"/>
    </row>
    <row r="340" spans="3:57" ht="10.9" customHeight="1" x14ac:dyDescent="0.15">
      <c r="C340" s="412"/>
      <c r="D340" s="415"/>
      <c r="E340" s="418"/>
      <c r="F340" s="418"/>
      <c r="G340" s="412"/>
      <c r="H340" s="418"/>
      <c r="I340" s="420"/>
      <c r="J340" s="329"/>
      <c r="K340" s="330"/>
      <c r="L340" s="337"/>
      <c r="M340" s="338"/>
      <c r="N340" s="338"/>
      <c r="O340" s="338"/>
      <c r="P340" s="338"/>
      <c r="Q340" s="339"/>
      <c r="R340" s="343"/>
      <c r="S340" s="344"/>
      <c r="T340" s="344"/>
      <c r="U340" s="344"/>
      <c r="V340" s="344"/>
      <c r="W340" s="345"/>
      <c r="X340" s="399"/>
      <c r="Y340" s="400"/>
      <c r="Z340" s="401"/>
      <c r="AA340" s="405"/>
      <c r="AB340" s="406"/>
      <c r="AC340" s="407"/>
      <c r="AD340" s="358"/>
      <c r="AE340" s="359"/>
      <c r="AF340" s="359"/>
      <c r="AG340" s="359"/>
      <c r="AH340" s="359"/>
      <c r="AI340" s="360"/>
      <c r="AJ340" s="67"/>
      <c r="AM340" s="67"/>
      <c r="AN340" s="19"/>
      <c r="AO340" s="36"/>
      <c r="AP340" s="36"/>
      <c r="AQ340" s="36"/>
      <c r="BA340" s="219"/>
      <c r="BB340" s="315"/>
      <c r="BD340" s="219"/>
      <c r="BE340" s="315"/>
    </row>
    <row r="341" spans="3:57" ht="10.9" customHeight="1" x14ac:dyDescent="0.15">
      <c r="C341" s="412"/>
      <c r="D341" s="415"/>
      <c r="E341" s="418"/>
      <c r="F341" s="418"/>
      <c r="G341" s="412"/>
      <c r="H341" s="418"/>
      <c r="I341" s="420"/>
      <c r="J341" s="329"/>
      <c r="K341" s="330"/>
      <c r="L341" s="337"/>
      <c r="M341" s="338"/>
      <c r="N341" s="338"/>
      <c r="O341" s="338"/>
      <c r="P341" s="338"/>
      <c r="Q341" s="339"/>
      <c r="R341" s="343"/>
      <c r="S341" s="344"/>
      <c r="T341" s="344"/>
      <c r="U341" s="344"/>
      <c r="V341" s="344"/>
      <c r="W341" s="345"/>
      <c r="X341" s="399"/>
      <c r="Y341" s="400"/>
      <c r="Z341" s="401"/>
      <c r="AA341" s="405"/>
      <c r="AB341" s="406"/>
      <c r="AC341" s="407"/>
      <c r="AD341" s="358"/>
      <c r="AE341" s="359"/>
      <c r="AF341" s="359"/>
      <c r="AG341" s="359"/>
      <c r="AH341" s="359"/>
      <c r="AI341" s="360"/>
      <c r="AJ341" s="67"/>
      <c r="AM341" s="67"/>
      <c r="AN341" s="19"/>
      <c r="AO341" s="36"/>
      <c r="AP341" s="36"/>
      <c r="AQ341" s="36"/>
      <c r="BA341" s="219"/>
      <c r="BB341" s="315"/>
      <c r="BD341" s="219"/>
      <c r="BE341" s="315"/>
    </row>
    <row r="342" spans="3:57" ht="10.9" customHeight="1" x14ac:dyDescent="0.15">
      <c r="C342" s="413"/>
      <c r="D342" s="416"/>
      <c r="E342" s="419"/>
      <c r="F342" s="419"/>
      <c r="G342" s="413"/>
      <c r="H342" s="419"/>
      <c r="I342" s="331"/>
      <c r="J342" s="332"/>
      <c r="K342" s="333"/>
      <c r="L342" s="340"/>
      <c r="M342" s="341"/>
      <c r="N342" s="341"/>
      <c r="O342" s="341"/>
      <c r="P342" s="341"/>
      <c r="Q342" s="342"/>
      <c r="R342" s="343"/>
      <c r="S342" s="344"/>
      <c r="T342" s="344"/>
      <c r="U342" s="344"/>
      <c r="V342" s="344"/>
      <c r="W342" s="345"/>
      <c r="X342" s="402"/>
      <c r="Y342" s="403"/>
      <c r="Z342" s="404"/>
      <c r="AA342" s="408"/>
      <c r="AB342" s="409"/>
      <c r="AC342" s="410"/>
      <c r="AD342" s="358"/>
      <c r="AE342" s="359"/>
      <c r="AF342" s="359"/>
      <c r="AG342" s="359"/>
      <c r="AH342" s="359"/>
      <c r="AI342" s="360"/>
      <c r="AJ342" s="67"/>
      <c r="AM342" s="67"/>
      <c r="AN342" s="19"/>
      <c r="AO342" s="36"/>
      <c r="AP342" s="36"/>
      <c r="AQ342" s="36"/>
      <c r="BA342" s="219"/>
      <c r="BB342" s="315"/>
      <c r="BD342" s="219"/>
      <c r="BE342" s="315"/>
    </row>
    <row r="343" spans="3:57" ht="10.9" customHeight="1" x14ac:dyDescent="0.15">
      <c r="C343" s="411">
        <v>5</v>
      </c>
      <c r="D343" s="414" t="s">
        <v>103</v>
      </c>
      <c r="E343" s="417">
        <v>19</v>
      </c>
      <c r="F343" s="417" t="s">
        <v>104</v>
      </c>
      <c r="G343" s="411" t="s">
        <v>108</v>
      </c>
      <c r="H343" s="417"/>
      <c r="I343" s="420" t="s">
        <v>145</v>
      </c>
      <c r="J343" s="329"/>
      <c r="K343" s="330"/>
      <c r="L343" s="334">
        <f>J$223</f>
        <v>150</v>
      </c>
      <c r="M343" s="335"/>
      <c r="N343" s="335"/>
      <c r="O343" s="335"/>
      <c r="P343" s="335"/>
      <c r="Q343" s="336"/>
      <c r="R343" s="343">
        <f t="shared" ref="R343" si="28">IF(AND(I343="△",BA343="●"),2+ROUNDDOWN(($L343-100)/100,0)*2,0)</f>
        <v>2</v>
      </c>
      <c r="S343" s="344"/>
      <c r="T343" s="344"/>
      <c r="U343" s="344"/>
      <c r="V343" s="344"/>
      <c r="W343" s="345"/>
      <c r="X343" s="399">
        <v>1</v>
      </c>
      <c r="Y343" s="400"/>
      <c r="Z343" s="401"/>
      <c r="AA343" s="405">
        <f t="shared" ref="AA343" si="29">IF(X343=1,$AL$36,IF(X343=2,$AL$56,IF(X343=3,$AL$74,IF(X343=4,$AL$93,IF(X343=5,$AL$111,IF(X343=6,$AL$129,IF(X343=7,$AL$148,IF(X343=8,$AL$166,IF(X343=9,$AL$184,IF(X343=10,$AL$203,0))))))))))</f>
        <v>0.14299999999999999</v>
      </c>
      <c r="AB343" s="406"/>
      <c r="AC343" s="407"/>
      <c r="AD343" s="358">
        <f>IF(I343="△",ROUNDUP(R343*AA343,1),0)</f>
        <v>0.30000000000000004</v>
      </c>
      <c r="AE343" s="359"/>
      <c r="AF343" s="359"/>
      <c r="AG343" s="359"/>
      <c r="AH343" s="359"/>
      <c r="AI343" s="360"/>
      <c r="AJ343" s="67"/>
      <c r="AM343" s="67"/>
      <c r="AN343" s="19"/>
      <c r="AO343" s="36"/>
      <c r="AP343" s="36"/>
      <c r="AQ343" s="36"/>
      <c r="BA343" s="219" t="str">
        <f>IF(OR(I343="×",BA347="×"),"×","●")</f>
        <v>●</v>
      </c>
      <c r="BB343" s="315" t="str">
        <f>IF(BA343="●",IF(I343="定","-",I343),"-")</f>
        <v>△</v>
      </c>
      <c r="BD343" s="219"/>
      <c r="BE343" s="315"/>
    </row>
    <row r="344" spans="3:57" ht="10.9" customHeight="1" x14ac:dyDescent="0.15">
      <c r="C344" s="412"/>
      <c r="D344" s="415"/>
      <c r="E344" s="418"/>
      <c r="F344" s="418"/>
      <c r="G344" s="412"/>
      <c r="H344" s="418"/>
      <c r="I344" s="420"/>
      <c r="J344" s="329"/>
      <c r="K344" s="330"/>
      <c r="L344" s="337"/>
      <c r="M344" s="338"/>
      <c r="N344" s="338"/>
      <c r="O344" s="338"/>
      <c r="P344" s="338"/>
      <c r="Q344" s="339"/>
      <c r="R344" s="343"/>
      <c r="S344" s="344"/>
      <c r="T344" s="344"/>
      <c r="U344" s="344"/>
      <c r="V344" s="344"/>
      <c r="W344" s="345"/>
      <c r="X344" s="399"/>
      <c r="Y344" s="400"/>
      <c r="Z344" s="401"/>
      <c r="AA344" s="405"/>
      <c r="AB344" s="406"/>
      <c r="AC344" s="407"/>
      <c r="AD344" s="358"/>
      <c r="AE344" s="359"/>
      <c r="AF344" s="359"/>
      <c r="AG344" s="359"/>
      <c r="AH344" s="359"/>
      <c r="AI344" s="360"/>
      <c r="AJ344" s="67"/>
      <c r="AM344" s="67"/>
      <c r="AN344" s="19"/>
      <c r="AO344" s="36"/>
      <c r="AP344" s="36"/>
      <c r="AQ344" s="36"/>
      <c r="BA344" s="219"/>
      <c r="BB344" s="315"/>
      <c r="BD344" s="219"/>
      <c r="BE344" s="315"/>
    </row>
    <row r="345" spans="3:57" ht="10.9" customHeight="1" x14ac:dyDescent="0.15">
      <c r="C345" s="412"/>
      <c r="D345" s="415"/>
      <c r="E345" s="418"/>
      <c r="F345" s="418"/>
      <c r="G345" s="412"/>
      <c r="H345" s="418"/>
      <c r="I345" s="420"/>
      <c r="J345" s="329"/>
      <c r="K345" s="330"/>
      <c r="L345" s="337"/>
      <c r="M345" s="338"/>
      <c r="N345" s="338"/>
      <c r="O345" s="338"/>
      <c r="P345" s="338"/>
      <c r="Q345" s="339"/>
      <c r="R345" s="343"/>
      <c r="S345" s="344"/>
      <c r="T345" s="344"/>
      <c r="U345" s="344"/>
      <c r="V345" s="344"/>
      <c r="W345" s="345"/>
      <c r="X345" s="399"/>
      <c r="Y345" s="400"/>
      <c r="Z345" s="401"/>
      <c r="AA345" s="405"/>
      <c r="AB345" s="406"/>
      <c r="AC345" s="407"/>
      <c r="AD345" s="358"/>
      <c r="AE345" s="359"/>
      <c r="AF345" s="359"/>
      <c r="AG345" s="359"/>
      <c r="AH345" s="359"/>
      <c r="AI345" s="360"/>
      <c r="AJ345" s="67"/>
      <c r="AM345" s="67"/>
      <c r="AN345" s="19"/>
      <c r="AO345" s="36"/>
      <c r="AP345" s="36"/>
      <c r="AQ345" s="36"/>
      <c r="BA345" s="219"/>
      <c r="BB345" s="315"/>
      <c r="BD345" s="219"/>
      <c r="BE345" s="315"/>
    </row>
    <row r="346" spans="3:57" ht="10.9" customHeight="1" x14ac:dyDescent="0.15">
      <c r="C346" s="413"/>
      <c r="D346" s="416"/>
      <c r="E346" s="419"/>
      <c r="F346" s="419"/>
      <c r="G346" s="413"/>
      <c r="H346" s="419"/>
      <c r="I346" s="331"/>
      <c r="J346" s="332"/>
      <c r="K346" s="333"/>
      <c r="L346" s="340"/>
      <c r="M346" s="341"/>
      <c r="N346" s="341"/>
      <c r="O346" s="341"/>
      <c r="P346" s="341"/>
      <c r="Q346" s="342"/>
      <c r="R346" s="343"/>
      <c r="S346" s="344"/>
      <c r="T346" s="344"/>
      <c r="U346" s="344"/>
      <c r="V346" s="344"/>
      <c r="W346" s="345"/>
      <c r="X346" s="402"/>
      <c r="Y346" s="403"/>
      <c r="Z346" s="404"/>
      <c r="AA346" s="408"/>
      <c r="AB346" s="409"/>
      <c r="AC346" s="410"/>
      <c r="AD346" s="358"/>
      <c r="AE346" s="359"/>
      <c r="AF346" s="359"/>
      <c r="AG346" s="359"/>
      <c r="AH346" s="359"/>
      <c r="AI346" s="360"/>
      <c r="AJ346" s="67"/>
      <c r="AM346" s="67"/>
      <c r="AN346" s="19"/>
      <c r="AO346" s="36"/>
      <c r="AP346" s="36"/>
      <c r="AQ346" s="36"/>
      <c r="BA346" s="219"/>
      <c r="BB346" s="315"/>
      <c r="BD346" s="219"/>
      <c r="BE346" s="315"/>
    </row>
    <row r="347" spans="3:57" ht="10.9" customHeight="1" x14ac:dyDescent="0.15">
      <c r="C347" s="411">
        <v>5</v>
      </c>
      <c r="D347" s="414" t="s">
        <v>103</v>
      </c>
      <c r="E347" s="417">
        <v>20</v>
      </c>
      <c r="F347" s="417" t="s">
        <v>104</v>
      </c>
      <c r="G347" s="411" t="s">
        <v>109</v>
      </c>
      <c r="H347" s="417"/>
      <c r="I347" s="420" t="s">
        <v>145</v>
      </c>
      <c r="J347" s="329"/>
      <c r="K347" s="330"/>
      <c r="L347" s="334">
        <f>J$223</f>
        <v>150</v>
      </c>
      <c r="M347" s="335"/>
      <c r="N347" s="335"/>
      <c r="O347" s="335"/>
      <c r="P347" s="335"/>
      <c r="Q347" s="336"/>
      <c r="R347" s="343">
        <f t="shared" ref="R347" si="30">IF(AND(I347="△",BA347="●"),2+ROUNDDOWN(($L347-100)/100,0)*2,0)</f>
        <v>2</v>
      </c>
      <c r="S347" s="344"/>
      <c r="T347" s="344"/>
      <c r="U347" s="344"/>
      <c r="V347" s="344"/>
      <c r="W347" s="345"/>
      <c r="X347" s="399">
        <v>1</v>
      </c>
      <c r="Y347" s="400"/>
      <c r="Z347" s="401"/>
      <c r="AA347" s="405">
        <f t="shared" ref="AA347" si="31">IF(X347=1,$AL$36,IF(X347=2,$AL$56,IF(X347=3,$AL$74,IF(X347=4,$AL$93,IF(X347=5,$AL$111,IF(X347=6,$AL$129,IF(X347=7,$AL$148,IF(X347=8,$AL$166,IF(X347=9,$AL$184,IF(X347=10,$AL$203,0))))))))))</f>
        <v>0.14299999999999999</v>
      </c>
      <c r="AB347" s="406"/>
      <c r="AC347" s="407"/>
      <c r="AD347" s="358">
        <f>IF(I347="△",ROUNDUP(R347*AA347,1),0)</f>
        <v>0.30000000000000004</v>
      </c>
      <c r="AE347" s="359"/>
      <c r="AF347" s="359"/>
      <c r="AG347" s="359"/>
      <c r="AH347" s="359"/>
      <c r="AI347" s="360"/>
      <c r="AJ347" s="67"/>
      <c r="AM347" s="67"/>
      <c r="AN347" s="19"/>
      <c r="AO347" s="36"/>
      <c r="AP347" s="36"/>
      <c r="AQ347" s="36"/>
      <c r="BA347" s="219" t="str">
        <f>IF(OR(I347="×",BA351="×"),"×","●")</f>
        <v>●</v>
      </c>
      <c r="BB347" s="315" t="str">
        <f>IF(BA347="●",IF(I347="定","-",I347),"-")</f>
        <v>△</v>
      </c>
      <c r="BD347" s="219"/>
      <c r="BE347" s="315"/>
    </row>
    <row r="348" spans="3:57" ht="10.9" customHeight="1" x14ac:dyDescent="0.15">
      <c r="C348" s="412"/>
      <c r="D348" s="415"/>
      <c r="E348" s="418"/>
      <c r="F348" s="418"/>
      <c r="G348" s="412"/>
      <c r="H348" s="418"/>
      <c r="I348" s="420"/>
      <c r="J348" s="329"/>
      <c r="K348" s="330"/>
      <c r="L348" s="337"/>
      <c r="M348" s="338"/>
      <c r="N348" s="338"/>
      <c r="O348" s="338"/>
      <c r="P348" s="338"/>
      <c r="Q348" s="339"/>
      <c r="R348" s="343"/>
      <c r="S348" s="344"/>
      <c r="T348" s="344"/>
      <c r="U348" s="344"/>
      <c r="V348" s="344"/>
      <c r="W348" s="345"/>
      <c r="X348" s="399"/>
      <c r="Y348" s="400"/>
      <c r="Z348" s="401"/>
      <c r="AA348" s="405"/>
      <c r="AB348" s="406"/>
      <c r="AC348" s="407"/>
      <c r="AD348" s="358"/>
      <c r="AE348" s="359"/>
      <c r="AF348" s="359"/>
      <c r="AG348" s="359"/>
      <c r="AH348" s="359"/>
      <c r="AI348" s="360"/>
      <c r="AJ348" s="67"/>
      <c r="AM348" s="67"/>
      <c r="AN348" s="19"/>
      <c r="AO348" s="36"/>
      <c r="AP348" s="36"/>
      <c r="AQ348" s="36"/>
      <c r="BA348" s="219"/>
      <c r="BB348" s="315"/>
      <c r="BD348" s="219"/>
      <c r="BE348" s="315"/>
    </row>
    <row r="349" spans="3:57" ht="10.9" customHeight="1" x14ac:dyDescent="0.15">
      <c r="C349" s="412"/>
      <c r="D349" s="415"/>
      <c r="E349" s="418"/>
      <c r="F349" s="418"/>
      <c r="G349" s="412"/>
      <c r="H349" s="418"/>
      <c r="I349" s="420"/>
      <c r="J349" s="329"/>
      <c r="K349" s="330"/>
      <c r="L349" s="337"/>
      <c r="M349" s="338"/>
      <c r="N349" s="338"/>
      <c r="O349" s="338"/>
      <c r="P349" s="338"/>
      <c r="Q349" s="339"/>
      <c r="R349" s="343"/>
      <c r="S349" s="344"/>
      <c r="T349" s="344"/>
      <c r="U349" s="344"/>
      <c r="V349" s="344"/>
      <c r="W349" s="345"/>
      <c r="X349" s="399"/>
      <c r="Y349" s="400"/>
      <c r="Z349" s="401"/>
      <c r="AA349" s="405"/>
      <c r="AB349" s="406"/>
      <c r="AC349" s="407"/>
      <c r="AD349" s="358"/>
      <c r="AE349" s="359"/>
      <c r="AF349" s="359"/>
      <c r="AG349" s="359"/>
      <c r="AH349" s="359"/>
      <c r="AI349" s="360"/>
      <c r="AJ349" s="67"/>
      <c r="AM349" s="67"/>
      <c r="AN349" s="19"/>
      <c r="AO349" s="36"/>
      <c r="AP349" s="36"/>
      <c r="AQ349" s="36"/>
      <c r="BA349" s="219"/>
      <c r="BB349" s="315"/>
      <c r="BD349" s="219"/>
      <c r="BE349" s="315"/>
    </row>
    <row r="350" spans="3:57" ht="10.9" customHeight="1" x14ac:dyDescent="0.15">
      <c r="C350" s="413"/>
      <c r="D350" s="416"/>
      <c r="E350" s="419"/>
      <c r="F350" s="419"/>
      <c r="G350" s="413"/>
      <c r="H350" s="419"/>
      <c r="I350" s="331"/>
      <c r="J350" s="332"/>
      <c r="K350" s="333"/>
      <c r="L350" s="340"/>
      <c r="M350" s="341"/>
      <c r="N350" s="341"/>
      <c r="O350" s="341"/>
      <c r="P350" s="341"/>
      <c r="Q350" s="342"/>
      <c r="R350" s="343"/>
      <c r="S350" s="344"/>
      <c r="T350" s="344"/>
      <c r="U350" s="344"/>
      <c r="V350" s="344"/>
      <c r="W350" s="345"/>
      <c r="X350" s="402"/>
      <c r="Y350" s="403"/>
      <c r="Z350" s="404"/>
      <c r="AA350" s="408"/>
      <c r="AB350" s="409"/>
      <c r="AC350" s="410"/>
      <c r="AD350" s="358"/>
      <c r="AE350" s="359"/>
      <c r="AF350" s="359"/>
      <c r="AG350" s="359"/>
      <c r="AH350" s="359"/>
      <c r="AI350" s="360"/>
      <c r="AJ350" s="67"/>
      <c r="AM350" s="67"/>
      <c r="AN350" s="19"/>
      <c r="AO350" s="36"/>
      <c r="AP350" s="36"/>
      <c r="AQ350" s="36"/>
      <c r="BA350" s="219"/>
      <c r="BB350" s="315"/>
      <c r="BD350" s="219"/>
      <c r="BE350" s="315"/>
    </row>
    <row r="351" spans="3:57" ht="10.9" customHeight="1" x14ac:dyDescent="0.15">
      <c r="C351" s="411">
        <v>5</v>
      </c>
      <c r="D351" s="414" t="s">
        <v>103</v>
      </c>
      <c r="E351" s="417">
        <v>21</v>
      </c>
      <c r="F351" s="417" t="s">
        <v>104</v>
      </c>
      <c r="G351" s="411" t="s">
        <v>110</v>
      </c>
      <c r="H351" s="417"/>
      <c r="I351" s="420" t="s">
        <v>145</v>
      </c>
      <c r="J351" s="329"/>
      <c r="K351" s="330"/>
      <c r="L351" s="334">
        <f>J$223</f>
        <v>150</v>
      </c>
      <c r="M351" s="335"/>
      <c r="N351" s="335"/>
      <c r="O351" s="335"/>
      <c r="P351" s="335"/>
      <c r="Q351" s="336"/>
      <c r="R351" s="343">
        <f t="shared" ref="R351" si="32">IF(AND(I351="△",BA351="●"),2+ROUNDDOWN(($L351-100)/100,0)*2,0)</f>
        <v>2</v>
      </c>
      <c r="S351" s="344"/>
      <c r="T351" s="344"/>
      <c r="U351" s="344"/>
      <c r="V351" s="344"/>
      <c r="W351" s="345"/>
      <c r="X351" s="420">
        <v>2</v>
      </c>
      <c r="Y351" s="421"/>
      <c r="Z351" s="422"/>
      <c r="AA351" s="405">
        <f t="shared" ref="AA351" si="33">IF(X351=1,$AL$36,IF(X351=2,$AL$56,IF(X351=3,$AL$74,IF(X351=4,$AL$93,IF(X351=5,$AL$111,IF(X351=6,$AL$129,IF(X351=7,$AL$148,IF(X351=8,$AL$166,IF(X351=9,$AL$184,IF(X351=10,$AL$203,0))))))))))</f>
        <v>0.2</v>
      </c>
      <c r="AB351" s="406"/>
      <c r="AC351" s="407"/>
      <c r="AD351" s="358">
        <f>IF(I351="△",ROUNDUP(R351*AA351,1),0)</f>
        <v>0.4</v>
      </c>
      <c r="AE351" s="359"/>
      <c r="AF351" s="359"/>
      <c r="AG351" s="359"/>
      <c r="AH351" s="359"/>
      <c r="AI351" s="360"/>
      <c r="AJ351" s="67"/>
      <c r="AM351" s="67"/>
      <c r="AN351" s="19"/>
      <c r="AO351" s="36"/>
      <c r="AP351" s="36"/>
      <c r="AQ351" s="36"/>
      <c r="BA351" s="219" t="str">
        <f>IF(OR(I351="×",BA355="×"),"×","●")</f>
        <v>●</v>
      </c>
      <c r="BB351" s="315" t="str">
        <f>IF(BA351="●",IF(I351="定","-",I351),"-")</f>
        <v>△</v>
      </c>
      <c r="BD351" s="219"/>
      <c r="BE351" s="315"/>
    </row>
    <row r="352" spans="3:57" ht="10.9" customHeight="1" x14ac:dyDescent="0.15">
      <c r="C352" s="412"/>
      <c r="D352" s="415"/>
      <c r="E352" s="418"/>
      <c r="F352" s="418"/>
      <c r="G352" s="412"/>
      <c r="H352" s="418"/>
      <c r="I352" s="420"/>
      <c r="J352" s="329"/>
      <c r="K352" s="330"/>
      <c r="L352" s="337"/>
      <c r="M352" s="338"/>
      <c r="N352" s="338"/>
      <c r="O352" s="338"/>
      <c r="P352" s="338"/>
      <c r="Q352" s="339"/>
      <c r="R352" s="343"/>
      <c r="S352" s="344"/>
      <c r="T352" s="344"/>
      <c r="U352" s="344"/>
      <c r="V352" s="344"/>
      <c r="W352" s="345"/>
      <c r="X352" s="420"/>
      <c r="Y352" s="421"/>
      <c r="Z352" s="422"/>
      <c r="AA352" s="405"/>
      <c r="AB352" s="406"/>
      <c r="AC352" s="407"/>
      <c r="AD352" s="358"/>
      <c r="AE352" s="359"/>
      <c r="AF352" s="359"/>
      <c r="AG352" s="359"/>
      <c r="AH352" s="359"/>
      <c r="AI352" s="360"/>
      <c r="AJ352" s="67"/>
      <c r="AM352" s="67"/>
      <c r="AN352" s="19"/>
      <c r="AO352" s="36"/>
      <c r="AP352" s="36"/>
      <c r="AQ352" s="36"/>
      <c r="BA352" s="219"/>
      <c r="BB352" s="315"/>
      <c r="BD352" s="219"/>
      <c r="BE352" s="315"/>
    </row>
    <row r="353" spans="3:57" ht="10.9" customHeight="1" x14ac:dyDescent="0.15">
      <c r="C353" s="412"/>
      <c r="D353" s="415"/>
      <c r="E353" s="418"/>
      <c r="F353" s="418"/>
      <c r="G353" s="412"/>
      <c r="H353" s="418"/>
      <c r="I353" s="420"/>
      <c r="J353" s="329"/>
      <c r="K353" s="330"/>
      <c r="L353" s="337"/>
      <c r="M353" s="338"/>
      <c r="N353" s="338"/>
      <c r="O353" s="338"/>
      <c r="P353" s="338"/>
      <c r="Q353" s="339"/>
      <c r="R353" s="343"/>
      <c r="S353" s="344"/>
      <c r="T353" s="344"/>
      <c r="U353" s="344"/>
      <c r="V353" s="344"/>
      <c r="W353" s="345"/>
      <c r="X353" s="420"/>
      <c r="Y353" s="421"/>
      <c r="Z353" s="422"/>
      <c r="AA353" s="405"/>
      <c r="AB353" s="406"/>
      <c r="AC353" s="407"/>
      <c r="AD353" s="358"/>
      <c r="AE353" s="359"/>
      <c r="AF353" s="359"/>
      <c r="AG353" s="359"/>
      <c r="AH353" s="359"/>
      <c r="AI353" s="360"/>
      <c r="AJ353" s="67"/>
      <c r="AM353" s="67"/>
      <c r="AN353" s="19"/>
      <c r="AO353" s="36"/>
      <c r="AP353" s="36"/>
      <c r="AQ353" s="36"/>
      <c r="BA353" s="219"/>
      <c r="BB353" s="315"/>
      <c r="BD353" s="219"/>
      <c r="BE353" s="315"/>
    </row>
    <row r="354" spans="3:57" ht="10.9" customHeight="1" x14ac:dyDescent="0.15">
      <c r="C354" s="413"/>
      <c r="D354" s="416"/>
      <c r="E354" s="419"/>
      <c r="F354" s="419"/>
      <c r="G354" s="413"/>
      <c r="H354" s="419"/>
      <c r="I354" s="331"/>
      <c r="J354" s="332"/>
      <c r="K354" s="333"/>
      <c r="L354" s="340"/>
      <c r="M354" s="341"/>
      <c r="N354" s="341"/>
      <c r="O354" s="341"/>
      <c r="P354" s="341"/>
      <c r="Q354" s="342"/>
      <c r="R354" s="343"/>
      <c r="S354" s="344"/>
      <c r="T354" s="344"/>
      <c r="U354" s="344"/>
      <c r="V354" s="344"/>
      <c r="W354" s="345"/>
      <c r="X354" s="423"/>
      <c r="Y354" s="424"/>
      <c r="Z354" s="425"/>
      <c r="AA354" s="408"/>
      <c r="AB354" s="409"/>
      <c r="AC354" s="410"/>
      <c r="AD354" s="358"/>
      <c r="AE354" s="359"/>
      <c r="AF354" s="359"/>
      <c r="AG354" s="359"/>
      <c r="AH354" s="359"/>
      <c r="AI354" s="360"/>
      <c r="AJ354" s="67"/>
      <c r="AM354" s="67"/>
      <c r="AN354" s="19"/>
      <c r="AO354" s="36"/>
      <c r="AP354" s="36"/>
      <c r="AQ354" s="36"/>
      <c r="BA354" s="219"/>
      <c r="BB354" s="315"/>
      <c r="BD354" s="219"/>
      <c r="BE354" s="315"/>
    </row>
    <row r="355" spans="3:57" ht="10.9" customHeight="1" x14ac:dyDescent="0.15">
      <c r="C355" s="411">
        <v>5</v>
      </c>
      <c r="D355" s="414" t="s">
        <v>103</v>
      </c>
      <c r="E355" s="417">
        <v>22</v>
      </c>
      <c r="F355" s="417" t="s">
        <v>104</v>
      </c>
      <c r="G355" s="411" t="s">
        <v>111</v>
      </c>
      <c r="H355" s="417"/>
      <c r="I355" s="420" t="s">
        <v>145</v>
      </c>
      <c r="J355" s="329"/>
      <c r="K355" s="330"/>
      <c r="L355" s="334">
        <f>J$223</f>
        <v>150</v>
      </c>
      <c r="M355" s="335"/>
      <c r="N355" s="335"/>
      <c r="O355" s="335"/>
      <c r="P355" s="335"/>
      <c r="Q355" s="336"/>
      <c r="R355" s="343">
        <f t="shared" ref="R355" si="34">IF(AND(I355="△",BA355="●"),2+ROUNDDOWN(($L355-100)/100,0)*2,0)</f>
        <v>2</v>
      </c>
      <c r="S355" s="344"/>
      <c r="T355" s="344"/>
      <c r="U355" s="344"/>
      <c r="V355" s="344"/>
      <c r="W355" s="345"/>
      <c r="X355" s="420">
        <v>2</v>
      </c>
      <c r="Y355" s="421"/>
      <c r="Z355" s="422"/>
      <c r="AA355" s="405">
        <f t="shared" ref="AA355" si="35">IF(X355=1,$AL$36,IF(X355=2,$AL$56,IF(X355=3,$AL$74,IF(X355=4,$AL$93,IF(X355=5,$AL$111,IF(X355=6,$AL$129,IF(X355=7,$AL$148,IF(X355=8,$AL$166,IF(X355=9,$AL$184,IF(X355=10,$AL$203,0))))))))))</f>
        <v>0.2</v>
      </c>
      <c r="AB355" s="406"/>
      <c r="AC355" s="407"/>
      <c r="AD355" s="358">
        <f>IF(I355="△",ROUNDUP(R355*AA355,1),0)</f>
        <v>0.4</v>
      </c>
      <c r="AE355" s="359"/>
      <c r="AF355" s="359"/>
      <c r="AG355" s="359"/>
      <c r="AH355" s="359"/>
      <c r="AI355" s="360"/>
      <c r="AJ355" s="67"/>
      <c r="AM355" s="67"/>
      <c r="AN355" s="67"/>
      <c r="AO355" s="67"/>
      <c r="AP355" s="67"/>
      <c r="BA355" s="219" t="str">
        <f>IF(OR(I355="×",BA359="×"),"×","●")</f>
        <v>●</v>
      </c>
      <c r="BB355" s="315" t="str">
        <f>IF(BA355="●",IF(I355="定","-",I355),"-")</f>
        <v>△</v>
      </c>
      <c r="BD355" s="219"/>
      <c r="BE355" s="219"/>
    </row>
    <row r="356" spans="3:57" ht="10.9" customHeight="1" x14ac:dyDescent="0.15">
      <c r="C356" s="412"/>
      <c r="D356" s="415"/>
      <c r="E356" s="418"/>
      <c r="F356" s="418"/>
      <c r="G356" s="412"/>
      <c r="H356" s="418"/>
      <c r="I356" s="420"/>
      <c r="J356" s="329"/>
      <c r="K356" s="330"/>
      <c r="L356" s="337"/>
      <c r="M356" s="338"/>
      <c r="N356" s="338"/>
      <c r="O356" s="338"/>
      <c r="P356" s="338"/>
      <c r="Q356" s="339"/>
      <c r="R356" s="343"/>
      <c r="S356" s="344"/>
      <c r="T356" s="344"/>
      <c r="U356" s="344"/>
      <c r="V356" s="344"/>
      <c r="W356" s="345"/>
      <c r="X356" s="420"/>
      <c r="Y356" s="421"/>
      <c r="Z356" s="422"/>
      <c r="AA356" s="405"/>
      <c r="AB356" s="406"/>
      <c r="AC356" s="407"/>
      <c r="AD356" s="358"/>
      <c r="AE356" s="359"/>
      <c r="AF356" s="359"/>
      <c r="AG356" s="359"/>
      <c r="AH356" s="359"/>
      <c r="AI356" s="360"/>
      <c r="AJ356" s="67"/>
      <c r="AM356" s="67"/>
      <c r="AN356" s="67"/>
      <c r="AO356" s="67"/>
      <c r="AP356" s="67"/>
      <c r="BA356" s="219"/>
      <c r="BB356" s="315"/>
      <c r="BD356" s="219"/>
      <c r="BE356" s="219"/>
    </row>
    <row r="357" spans="3:57" ht="10.9" customHeight="1" x14ac:dyDescent="0.15">
      <c r="C357" s="412"/>
      <c r="D357" s="415"/>
      <c r="E357" s="418"/>
      <c r="F357" s="418"/>
      <c r="G357" s="412"/>
      <c r="H357" s="418"/>
      <c r="I357" s="420"/>
      <c r="J357" s="329"/>
      <c r="K357" s="330"/>
      <c r="L357" s="337"/>
      <c r="M357" s="338"/>
      <c r="N357" s="338"/>
      <c r="O357" s="338"/>
      <c r="P357" s="338"/>
      <c r="Q357" s="339"/>
      <c r="R357" s="343"/>
      <c r="S357" s="344"/>
      <c r="T357" s="344"/>
      <c r="U357" s="344"/>
      <c r="V357" s="344"/>
      <c r="W357" s="345"/>
      <c r="X357" s="420"/>
      <c r="Y357" s="421"/>
      <c r="Z357" s="422"/>
      <c r="AA357" s="405"/>
      <c r="AB357" s="406"/>
      <c r="AC357" s="407"/>
      <c r="AD357" s="358"/>
      <c r="AE357" s="359"/>
      <c r="AF357" s="359"/>
      <c r="AG357" s="359"/>
      <c r="AH357" s="359"/>
      <c r="AI357" s="360"/>
      <c r="AJ357" s="67"/>
      <c r="AM357" s="67"/>
      <c r="AN357" s="67"/>
      <c r="AO357" s="67"/>
      <c r="AP357" s="67"/>
      <c r="BA357" s="219"/>
      <c r="BB357" s="315"/>
      <c r="BD357" s="219"/>
      <c r="BE357" s="219"/>
    </row>
    <row r="358" spans="3:57" ht="10.9" customHeight="1" x14ac:dyDescent="0.15">
      <c r="C358" s="413"/>
      <c r="D358" s="416"/>
      <c r="E358" s="419"/>
      <c r="F358" s="419"/>
      <c r="G358" s="413"/>
      <c r="H358" s="419"/>
      <c r="I358" s="331"/>
      <c r="J358" s="332"/>
      <c r="K358" s="333"/>
      <c r="L358" s="340"/>
      <c r="M358" s="341"/>
      <c r="N358" s="341"/>
      <c r="O358" s="341"/>
      <c r="P358" s="341"/>
      <c r="Q358" s="342"/>
      <c r="R358" s="343"/>
      <c r="S358" s="344"/>
      <c r="T358" s="344"/>
      <c r="U358" s="344"/>
      <c r="V358" s="344"/>
      <c r="W358" s="345"/>
      <c r="X358" s="423"/>
      <c r="Y358" s="424"/>
      <c r="Z358" s="425"/>
      <c r="AA358" s="408"/>
      <c r="AB358" s="409"/>
      <c r="AC358" s="410"/>
      <c r="AD358" s="358"/>
      <c r="AE358" s="359"/>
      <c r="AF358" s="359"/>
      <c r="AG358" s="359"/>
      <c r="AH358" s="359"/>
      <c r="AI358" s="360"/>
      <c r="AJ358" s="67"/>
      <c r="AM358" s="67"/>
      <c r="AN358" s="67"/>
      <c r="AO358" s="67"/>
      <c r="AP358" s="67"/>
      <c r="BA358" s="219"/>
      <c r="BB358" s="315"/>
      <c r="BD358" s="219"/>
      <c r="BE358" s="219"/>
    </row>
    <row r="359" spans="3:57" ht="10.9" customHeight="1" x14ac:dyDescent="0.15">
      <c r="C359" s="411">
        <v>5</v>
      </c>
      <c r="D359" s="414" t="s">
        <v>103</v>
      </c>
      <c r="E359" s="417">
        <v>23</v>
      </c>
      <c r="F359" s="417" t="s">
        <v>104</v>
      </c>
      <c r="G359" s="411" t="s">
        <v>112</v>
      </c>
      <c r="H359" s="417"/>
      <c r="I359" s="420" t="s">
        <v>145</v>
      </c>
      <c r="J359" s="329"/>
      <c r="K359" s="330"/>
      <c r="L359" s="334">
        <f>J$223</f>
        <v>150</v>
      </c>
      <c r="M359" s="335"/>
      <c r="N359" s="335"/>
      <c r="O359" s="335"/>
      <c r="P359" s="335"/>
      <c r="Q359" s="336"/>
      <c r="R359" s="343">
        <f t="shared" ref="R359" si="36">IF(AND(I359="△",BA359="●"),2+ROUNDDOWN(($L359-100)/100,0)*2,0)</f>
        <v>2</v>
      </c>
      <c r="S359" s="344"/>
      <c r="T359" s="344"/>
      <c r="U359" s="344"/>
      <c r="V359" s="344"/>
      <c r="W359" s="345"/>
      <c r="X359" s="399">
        <v>1</v>
      </c>
      <c r="Y359" s="400"/>
      <c r="Z359" s="401"/>
      <c r="AA359" s="405">
        <f t="shared" ref="AA359" si="37">IF(X359=1,$AL$36,IF(X359=2,$AL$56,IF(X359=3,$AL$74,IF(X359=4,$AL$93,IF(X359=5,$AL$111,IF(X359=6,$AL$129,IF(X359=7,$AL$148,IF(X359=8,$AL$166,IF(X359=9,$AL$184,IF(X359=10,$AL$203,0))))))))))</f>
        <v>0.14299999999999999</v>
      </c>
      <c r="AB359" s="406"/>
      <c r="AC359" s="407"/>
      <c r="AD359" s="358">
        <f>IF(I359="△",ROUNDUP(R359*AA359,1),0)</f>
        <v>0.30000000000000004</v>
      </c>
      <c r="AE359" s="359"/>
      <c r="AF359" s="359"/>
      <c r="AG359" s="359"/>
      <c r="AH359" s="359"/>
      <c r="AI359" s="360"/>
      <c r="AJ359" s="67"/>
      <c r="AM359" s="67"/>
      <c r="AN359" s="67"/>
      <c r="AO359" s="67"/>
      <c r="AP359" s="67"/>
      <c r="BA359" s="219" t="str">
        <f>IF(OR(I359="×",BA363="×"),"×","●")</f>
        <v>●</v>
      </c>
      <c r="BB359" s="315" t="str">
        <f>IF(BA359="●",IF(I359="定","-",I359),"-")</f>
        <v>△</v>
      </c>
      <c r="BD359" s="219"/>
      <c r="BE359" s="219"/>
    </row>
    <row r="360" spans="3:57" ht="10.9" customHeight="1" x14ac:dyDescent="0.15">
      <c r="C360" s="412"/>
      <c r="D360" s="415"/>
      <c r="E360" s="418"/>
      <c r="F360" s="418"/>
      <c r="G360" s="412"/>
      <c r="H360" s="418"/>
      <c r="I360" s="420"/>
      <c r="J360" s="329"/>
      <c r="K360" s="330"/>
      <c r="L360" s="337"/>
      <c r="M360" s="338"/>
      <c r="N360" s="338"/>
      <c r="O360" s="338"/>
      <c r="P360" s="338"/>
      <c r="Q360" s="339"/>
      <c r="R360" s="343"/>
      <c r="S360" s="344"/>
      <c r="T360" s="344"/>
      <c r="U360" s="344"/>
      <c r="V360" s="344"/>
      <c r="W360" s="345"/>
      <c r="X360" s="399"/>
      <c r="Y360" s="400"/>
      <c r="Z360" s="401"/>
      <c r="AA360" s="405"/>
      <c r="AB360" s="406"/>
      <c r="AC360" s="407"/>
      <c r="AD360" s="358"/>
      <c r="AE360" s="359"/>
      <c r="AF360" s="359"/>
      <c r="AG360" s="359"/>
      <c r="AH360" s="359"/>
      <c r="AI360" s="360"/>
      <c r="AJ360" s="67"/>
      <c r="AM360" s="67"/>
      <c r="AN360" s="67"/>
      <c r="AO360" s="67"/>
      <c r="AP360" s="67"/>
      <c r="BA360" s="219"/>
      <c r="BB360" s="315"/>
      <c r="BD360" s="219"/>
      <c r="BE360" s="219"/>
    </row>
    <row r="361" spans="3:57" ht="10.9" customHeight="1" x14ac:dyDescent="0.15">
      <c r="C361" s="412"/>
      <c r="D361" s="415"/>
      <c r="E361" s="418"/>
      <c r="F361" s="418"/>
      <c r="G361" s="412"/>
      <c r="H361" s="418"/>
      <c r="I361" s="420"/>
      <c r="J361" s="329"/>
      <c r="K361" s="330"/>
      <c r="L361" s="337"/>
      <c r="M361" s="338"/>
      <c r="N361" s="338"/>
      <c r="O361" s="338"/>
      <c r="P361" s="338"/>
      <c r="Q361" s="339"/>
      <c r="R361" s="343"/>
      <c r="S361" s="344"/>
      <c r="T361" s="344"/>
      <c r="U361" s="344"/>
      <c r="V361" s="344"/>
      <c r="W361" s="345"/>
      <c r="X361" s="399"/>
      <c r="Y361" s="400"/>
      <c r="Z361" s="401"/>
      <c r="AA361" s="405"/>
      <c r="AB361" s="406"/>
      <c r="AC361" s="407"/>
      <c r="AD361" s="358"/>
      <c r="AE361" s="359"/>
      <c r="AF361" s="359"/>
      <c r="AG361" s="359"/>
      <c r="AH361" s="359"/>
      <c r="AI361" s="360"/>
      <c r="AJ361" s="67"/>
      <c r="AM361" s="67"/>
      <c r="AN361" s="67"/>
      <c r="AO361" s="67"/>
      <c r="AP361" s="67"/>
      <c r="BA361" s="219"/>
      <c r="BB361" s="315"/>
      <c r="BD361" s="219"/>
      <c r="BE361" s="219"/>
    </row>
    <row r="362" spans="3:57" ht="10.9" customHeight="1" x14ac:dyDescent="0.15">
      <c r="C362" s="413"/>
      <c r="D362" s="416"/>
      <c r="E362" s="419"/>
      <c r="F362" s="419"/>
      <c r="G362" s="413"/>
      <c r="H362" s="419"/>
      <c r="I362" s="331"/>
      <c r="J362" s="332"/>
      <c r="K362" s="333"/>
      <c r="L362" s="340"/>
      <c r="M362" s="341"/>
      <c r="N362" s="341"/>
      <c r="O362" s="341"/>
      <c r="P362" s="341"/>
      <c r="Q362" s="342"/>
      <c r="R362" s="343"/>
      <c r="S362" s="344"/>
      <c r="T362" s="344"/>
      <c r="U362" s="344"/>
      <c r="V362" s="344"/>
      <c r="W362" s="345"/>
      <c r="X362" s="402"/>
      <c r="Y362" s="403"/>
      <c r="Z362" s="404"/>
      <c r="AA362" s="408"/>
      <c r="AB362" s="409"/>
      <c r="AC362" s="410"/>
      <c r="AD362" s="358"/>
      <c r="AE362" s="359"/>
      <c r="AF362" s="359"/>
      <c r="AG362" s="359"/>
      <c r="AH362" s="359"/>
      <c r="AI362" s="360"/>
      <c r="AJ362" s="67"/>
      <c r="AM362" s="67"/>
      <c r="AN362" s="67"/>
      <c r="AO362" s="67"/>
      <c r="AP362" s="67"/>
      <c r="BA362" s="219"/>
      <c r="BB362" s="315"/>
      <c r="BD362" s="219"/>
      <c r="BE362" s="219"/>
    </row>
    <row r="363" spans="3:57" ht="10.9" customHeight="1" x14ac:dyDescent="0.15">
      <c r="C363" s="411">
        <v>5</v>
      </c>
      <c r="D363" s="414" t="s">
        <v>103</v>
      </c>
      <c r="E363" s="417">
        <v>24</v>
      </c>
      <c r="F363" s="417" t="s">
        <v>104</v>
      </c>
      <c r="G363" s="411" t="s">
        <v>113</v>
      </c>
      <c r="H363" s="417"/>
      <c r="I363" s="420" t="s">
        <v>145</v>
      </c>
      <c r="J363" s="329"/>
      <c r="K363" s="330"/>
      <c r="L363" s="334">
        <f>J$223</f>
        <v>150</v>
      </c>
      <c r="M363" s="335"/>
      <c r="N363" s="335"/>
      <c r="O363" s="335"/>
      <c r="P363" s="335"/>
      <c r="Q363" s="336"/>
      <c r="R363" s="343">
        <f t="shared" ref="R363" si="38">IF(AND(I363="△",BA363="●"),2+ROUNDDOWN(($L363-100)/100,0)*2,0)</f>
        <v>2</v>
      </c>
      <c r="S363" s="344"/>
      <c r="T363" s="344"/>
      <c r="U363" s="344"/>
      <c r="V363" s="344"/>
      <c r="W363" s="345"/>
      <c r="X363" s="399">
        <v>1</v>
      </c>
      <c r="Y363" s="400"/>
      <c r="Z363" s="401"/>
      <c r="AA363" s="405">
        <f t="shared" ref="AA363" si="39">IF(X363=1,$AL$36,IF(X363=2,$AL$56,IF(X363=3,$AL$74,IF(X363=4,$AL$93,IF(X363=5,$AL$111,IF(X363=6,$AL$129,IF(X363=7,$AL$148,IF(X363=8,$AL$166,IF(X363=9,$AL$184,IF(X363=10,$AL$203,0))))))))))</f>
        <v>0.14299999999999999</v>
      </c>
      <c r="AB363" s="406"/>
      <c r="AC363" s="407"/>
      <c r="AD363" s="358">
        <f>IF(I363="△",ROUNDUP(R363*AA363,1),0)</f>
        <v>0.30000000000000004</v>
      </c>
      <c r="AE363" s="359"/>
      <c r="AF363" s="359"/>
      <c r="AG363" s="359"/>
      <c r="AH363" s="359"/>
      <c r="AI363" s="360"/>
      <c r="AJ363" s="67"/>
      <c r="AM363" s="67"/>
      <c r="AN363" s="19"/>
      <c r="AO363" s="36"/>
      <c r="AP363" s="36"/>
      <c r="BA363" s="219" t="str">
        <f>IF(OR(I363="×",BA367="×"),"×","●")</f>
        <v>●</v>
      </c>
      <c r="BB363" s="315" t="str">
        <f>IF(BA363="●",IF(I363="定","-",I363),"-")</f>
        <v>△</v>
      </c>
      <c r="BD363" s="219"/>
      <c r="BE363" s="315"/>
    </row>
    <row r="364" spans="3:57" ht="10.9" customHeight="1" x14ac:dyDescent="0.15">
      <c r="C364" s="412"/>
      <c r="D364" s="415"/>
      <c r="E364" s="418"/>
      <c r="F364" s="418"/>
      <c r="G364" s="412"/>
      <c r="H364" s="418"/>
      <c r="I364" s="420"/>
      <c r="J364" s="329"/>
      <c r="K364" s="330"/>
      <c r="L364" s="337"/>
      <c r="M364" s="338"/>
      <c r="N364" s="338"/>
      <c r="O364" s="338"/>
      <c r="P364" s="338"/>
      <c r="Q364" s="339"/>
      <c r="R364" s="343"/>
      <c r="S364" s="344"/>
      <c r="T364" s="344"/>
      <c r="U364" s="344"/>
      <c r="V364" s="344"/>
      <c r="W364" s="345"/>
      <c r="X364" s="399"/>
      <c r="Y364" s="400"/>
      <c r="Z364" s="401"/>
      <c r="AA364" s="405"/>
      <c r="AB364" s="406"/>
      <c r="AC364" s="407"/>
      <c r="AD364" s="358"/>
      <c r="AE364" s="359"/>
      <c r="AF364" s="359"/>
      <c r="AG364" s="359"/>
      <c r="AH364" s="359"/>
      <c r="AI364" s="360"/>
      <c r="AJ364" s="67"/>
      <c r="AM364" s="67"/>
      <c r="AN364" s="19"/>
      <c r="AO364" s="36"/>
      <c r="AP364" s="36"/>
      <c r="BA364" s="219"/>
      <c r="BB364" s="315"/>
      <c r="BD364" s="219"/>
      <c r="BE364" s="315"/>
    </row>
    <row r="365" spans="3:57" ht="10.9" customHeight="1" x14ac:dyDescent="0.15">
      <c r="C365" s="412"/>
      <c r="D365" s="415"/>
      <c r="E365" s="418"/>
      <c r="F365" s="418"/>
      <c r="G365" s="412"/>
      <c r="H365" s="418"/>
      <c r="I365" s="420"/>
      <c r="J365" s="329"/>
      <c r="K365" s="330"/>
      <c r="L365" s="337"/>
      <c r="M365" s="338"/>
      <c r="N365" s="338"/>
      <c r="O365" s="338"/>
      <c r="P365" s="338"/>
      <c r="Q365" s="339"/>
      <c r="R365" s="343"/>
      <c r="S365" s="344"/>
      <c r="T365" s="344"/>
      <c r="U365" s="344"/>
      <c r="V365" s="344"/>
      <c r="W365" s="345"/>
      <c r="X365" s="399"/>
      <c r="Y365" s="400"/>
      <c r="Z365" s="401"/>
      <c r="AA365" s="405"/>
      <c r="AB365" s="406"/>
      <c r="AC365" s="407"/>
      <c r="AD365" s="358"/>
      <c r="AE365" s="359"/>
      <c r="AF365" s="359"/>
      <c r="AG365" s="359"/>
      <c r="AH365" s="359"/>
      <c r="AI365" s="360"/>
      <c r="AJ365" s="67"/>
      <c r="AM365" s="67"/>
      <c r="AN365" s="19"/>
      <c r="AO365" s="36"/>
      <c r="AP365" s="36"/>
      <c r="BA365" s="219"/>
      <c r="BB365" s="315"/>
      <c r="BD365" s="219"/>
      <c r="BE365" s="315"/>
    </row>
    <row r="366" spans="3:57" ht="10.9" customHeight="1" x14ac:dyDescent="0.15">
      <c r="C366" s="413"/>
      <c r="D366" s="416"/>
      <c r="E366" s="419"/>
      <c r="F366" s="419"/>
      <c r="G366" s="413"/>
      <c r="H366" s="419"/>
      <c r="I366" s="331"/>
      <c r="J366" s="332"/>
      <c r="K366" s="333"/>
      <c r="L366" s="340"/>
      <c r="M366" s="341"/>
      <c r="N366" s="341"/>
      <c r="O366" s="341"/>
      <c r="P366" s="341"/>
      <c r="Q366" s="342"/>
      <c r="R366" s="343"/>
      <c r="S366" s="344"/>
      <c r="T366" s="344"/>
      <c r="U366" s="344"/>
      <c r="V366" s="344"/>
      <c r="W366" s="345"/>
      <c r="X366" s="402"/>
      <c r="Y366" s="403"/>
      <c r="Z366" s="404"/>
      <c r="AA366" s="408"/>
      <c r="AB366" s="409"/>
      <c r="AC366" s="410"/>
      <c r="AD366" s="358"/>
      <c r="AE366" s="359"/>
      <c r="AF366" s="359"/>
      <c r="AG366" s="359"/>
      <c r="AH366" s="359"/>
      <c r="AI366" s="360"/>
      <c r="AJ366" s="67"/>
      <c r="AM366" s="67"/>
      <c r="AN366" s="19"/>
      <c r="AO366" s="36"/>
      <c r="AP366" s="36"/>
      <c r="BA366" s="219"/>
      <c r="BB366" s="315"/>
      <c r="BD366" s="219"/>
      <c r="BE366" s="315"/>
    </row>
    <row r="367" spans="3:57" ht="10.9" customHeight="1" x14ac:dyDescent="0.15">
      <c r="C367" s="411">
        <v>5</v>
      </c>
      <c r="D367" s="414" t="s">
        <v>103</v>
      </c>
      <c r="E367" s="417">
        <v>25</v>
      </c>
      <c r="F367" s="417" t="s">
        <v>104</v>
      </c>
      <c r="G367" s="411" t="s">
        <v>114</v>
      </c>
      <c r="H367" s="417"/>
      <c r="I367" s="420" t="s">
        <v>145</v>
      </c>
      <c r="J367" s="329"/>
      <c r="K367" s="330"/>
      <c r="L367" s="334">
        <f>J$223</f>
        <v>150</v>
      </c>
      <c r="M367" s="335"/>
      <c r="N367" s="335"/>
      <c r="O367" s="335"/>
      <c r="P367" s="335"/>
      <c r="Q367" s="336"/>
      <c r="R367" s="343">
        <f t="shared" ref="R367" si="40">IF(AND(I367="△",BA367="●"),2+ROUNDDOWN(($L367-100)/100,0)*2,0)</f>
        <v>2</v>
      </c>
      <c r="S367" s="344"/>
      <c r="T367" s="344"/>
      <c r="U367" s="344"/>
      <c r="V367" s="344"/>
      <c r="W367" s="345"/>
      <c r="X367" s="399">
        <v>1</v>
      </c>
      <c r="Y367" s="400"/>
      <c r="Z367" s="401"/>
      <c r="AA367" s="405">
        <f t="shared" ref="AA367" si="41">IF(X367=1,$AL$36,IF(X367=2,$AL$56,IF(X367=3,$AL$74,IF(X367=4,$AL$93,IF(X367=5,$AL$111,IF(X367=6,$AL$129,IF(X367=7,$AL$148,IF(X367=8,$AL$166,IF(X367=9,$AL$184,IF(X367=10,$AL$203,0))))))))))</f>
        <v>0.14299999999999999</v>
      </c>
      <c r="AB367" s="406"/>
      <c r="AC367" s="407"/>
      <c r="AD367" s="358">
        <f>IF(I367="△",ROUNDUP(R367*AA367,1),0)</f>
        <v>0.30000000000000004</v>
      </c>
      <c r="AE367" s="359"/>
      <c r="AF367" s="359"/>
      <c r="AG367" s="359"/>
      <c r="AH367" s="359"/>
      <c r="AI367" s="360"/>
      <c r="AJ367" s="67"/>
      <c r="AM367" s="67"/>
      <c r="AN367" s="19"/>
      <c r="AO367" s="36"/>
      <c r="AP367" s="36"/>
      <c r="BA367" s="219" t="str">
        <f>IF(OR(I367="×",BA371="×"),"×","●")</f>
        <v>●</v>
      </c>
      <c r="BB367" s="315" t="str">
        <f>IF(BA367="●",IF(I367="定","-",I367),"-")</f>
        <v>△</v>
      </c>
      <c r="BD367" s="219"/>
      <c r="BE367" s="315"/>
    </row>
    <row r="368" spans="3:57" ht="10.9" customHeight="1" x14ac:dyDescent="0.15">
      <c r="C368" s="412"/>
      <c r="D368" s="415"/>
      <c r="E368" s="418"/>
      <c r="F368" s="418"/>
      <c r="G368" s="412"/>
      <c r="H368" s="418"/>
      <c r="I368" s="420"/>
      <c r="J368" s="329"/>
      <c r="K368" s="330"/>
      <c r="L368" s="337"/>
      <c r="M368" s="338"/>
      <c r="N368" s="338"/>
      <c r="O368" s="338"/>
      <c r="P368" s="338"/>
      <c r="Q368" s="339"/>
      <c r="R368" s="343"/>
      <c r="S368" s="344"/>
      <c r="T368" s="344"/>
      <c r="U368" s="344"/>
      <c r="V368" s="344"/>
      <c r="W368" s="345"/>
      <c r="X368" s="399"/>
      <c r="Y368" s="400"/>
      <c r="Z368" s="401"/>
      <c r="AA368" s="405"/>
      <c r="AB368" s="406"/>
      <c r="AC368" s="407"/>
      <c r="AD368" s="358"/>
      <c r="AE368" s="359"/>
      <c r="AF368" s="359"/>
      <c r="AG368" s="359"/>
      <c r="AH368" s="359"/>
      <c r="AI368" s="360"/>
      <c r="AJ368" s="67"/>
      <c r="AM368" s="67"/>
      <c r="AN368" s="19"/>
      <c r="AO368" s="36"/>
      <c r="AP368" s="36"/>
      <c r="BA368" s="219"/>
      <c r="BB368" s="315"/>
      <c r="BD368" s="219"/>
      <c r="BE368" s="315"/>
    </row>
    <row r="369" spans="3:57" ht="10.9" customHeight="1" x14ac:dyDescent="0.15">
      <c r="C369" s="412"/>
      <c r="D369" s="415"/>
      <c r="E369" s="418"/>
      <c r="F369" s="418"/>
      <c r="G369" s="412"/>
      <c r="H369" s="418"/>
      <c r="I369" s="420"/>
      <c r="J369" s="329"/>
      <c r="K369" s="330"/>
      <c r="L369" s="337"/>
      <c r="M369" s="338"/>
      <c r="N369" s="338"/>
      <c r="O369" s="338"/>
      <c r="P369" s="338"/>
      <c r="Q369" s="339"/>
      <c r="R369" s="343"/>
      <c r="S369" s="344"/>
      <c r="T369" s="344"/>
      <c r="U369" s="344"/>
      <c r="V369" s="344"/>
      <c r="W369" s="345"/>
      <c r="X369" s="399"/>
      <c r="Y369" s="400"/>
      <c r="Z369" s="401"/>
      <c r="AA369" s="405"/>
      <c r="AB369" s="406"/>
      <c r="AC369" s="407"/>
      <c r="AD369" s="358"/>
      <c r="AE369" s="359"/>
      <c r="AF369" s="359"/>
      <c r="AG369" s="359"/>
      <c r="AH369" s="359"/>
      <c r="AI369" s="360"/>
      <c r="AJ369" s="67"/>
      <c r="AM369" s="67"/>
      <c r="AN369" s="19"/>
      <c r="AO369" s="36"/>
      <c r="AP369" s="36"/>
      <c r="BA369" s="219"/>
      <c r="BB369" s="315"/>
      <c r="BD369" s="219"/>
      <c r="BE369" s="315"/>
    </row>
    <row r="370" spans="3:57" ht="10.9" customHeight="1" x14ac:dyDescent="0.15">
      <c r="C370" s="413"/>
      <c r="D370" s="416"/>
      <c r="E370" s="419"/>
      <c r="F370" s="419"/>
      <c r="G370" s="413"/>
      <c r="H370" s="419"/>
      <c r="I370" s="331"/>
      <c r="J370" s="332"/>
      <c r="K370" s="333"/>
      <c r="L370" s="340"/>
      <c r="M370" s="341"/>
      <c r="N370" s="341"/>
      <c r="O370" s="341"/>
      <c r="P370" s="341"/>
      <c r="Q370" s="342"/>
      <c r="R370" s="343"/>
      <c r="S370" s="344"/>
      <c r="T370" s="344"/>
      <c r="U370" s="344"/>
      <c r="V370" s="344"/>
      <c r="W370" s="345"/>
      <c r="X370" s="402"/>
      <c r="Y370" s="403"/>
      <c r="Z370" s="404"/>
      <c r="AA370" s="408"/>
      <c r="AB370" s="409"/>
      <c r="AC370" s="410"/>
      <c r="AD370" s="358"/>
      <c r="AE370" s="359"/>
      <c r="AF370" s="359"/>
      <c r="AG370" s="359"/>
      <c r="AH370" s="359"/>
      <c r="AI370" s="360"/>
      <c r="AJ370" s="67"/>
      <c r="AM370" s="67"/>
      <c r="AN370" s="19"/>
      <c r="AO370" s="36"/>
      <c r="AP370" s="36"/>
      <c r="BA370" s="219"/>
      <c r="BB370" s="315"/>
      <c r="BD370" s="219"/>
      <c r="BE370" s="315"/>
    </row>
    <row r="371" spans="3:57" ht="10.9" customHeight="1" x14ac:dyDescent="0.15">
      <c r="C371" s="411">
        <v>5</v>
      </c>
      <c r="D371" s="414" t="s">
        <v>103</v>
      </c>
      <c r="E371" s="417">
        <v>26</v>
      </c>
      <c r="F371" s="417" t="s">
        <v>104</v>
      </c>
      <c r="G371" s="411" t="s">
        <v>108</v>
      </c>
      <c r="H371" s="417"/>
      <c r="I371" s="420" t="s">
        <v>145</v>
      </c>
      <c r="J371" s="329"/>
      <c r="K371" s="330"/>
      <c r="L371" s="334">
        <f>J$223</f>
        <v>150</v>
      </c>
      <c r="M371" s="335"/>
      <c r="N371" s="335"/>
      <c r="O371" s="335"/>
      <c r="P371" s="335"/>
      <c r="Q371" s="336"/>
      <c r="R371" s="343">
        <f t="shared" ref="R371" si="42">IF(AND(I371="△",BA371="●"),2+ROUNDDOWN(($L371-100)/100,0)*2,0)</f>
        <v>2</v>
      </c>
      <c r="S371" s="344"/>
      <c r="T371" s="344"/>
      <c r="U371" s="344"/>
      <c r="V371" s="344"/>
      <c r="W371" s="345"/>
      <c r="X371" s="399">
        <v>1</v>
      </c>
      <c r="Y371" s="400"/>
      <c r="Z371" s="401"/>
      <c r="AA371" s="405">
        <f t="shared" ref="AA371" si="43">IF(X371=1,$AL$36,IF(X371=2,$AL$56,IF(X371=3,$AL$74,IF(X371=4,$AL$93,IF(X371=5,$AL$111,IF(X371=6,$AL$129,IF(X371=7,$AL$148,IF(X371=8,$AL$166,IF(X371=9,$AL$184,IF(X371=10,$AL$203,0))))))))))</f>
        <v>0.14299999999999999</v>
      </c>
      <c r="AB371" s="406"/>
      <c r="AC371" s="407"/>
      <c r="AD371" s="358">
        <f>IF(I371="△",ROUNDUP(R371*AA371,1),0)</f>
        <v>0.30000000000000004</v>
      </c>
      <c r="AE371" s="359"/>
      <c r="AF371" s="359"/>
      <c r="AG371" s="359"/>
      <c r="AH371" s="359"/>
      <c r="AI371" s="360"/>
      <c r="AJ371" s="67"/>
      <c r="AM371" s="67"/>
      <c r="AN371" s="19"/>
      <c r="AO371" s="36"/>
      <c r="AP371" s="36"/>
      <c r="BA371" s="219" t="str">
        <f>IF(OR(I371="×",BA375="×"),"×","●")</f>
        <v>●</v>
      </c>
      <c r="BB371" s="315" t="str">
        <f>IF(BA371="●",IF(I371="定","-",I371),"-")</f>
        <v>△</v>
      </c>
      <c r="BD371" s="219"/>
      <c r="BE371" s="315"/>
    </row>
    <row r="372" spans="3:57" ht="10.9" customHeight="1" x14ac:dyDescent="0.15">
      <c r="C372" s="412"/>
      <c r="D372" s="415"/>
      <c r="E372" s="418"/>
      <c r="F372" s="418"/>
      <c r="G372" s="412"/>
      <c r="H372" s="418"/>
      <c r="I372" s="420"/>
      <c r="J372" s="329"/>
      <c r="K372" s="330"/>
      <c r="L372" s="337"/>
      <c r="M372" s="338"/>
      <c r="N372" s="338"/>
      <c r="O372" s="338"/>
      <c r="P372" s="338"/>
      <c r="Q372" s="339"/>
      <c r="R372" s="343"/>
      <c r="S372" s="344"/>
      <c r="T372" s="344"/>
      <c r="U372" s="344"/>
      <c r="V372" s="344"/>
      <c r="W372" s="345"/>
      <c r="X372" s="399"/>
      <c r="Y372" s="400"/>
      <c r="Z372" s="401"/>
      <c r="AA372" s="405"/>
      <c r="AB372" s="406"/>
      <c r="AC372" s="407"/>
      <c r="AD372" s="358"/>
      <c r="AE372" s="359"/>
      <c r="AF372" s="359"/>
      <c r="AG372" s="359"/>
      <c r="AH372" s="359"/>
      <c r="AI372" s="360"/>
      <c r="AJ372" s="67"/>
      <c r="AM372" s="67"/>
      <c r="AN372" s="19"/>
      <c r="AO372" s="36"/>
      <c r="AP372" s="36"/>
      <c r="BA372" s="219"/>
      <c r="BB372" s="315"/>
      <c r="BD372" s="219"/>
      <c r="BE372" s="315"/>
    </row>
    <row r="373" spans="3:57" ht="10.9" customHeight="1" x14ac:dyDescent="0.15">
      <c r="C373" s="412"/>
      <c r="D373" s="415"/>
      <c r="E373" s="418"/>
      <c r="F373" s="418"/>
      <c r="G373" s="412"/>
      <c r="H373" s="418"/>
      <c r="I373" s="420"/>
      <c r="J373" s="329"/>
      <c r="K373" s="330"/>
      <c r="L373" s="337"/>
      <c r="M373" s="338"/>
      <c r="N373" s="338"/>
      <c r="O373" s="338"/>
      <c r="P373" s="338"/>
      <c r="Q373" s="339"/>
      <c r="R373" s="343"/>
      <c r="S373" s="344"/>
      <c r="T373" s="344"/>
      <c r="U373" s="344"/>
      <c r="V373" s="344"/>
      <c r="W373" s="345"/>
      <c r="X373" s="399"/>
      <c r="Y373" s="400"/>
      <c r="Z373" s="401"/>
      <c r="AA373" s="405"/>
      <c r="AB373" s="406"/>
      <c r="AC373" s="407"/>
      <c r="AD373" s="358"/>
      <c r="AE373" s="359"/>
      <c r="AF373" s="359"/>
      <c r="AG373" s="359"/>
      <c r="AH373" s="359"/>
      <c r="AI373" s="360"/>
      <c r="AJ373" s="67"/>
      <c r="AM373" s="67"/>
      <c r="AN373" s="19"/>
      <c r="AO373" s="36"/>
      <c r="AP373" s="36"/>
      <c r="BA373" s="219"/>
      <c r="BB373" s="315"/>
      <c r="BD373" s="219"/>
      <c r="BE373" s="315"/>
    </row>
    <row r="374" spans="3:57" ht="10.9" customHeight="1" x14ac:dyDescent="0.15">
      <c r="C374" s="413"/>
      <c r="D374" s="416"/>
      <c r="E374" s="419"/>
      <c r="F374" s="419"/>
      <c r="G374" s="413"/>
      <c r="H374" s="419"/>
      <c r="I374" s="331"/>
      <c r="J374" s="332"/>
      <c r="K374" s="333"/>
      <c r="L374" s="340"/>
      <c r="M374" s="341"/>
      <c r="N374" s="341"/>
      <c r="O374" s="341"/>
      <c r="P374" s="341"/>
      <c r="Q374" s="342"/>
      <c r="R374" s="343"/>
      <c r="S374" s="344"/>
      <c r="T374" s="344"/>
      <c r="U374" s="344"/>
      <c r="V374" s="344"/>
      <c r="W374" s="345"/>
      <c r="X374" s="402"/>
      <c r="Y374" s="403"/>
      <c r="Z374" s="404"/>
      <c r="AA374" s="408"/>
      <c r="AB374" s="409"/>
      <c r="AC374" s="410"/>
      <c r="AD374" s="358"/>
      <c r="AE374" s="359"/>
      <c r="AF374" s="359"/>
      <c r="AG374" s="359"/>
      <c r="AH374" s="359"/>
      <c r="AI374" s="360"/>
      <c r="AJ374" s="67"/>
      <c r="AM374" s="67"/>
      <c r="AN374" s="19"/>
      <c r="AO374" s="36"/>
      <c r="AP374" s="36"/>
      <c r="BA374" s="219"/>
      <c r="BB374" s="315"/>
      <c r="BD374" s="219"/>
      <c r="BE374" s="315"/>
    </row>
    <row r="375" spans="3:57" ht="10.9" customHeight="1" x14ac:dyDescent="0.15">
      <c r="C375" s="411">
        <v>5</v>
      </c>
      <c r="D375" s="414" t="s">
        <v>103</v>
      </c>
      <c r="E375" s="417">
        <v>27</v>
      </c>
      <c r="F375" s="417" t="s">
        <v>104</v>
      </c>
      <c r="G375" s="411" t="s">
        <v>109</v>
      </c>
      <c r="H375" s="417"/>
      <c r="I375" s="420" t="s">
        <v>145</v>
      </c>
      <c r="J375" s="329"/>
      <c r="K375" s="330"/>
      <c r="L375" s="334">
        <f>J$223</f>
        <v>150</v>
      </c>
      <c r="M375" s="335"/>
      <c r="N375" s="335"/>
      <c r="O375" s="335"/>
      <c r="P375" s="335"/>
      <c r="Q375" s="336"/>
      <c r="R375" s="343">
        <f t="shared" ref="R375" si="44">IF(AND(I375="△",BA375="●"),2+ROUNDDOWN(($L375-100)/100,0)*2,0)</f>
        <v>2</v>
      </c>
      <c r="S375" s="344"/>
      <c r="T375" s="344"/>
      <c r="U375" s="344"/>
      <c r="V375" s="344"/>
      <c r="W375" s="345"/>
      <c r="X375" s="399">
        <v>1</v>
      </c>
      <c r="Y375" s="400"/>
      <c r="Z375" s="401"/>
      <c r="AA375" s="405">
        <f t="shared" ref="AA375" si="45">IF(X375=1,$AL$36,IF(X375=2,$AL$56,IF(X375=3,$AL$74,IF(X375=4,$AL$93,IF(X375=5,$AL$111,IF(X375=6,$AL$129,IF(X375=7,$AL$148,IF(X375=8,$AL$166,IF(X375=9,$AL$184,IF(X375=10,$AL$203,0))))))))))</f>
        <v>0.14299999999999999</v>
      </c>
      <c r="AB375" s="406"/>
      <c r="AC375" s="407"/>
      <c r="AD375" s="358">
        <f>IF(I375="△",ROUNDUP(R375*AA375,1),0)</f>
        <v>0.30000000000000004</v>
      </c>
      <c r="AE375" s="359"/>
      <c r="AF375" s="359"/>
      <c r="AG375" s="359"/>
      <c r="AH375" s="359"/>
      <c r="AI375" s="360"/>
      <c r="AJ375" s="67"/>
      <c r="AM375" s="67"/>
      <c r="AN375" s="19"/>
      <c r="AO375" s="36"/>
      <c r="AP375" s="36"/>
      <c r="BA375" s="219" t="str">
        <f>IF(OR(I375="×",BA379="×"),"×","●")</f>
        <v>●</v>
      </c>
      <c r="BB375" s="315" t="str">
        <f>IF(BA375="●",IF(I375="定","-",I375),"-")</f>
        <v>△</v>
      </c>
      <c r="BD375" s="219"/>
      <c r="BE375" s="315"/>
    </row>
    <row r="376" spans="3:57" ht="10.9" customHeight="1" x14ac:dyDescent="0.15">
      <c r="C376" s="412"/>
      <c r="D376" s="415"/>
      <c r="E376" s="418"/>
      <c r="F376" s="418"/>
      <c r="G376" s="412"/>
      <c r="H376" s="418"/>
      <c r="I376" s="420"/>
      <c r="J376" s="329"/>
      <c r="K376" s="330"/>
      <c r="L376" s="337"/>
      <c r="M376" s="338"/>
      <c r="N376" s="338"/>
      <c r="O376" s="338"/>
      <c r="P376" s="338"/>
      <c r="Q376" s="339"/>
      <c r="R376" s="343"/>
      <c r="S376" s="344"/>
      <c r="T376" s="344"/>
      <c r="U376" s="344"/>
      <c r="V376" s="344"/>
      <c r="W376" s="345"/>
      <c r="X376" s="399"/>
      <c r="Y376" s="400"/>
      <c r="Z376" s="401"/>
      <c r="AA376" s="405"/>
      <c r="AB376" s="406"/>
      <c r="AC376" s="407"/>
      <c r="AD376" s="358"/>
      <c r="AE376" s="359"/>
      <c r="AF376" s="359"/>
      <c r="AG376" s="359"/>
      <c r="AH376" s="359"/>
      <c r="AI376" s="360"/>
      <c r="AJ376" s="67"/>
      <c r="AM376" s="67"/>
      <c r="AN376" s="19"/>
      <c r="AO376" s="36"/>
      <c r="AP376" s="36"/>
      <c r="BA376" s="219"/>
      <c r="BB376" s="315"/>
      <c r="BD376" s="219"/>
      <c r="BE376" s="315"/>
    </row>
    <row r="377" spans="3:57" ht="10.9" customHeight="1" x14ac:dyDescent="0.15">
      <c r="C377" s="412"/>
      <c r="D377" s="415"/>
      <c r="E377" s="418"/>
      <c r="F377" s="418"/>
      <c r="G377" s="412"/>
      <c r="H377" s="418"/>
      <c r="I377" s="420"/>
      <c r="J377" s="329"/>
      <c r="K377" s="330"/>
      <c r="L377" s="337"/>
      <c r="M377" s="338"/>
      <c r="N377" s="338"/>
      <c r="O377" s="338"/>
      <c r="P377" s="338"/>
      <c r="Q377" s="339"/>
      <c r="R377" s="343"/>
      <c r="S377" s="344"/>
      <c r="T377" s="344"/>
      <c r="U377" s="344"/>
      <c r="V377" s="344"/>
      <c r="W377" s="345"/>
      <c r="X377" s="399"/>
      <c r="Y377" s="400"/>
      <c r="Z377" s="401"/>
      <c r="AA377" s="405"/>
      <c r="AB377" s="406"/>
      <c r="AC377" s="407"/>
      <c r="AD377" s="358"/>
      <c r="AE377" s="359"/>
      <c r="AF377" s="359"/>
      <c r="AG377" s="359"/>
      <c r="AH377" s="359"/>
      <c r="AI377" s="360"/>
      <c r="AJ377" s="67"/>
      <c r="AM377" s="67"/>
      <c r="AN377" s="19"/>
      <c r="AO377" s="36"/>
      <c r="AP377" s="36"/>
      <c r="BA377" s="219"/>
      <c r="BB377" s="315"/>
      <c r="BD377" s="219"/>
      <c r="BE377" s="315"/>
    </row>
    <row r="378" spans="3:57" ht="10.9" customHeight="1" x14ac:dyDescent="0.15">
      <c r="C378" s="413"/>
      <c r="D378" s="416"/>
      <c r="E378" s="419"/>
      <c r="F378" s="419"/>
      <c r="G378" s="413"/>
      <c r="H378" s="419"/>
      <c r="I378" s="331"/>
      <c r="J378" s="332"/>
      <c r="K378" s="333"/>
      <c r="L378" s="340"/>
      <c r="M378" s="341"/>
      <c r="N378" s="341"/>
      <c r="O378" s="341"/>
      <c r="P378" s="341"/>
      <c r="Q378" s="342"/>
      <c r="R378" s="343"/>
      <c r="S378" s="344"/>
      <c r="T378" s="344"/>
      <c r="U378" s="344"/>
      <c r="V378" s="344"/>
      <c r="W378" s="345"/>
      <c r="X378" s="402"/>
      <c r="Y378" s="403"/>
      <c r="Z378" s="404"/>
      <c r="AA378" s="408"/>
      <c r="AB378" s="409"/>
      <c r="AC378" s="410"/>
      <c r="AD378" s="358"/>
      <c r="AE378" s="359"/>
      <c r="AF378" s="359"/>
      <c r="AG378" s="359"/>
      <c r="AH378" s="359"/>
      <c r="AI378" s="360"/>
      <c r="AJ378" s="67"/>
      <c r="AM378" s="67"/>
      <c r="AN378" s="19"/>
      <c r="AO378" s="36"/>
      <c r="AP378" s="36"/>
      <c r="BA378" s="219"/>
      <c r="BB378" s="315"/>
      <c r="BD378" s="219"/>
      <c r="BE378" s="315"/>
    </row>
    <row r="379" spans="3:57" ht="10.9" customHeight="1" x14ac:dyDescent="0.15">
      <c r="C379" s="411">
        <v>5</v>
      </c>
      <c r="D379" s="414" t="s">
        <v>103</v>
      </c>
      <c r="E379" s="417">
        <v>28</v>
      </c>
      <c r="F379" s="417" t="s">
        <v>104</v>
      </c>
      <c r="G379" s="411" t="s">
        <v>110</v>
      </c>
      <c r="H379" s="417"/>
      <c r="I379" s="420" t="s">
        <v>145</v>
      </c>
      <c r="J379" s="329"/>
      <c r="K379" s="330"/>
      <c r="L379" s="334">
        <f>J$223</f>
        <v>150</v>
      </c>
      <c r="M379" s="335"/>
      <c r="N379" s="335"/>
      <c r="O379" s="335"/>
      <c r="P379" s="335"/>
      <c r="Q379" s="336"/>
      <c r="R379" s="343">
        <f t="shared" ref="R379" si="46">IF(AND(I379="△",BA379="●"),2+ROUNDDOWN(($L379-100)/100,0)*2,0)</f>
        <v>2</v>
      </c>
      <c r="S379" s="344"/>
      <c r="T379" s="344"/>
      <c r="U379" s="344"/>
      <c r="V379" s="344"/>
      <c r="W379" s="345"/>
      <c r="X379" s="420">
        <v>2</v>
      </c>
      <c r="Y379" s="421"/>
      <c r="Z379" s="422"/>
      <c r="AA379" s="405">
        <f t="shared" ref="AA379" si="47">IF(X379=1,$AL$36,IF(X379=2,$AL$56,IF(X379=3,$AL$74,IF(X379=4,$AL$93,IF(X379=5,$AL$111,IF(X379=6,$AL$129,IF(X379=7,$AL$148,IF(X379=8,$AL$166,IF(X379=9,$AL$184,IF(X379=10,$AL$203,0))))))))))</f>
        <v>0.2</v>
      </c>
      <c r="AB379" s="406"/>
      <c r="AC379" s="407"/>
      <c r="AD379" s="358">
        <f>IF(I379="△",ROUNDUP(R379*AA379,1),0)</f>
        <v>0.4</v>
      </c>
      <c r="AE379" s="359"/>
      <c r="AF379" s="359"/>
      <c r="AG379" s="359"/>
      <c r="AH379" s="359"/>
      <c r="AI379" s="360"/>
      <c r="AJ379" s="67"/>
      <c r="AM379" s="67"/>
      <c r="AN379" s="19"/>
      <c r="AO379" s="36"/>
      <c r="AP379" s="36"/>
      <c r="BA379" s="219" t="str">
        <f>IF(OR(I379="×",BA383="×"),"×","●")</f>
        <v>●</v>
      </c>
      <c r="BB379" s="315" t="str">
        <f>IF(BA379="●",IF(I379="定","-",I379),"-")</f>
        <v>△</v>
      </c>
      <c r="BD379" s="219"/>
      <c r="BE379" s="315"/>
    </row>
    <row r="380" spans="3:57" ht="10.9" customHeight="1" x14ac:dyDescent="0.15">
      <c r="C380" s="412"/>
      <c r="D380" s="415"/>
      <c r="E380" s="418"/>
      <c r="F380" s="418"/>
      <c r="G380" s="412"/>
      <c r="H380" s="418"/>
      <c r="I380" s="420"/>
      <c r="J380" s="329"/>
      <c r="K380" s="330"/>
      <c r="L380" s="337"/>
      <c r="M380" s="338"/>
      <c r="N380" s="338"/>
      <c r="O380" s="338"/>
      <c r="P380" s="338"/>
      <c r="Q380" s="339"/>
      <c r="R380" s="343"/>
      <c r="S380" s="344"/>
      <c r="T380" s="344"/>
      <c r="U380" s="344"/>
      <c r="V380" s="344"/>
      <c r="W380" s="345"/>
      <c r="X380" s="420"/>
      <c r="Y380" s="421"/>
      <c r="Z380" s="422"/>
      <c r="AA380" s="405"/>
      <c r="AB380" s="406"/>
      <c r="AC380" s="407"/>
      <c r="AD380" s="358"/>
      <c r="AE380" s="359"/>
      <c r="AF380" s="359"/>
      <c r="AG380" s="359"/>
      <c r="AH380" s="359"/>
      <c r="AI380" s="360"/>
      <c r="AJ380" s="67"/>
      <c r="AM380" s="67"/>
      <c r="AN380" s="19"/>
      <c r="AO380" s="36"/>
      <c r="AP380" s="36"/>
      <c r="BA380" s="219"/>
      <c r="BB380" s="315"/>
      <c r="BD380" s="219"/>
      <c r="BE380" s="315"/>
    </row>
    <row r="381" spans="3:57" ht="10.9" customHeight="1" x14ac:dyDescent="0.15">
      <c r="C381" s="412"/>
      <c r="D381" s="415"/>
      <c r="E381" s="418"/>
      <c r="F381" s="418"/>
      <c r="G381" s="412"/>
      <c r="H381" s="418"/>
      <c r="I381" s="420"/>
      <c r="J381" s="329"/>
      <c r="K381" s="330"/>
      <c r="L381" s="337"/>
      <c r="M381" s="338"/>
      <c r="N381" s="338"/>
      <c r="O381" s="338"/>
      <c r="P381" s="338"/>
      <c r="Q381" s="339"/>
      <c r="R381" s="343"/>
      <c r="S381" s="344"/>
      <c r="T381" s="344"/>
      <c r="U381" s="344"/>
      <c r="V381" s="344"/>
      <c r="W381" s="345"/>
      <c r="X381" s="420"/>
      <c r="Y381" s="421"/>
      <c r="Z381" s="422"/>
      <c r="AA381" s="405"/>
      <c r="AB381" s="406"/>
      <c r="AC381" s="407"/>
      <c r="AD381" s="358"/>
      <c r="AE381" s="359"/>
      <c r="AF381" s="359"/>
      <c r="AG381" s="359"/>
      <c r="AH381" s="359"/>
      <c r="AI381" s="360"/>
      <c r="AJ381" s="67"/>
      <c r="AM381" s="67"/>
      <c r="AN381" s="19"/>
      <c r="AO381" s="36"/>
      <c r="AP381" s="36"/>
      <c r="BA381" s="219"/>
      <c r="BB381" s="315"/>
      <c r="BD381" s="219"/>
      <c r="BE381" s="315"/>
    </row>
    <row r="382" spans="3:57" ht="10.9" customHeight="1" x14ac:dyDescent="0.15">
      <c r="C382" s="413"/>
      <c r="D382" s="416"/>
      <c r="E382" s="419"/>
      <c r="F382" s="419"/>
      <c r="G382" s="413"/>
      <c r="H382" s="419"/>
      <c r="I382" s="331"/>
      <c r="J382" s="332"/>
      <c r="K382" s="333"/>
      <c r="L382" s="340"/>
      <c r="M382" s="341"/>
      <c r="N382" s="341"/>
      <c r="O382" s="341"/>
      <c r="P382" s="341"/>
      <c r="Q382" s="342"/>
      <c r="R382" s="343"/>
      <c r="S382" s="344"/>
      <c r="T382" s="344"/>
      <c r="U382" s="344"/>
      <c r="V382" s="344"/>
      <c r="W382" s="345"/>
      <c r="X382" s="423"/>
      <c r="Y382" s="424"/>
      <c r="Z382" s="425"/>
      <c r="AA382" s="408"/>
      <c r="AB382" s="409"/>
      <c r="AC382" s="410"/>
      <c r="AD382" s="358"/>
      <c r="AE382" s="359"/>
      <c r="AF382" s="359"/>
      <c r="AG382" s="359"/>
      <c r="AH382" s="359"/>
      <c r="AI382" s="360"/>
      <c r="AJ382" s="67"/>
      <c r="AM382" s="67"/>
      <c r="AN382" s="19"/>
      <c r="AO382" s="36"/>
      <c r="AP382" s="36"/>
      <c r="BA382" s="219"/>
      <c r="BB382" s="315"/>
      <c r="BD382" s="219"/>
      <c r="BE382" s="315"/>
    </row>
    <row r="383" spans="3:57" ht="10.9" customHeight="1" x14ac:dyDescent="0.15">
      <c r="C383" s="411">
        <v>5</v>
      </c>
      <c r="D383" s="414" t="s">
        <v>103</v>
      </c>
      <c r="E383" s="417">
        <v>29</v>
      </c>
      <c r="F383" s="417" t="s">
        <v>104</v>
      </c>
      <c r="G383" s="411" t="s">
        <v>111</v>
      </c>
      <c r="H383" s="417"/>
      <c r="I383" s="420" t="s">
        <v>145</v>
      </c>
      <c r="J383" s="329"/>
      <c r="K383" s="330"/>
      <c r="L383" s="334">
        <f>J$223</f>
        <v>150</v>
      </c>
      <c r="M383" s="335"/>
      <c r="N383" s="335"/>
      <c r="O383" s="335"/>
      <c r="P383" s="335"/>
      <c r="Q383" s="336"/>
      <c r="R383" s="343">
        <f t="shared" ref="R383" si="48">IF(AND(I383="△",BA383="●"),2+ROUNDDOWN(($L383-100)/100,0)*2,0)</f>
        <v>2</v>
      </c>
      <c r="S383" s="344"/>
      <c r="T383" s="344"/>
      <c r="U383" s="344"/>
      <c r="V383" s="344"/>
      <c r="W383" s="345"/>
      <c r="X383" s="420">
        <v>2</v>
      </c>
      <c r="Y383" s="421"/>
      <c r="Z383" s="422"/>
      <c r="AA383" s="405">
        <f t="shared" ref="AA383" si="49">IF(X383=1,$AL$36,IF(X383=2,$AL$56,IF(X383=3,$AL$74,IF(X383=4,$AL$93,IF(X383=5,$AL$111,IF(X383=6,$AL$129,IF(X383=7,$AL$148,IF(X383=8,$AL$166,IF(X383=9,$AL$184,IF(X383=10,$AL$203,0))))))))))</f>
        <v>0.2</v>
      </c>
      <c r="AB383" s="406"/>
      <c r="AC383" s="407"/>
      <c r="AD383" s="358">
        <f>IF(I383="△",ROUNDUP(R383*AA383,1),0)</f>
        <v>0.4</v>
      </c>
      <c r="AE383" s="359"/>
      <c r="AF383" s="359"/>
      <c r="AG383" s="359"/>
      <c r="AH383" s="359"/>
      <c r="AI383" s="360"/>
      <c r="AJ383" s="67"/>
      <c r="AM383" s="67"/>
      <c r="AN383" s="67"/>
      <c r="AO383" s="67"/>
      <c r="AP383" s="67"/>
      <c r="BA383" s="219" t="str">
        <f>IF(OR(I383="×",BA387="×"),"×","●")</f>
        <v>●</v>
      </c>
      <c r="BB383" s="315" t="str">
        <f>IF(BA383="●",IF(I383="定","-",I383),"-")</f>
        <v>△</v>
      </c>
      <c r="BD383" s="219"/>
      <c r="BE383" s="219"/>
    </row>
    <row r="384" spans="3:57" ht="10.9" customHeight="1" x14ac:dyDescent="0.15">
      <c r="C384" s="412"/>
      <c r="D384" s="415"/>
      <c r="E384" s="418"/>
      <c r="F384" s="418"/>
      <c r="G384" s="412"/>
      <c r="H384" s="418"/>
      <c r="I384" s="420"/>
      <c r="J384" s="329"/>
      <c r="K384" s="330"/>
      <c r="L384" s="337"/>
      <c r="M384" s="338"/>
      <c r="N384" s="338"/>
      <c r="O384" s="338"/>
      <c r="P384" s="338"/>
      <c r="Q384" s="339"/>
      <c r="R384" s="343"/>
      <c r="S384" s="344"/>
      <c r="T384" s="344"/>
      <c r="U384" s="344"/>
      <c r="V384" s="344"/>
      <c r="W384" s="345"/>
      <c r="X384" s="420"/>
      <c r="Y384" s="421"/>
      <c r="Z384" s="422"/>
      <c r="AA384" s="405"/>
      <c r="AB384" s="406"/>
      <c r="AC384" s="407"/>
      <c r="AD384" s="358"/>
      <c r="AE384" s="359"/>
      <c r="AF384" s="359"/>
      <c r="AG384" s="359"/>
      <c r="AH384" s="359"/>
      <c r="AI384" s="360"/>
      <c r="AJ384" s="67"/>
      <c r="AM384" s="67"/>
      <c r="AN384" s="67"/>
      <c r="AO384" s="67"/>
      <c r="AP384" s="67"/>
      <c r="BA384" s="219"/>
      <c r="BB384" s="315"/>
      <c r="BD384" s="219"/>
      <c r="BE384" s="219"/>
    </row>
    <row r="385" spans="3:58" ht="10.9" customHeight="1" x14ac:dyDescent="0.15">
      <c r="C385" s="412"/>
      <c r="D385" s="415"/>
      <c r="E385" s="418"/>
      <c r="F385" s="418"/>
      <c r="G385" s="412"/>
      <c r="H385" s="418"/>
      <c r="I385" s="420"/>
      <c r="J385" s="329"/>
      <c r="K385" s="330"/>
      <c r="L385" s="337"/>
      <c r="M385" s="338"/>
      <c r="N385" s="338"/>
      <c r="O385" s="338"/>
      <c r="P385" s="338"/>
      <c r="Q385" s="339"/>
      <c r="R385" s="343"/>
      <c r="S385" s="344"/>
      <c r="T385" s="344"/>
      <c r="U385" s="344"/>
      <c r="V385" s="344"/>
      <c r="W385" s="345"/>
      <c r="X385" s="420"/>
      <c r="Y385" s="421"/>
      <c r="Z385" s="422"/>
      <c r="AA385" s="405"/>
      <c r="AB385" s="406"/>
      <c r="AC385" s="407"/>
      <c r="AD385" s="358"/>
      <c r="AE385" s="359"/>
      <c r="AF385" s="359"/>
      <c r="AG385" s="359"/>
      <c r="AH385" s="359"/>
      <c r="AI385" s="360"/>
      <c r="AJ385" s="67"/>
      <c r="AM385" s="67"/>
      <c r="AN385" s="67"/>
      <c r="AO385" s="67"/>
      <c r="AP385" s="67"/>
      <c r="BA385" s="219"/>
      <c r="BB385" s="315"/>
      <c r="BD385" s="219"/>
      <c r="BE385" s="219"/>
    </row>
    <row r="386" spans="3:58" ht="10.9" customHeight="1" x14ac:dyDescent="0.15">
      <c r="C386" s="413"/>
      <c r="D386" s="416"/>
      <c r="E386" s="419"/>
      <c r="F386" s="419"/>
      <c r="G386" s="413"/>
      <c r="H386" s="419"/>
      <c r="I386" s="331"/>
      <c r="J386" s="332"/>
      <c r="K386" s="333"/>
      <c r="L386" s="340"/>
      <c r="M386" s="341"/>
      <c r="N386" s="341"/>
      <c r="O386" s="341"/>
      <c r="P386" s="341"/>
      <c r="Q386" s="342"/>
      <c r="R386" s="343"/>
      <c r="S386" s="344"/>
      <c r="T386" s="344"/>
      <c r="U386" s="344"/>
      <c r="V386" s="344"/>
      <c r="W386" s="345"/>
      <c r="X386" s="423"/>
      <c r="Y386" s="424"/>
      <c r="Z386" s="425"/>
      <c r="AA386" s="408"/>
      <c r="AB386" s="409"/>
      <c r="AC386" s="410"/>
      <c r="AD386" s="358"/>
      <c r="AE386" s="359"/>
      <c r="AF386" s="359"/>
      <c r="AG386" s="359"/>
      <c r="AH386" s="359"/>
      <c r="AI386" s="360"/>
      <c r="AJ386" s="67"/>
      <c r="AM386" s="67"/>
      <c r="AN386" s="67"/>
      <c r="AO386" s="67"/>
      <c r="AP386" s="67"/>
      <c r="BA386" s="219"/>
      <c r="BB386" s="315"/>
      <c r="BD386" s="219"/>
      <c r="BE386" s="219"/>
    </row>
    <row r="387" spans="3:58" ht="10.9" customHeight="1" x14ac:dyDescent="0.15">
      <c r="C387" s="411">
        <v>5</v>
      </c>
      <c r="D387" s="414" t="s">
        <v>103</v>
      </c>
      <c r="E387" s="417">
        <v>30</v>
      </c>
      <c r="F387" s="417" t="s">
        <v>104</v>
      </c>
      <c r="G387" s="411" t="s">
        <v>112</v>
      </c>
      <c r="H387" s="417"/>
      <c r="I387" s="420" t="s">
        <v>145</v>
      </c>
      <c r="J387" s="329"/>
      <c r="K387" s="330"/>
      <c r="L387" s="334">
        <f>J$223</f>
        <v>150</v>
      </c>
      <c r="M387" s="335"/>
      <c r="N387" s="335"/>
      <c r="O387" s="335"/>
      <c r="P387" s="335"/>
      <c r="Q387" s="336"/>
      <c r="R387" s="343">
        <f t="shared" ref="R387" si="50">IF(AND(I387="△",BA387="●"),2+ROUNDDOWN(($L387-100)/100,0)*2,0)</f>
        <v>2</v>
      </c>
      <c r="S387" s="344"/>
      <c r="T387" s="344"/>
      <c r="U387" s="344"/>
      <c r="V387" s="344"/>
      <c r="W387" s="345"/>
      <c r="X387" s="399">
        <v>1</v>
      </c>
      <c r="Y387" s="400"/>
      <c r="Z387" s="401"/>
      <c r="AA387" s="405">
        <f t="shared" ref="AA387" si="51">IF(X387=1,$AL$36,IF(X387=2,$AL$56,IF(X387=3,$AL$74,IF(X387=4,$AL$93,IF(X387=5,$AL$111,IF(X387=6,$AL$129,IF(X387=7,$AL$148,IF(X387=8,$AL$166,IF(X387=9,$AL$184,IF(X387=10,$AL$203,0))))))))))</f>
        <v>0.14299999999999999</v>
      </c>
      <c r="AB387" s="406"/>
      <c r="AC387" s="407"/>
      <c r="AD387" s="358">
        <f>IF(I387="△",ROUNDUP(R387*AA387,1),0)</f>
        <v>0.30000000000000004</v>
      </c>
      <c r="AE387" s="359"/>
      <c r="AF387" s="359"/>
      <c r="AG387" s="359"/>
      <c r="AH387" s="359"/>
      <c r="AI387" s="360"/>
      <c r="AJ387" s="67"/>
      <c r="AM387" s="67"/>
      <c r="AN387" s="67"/>
      <c r="AO387" s="67"/>
      <c r="AP387" s="67"/>
      <c r="BA387" s="219" t="str">
        <f>IF(OR(I387="×",BA391="×"),"×","●")</f>
        <v>●</v>
      </c>
      <c r="BB387" s="315" t="str">
        <f>IF(BA387="●",IF(I387="定","-",I387),"-")</f>
        <v>△</v>
      </c>
      <c r="BD387" s="219"/>
      <c r="BE387" s="219"/>
    </row>
    <row r="388" spans="3:58" ht="10.9" customHeight="1" x14ac:dyDescent="0.15">
      <c r="C388" s="412"/>
      <c r="D388" s="415"/>
      <c r="E388" s="418"/>
      <c r="F388" s="418"/>
      <c r="G388" s="412"/>
      <c r="H388" s="418"/>
      <c r="I388" s="420"/>
      <c r="J388" s="329"/>
      <c r="K388" s="330"/>
      <c r="L388" s="337"/>
      <c r="M388" s="338"/>
      <c r="N388" s="338"/>
      <c r="O388" s="338"/>
      <c r="P388" s="338"/>
      <c r="Q388" s="339"/>
      <c r="R388" s="343"/>
      <c r="S388" s="344"/>
      <c r="T388" s="344"/>
      <c r="U388" s="344"/>
      <c r="V388" s="344"/>
      <c r="W388" s="345"/>
      <c r="X388" s="399"/>
      <c r="Y388" s="400"/>
      <c r="Z388" s="401"/>
      <c r="AA388" s="405"/>
      <c r="AB388" s="406"/>
      <c r="AC388" s="407"/>
      <c r="AD388" s="358"/>
      <c r="AE388" s="359"/>
      <c r="AF388" s="359"/>
      <c r="AG388" s="359"/>
      <c r="AH388" s="359"/>
      <c r="AI388" s="360"/>
      <c r="AJ388" s="67"/>
      <c r="AM388" s="67"/>
      <c r="AN388" s="67"/>
      <c r="AO388" s="67"/>
      <c r="AP388" s="67"/>
      <c r="BA388" s="219"/>
      <c r="BB388" s="315"/>
      <c r="BD388" s="219"/>
      <c r="BE388" s="219"/>
    </row>
    <row r="389" spans="3:58" ht="10.9" customHeight="1" x14ac:dyDescent="0.15">
      <c r="C389" s="412"/>
      <c r="D389" s="415"/>
      <c r="E389" s="418"/>
      <c r="F389" s="418"/>
      <c r="G389" s="412"/>
      <c r="H389" s="418"/>
      <c r="I389" s="420"/>
      <c r="J389" s="329"/>
      <c r="K389" s="330"/>
      <c r="L389" s="337"/>
      <c r="M389" s="338"/>
      <c r="N389" s="338"/>
      <c r="O389" s="338"/>
      <c r="P389" s="338"/>
      <c r="Q389" s="339"/>
      <c r="R389" s="343"/>
      <c r="S389" s="344"/>
      <c r="T389" s="344"/>
      <c r="U389" s="344"/>
      <c r="V389" s="344"/>
      <c r="W389" s="345"/>
      <c r="X389" s="399"/>
      <c r="Y389" s="400"/>
      <c r="Z389" s="401"/>
      <c r="AA389" s="405"/>
      <c r="AB389" s="406"/>
      <c r="AC389" s="407"/>
      <c r="AD389" s="358"/>
      <c r="AE389" s="359"/>
      <c r="AF389" s="359"/>
      <c r="AG389" s="359"/>
      <c r="AH389" s="359"/>
      <c r="AI389" s="360"/>
      <c r="AJ389" s="67"/>
      <c r="AM389" s="67"/>
      <c r="AN389" s="67"/>
      <c r="AO389" s="67"/>
      <c r="AP389" s="67"/>
      <c r="BA389" s="219"/>
      <c r="BB389" s="315"/>
      <c r="BD389" s="219"/>
      <c r="BE389" s="219"/>
    </row>
    <row r="390" spans="3:58" ht="10.9" customHeight="1" x14ac:dyDescent="0.15">
      <c r="C390" s="413"/>
      <c r="D390" s="416"/>
      <c r="E390" s="419"/>
      <c r="F390" s="419"/>
      <c r="G390" s="413"/>
      <c r="H390" s="419"/>
      <c r="I390" s="331"/>
      <c r="J390" s="332"/>
      <c r="K390" s="333"/>
      <c r="L390" s="340"/>
      <c r="M390" s="341"/>
      <c r="N390" s="341"/>
      <c r="O390" s="341"/>
      <c r="P390" s="341"/>
      <c r="Q390" s="342"/>
      <c r="R390" s="343"/>
      <c r="S390" s="344"/>
      <c r="T390" s="344"/>
      <c r="U390" s="344"/>
      <c r="V390" s="344"/>
      <c r="W390" s="345"/>
      <c r="X390" s="402"/>
      <c r="Y390" s="403"/>
      <c r="Z390" s="404"/>
      <c r="AA390" s="408"/>
      <c r="AB390" s="409"/>
      <c r="AC390" s="410"/>
      <c r="AD390" s="358"/>
      <c r="AE390" s="359"/>
      <c r="AF390" s="359"/>
      <c r="AG390" s="359"/>
      <c r="AH390" s="359"/>
      <c r="AI390" s="360"/>
      <c r="AJ390" s="67"/>
      <c r="AM390" s="67"/>
      <c r="AN390" s="67"/>
      <c r="AO390" s="67"/>
      <c r="AP390" s="67"/>
      <c r="BA390" s="219"/>
      <c r="BB390" s="315"/>
      <c r="BD390" s="219"/>
      <c r="BE390" s="219"/>
    </row>
    <row r="391" spans="3:58" ht="10.9" customHeight="1" x14ac:dyDescent="0.15">
      <c r="C391" s="411">
        <v>5</v>
      </c>
      <c r="D391" s="414" t="s">
        <v>103</v>
      </c>
      <c r="E391" s="417">
        <v>31</v>
      </c>
      <c r="F391" s="417" t="s">
        <v>104</v>
      </c>
      <c r="G391" s="411" t="s">
        <v>113</v>
      </c>
      <c r="H391" s="417"/>
      <c r="I391" s="420" t="s">
        <v>145</v>
      </c>
      <c r="J391" s="329"/>
      <c r="K391" s="330"/>
      <c r="L391" s="334">
        <f>J$223</f>
        <v>150</v>
      </c>
      <c r="M391" s="335"/>
      <c r="N391" s="335"/>
      <c r="O391" s="335"/>
      <c r="P391" s="335"/>
      <c r="Q391" s="336"/>
      <c r="R391" s="343">
        <f t="shared" ref="R391" si="52">IF(AND(I391="△",BA391="●"),2+ROUNDDOWN(($L391-100)/100,0)*2,0)</f>
        <v>2</v>
      </c>
      <c r="S391" s="344"/>
      <c r="T391" s="344"/>
      <c r="U391" s="344"/>
      <c r="V391" s="344"/>
      <c r="W391" s="345"/>
      <c r="X391" s="399">
        <v>1</v>
      </c>
      <c r="Y391" s="400"/>
      <c r="Z391" s="401"/>
      <c r="AA391" s="405">
        <f t="shared" ref="AA391" si="53">IF(X391=1,$AL$36,IF(X391=2,$AL$56,IF(X391=3,$AL$74,IF(X391=4,$AL$93,IF(X391=5,$AL$111,IF(X391=6,$AL$129,IF(X391=7,$AL$148,IF(X391=8,$AL$166,IF(X391=9,$AL$184,IF(X391=10,$AL$203,0))))))))))</f>
        <v>0.14299999999999999</v>
      </c>
      <c r="AB391" s="406"/>
      <c r="AC391" s="407"/>
      <c r="AD391" s="358">
        <f>IF(I391="△",ROUNDUP(R391*AA391,1),0)</f>
        <v>0.30000000000000004</v>
      </c>
      <c r="AE391" s="359"/>
      <c r="AF391" s="359"/>
      <c r="AG391" s="359"/>
      <c r="AH391" s="359"/>
      <c r="AI391" s="360"/>
      <c r="AJ391" s="67"/>
      <c r="AM391" s="67"/>
      <c r="AN391" s="19"/>
      <c r="AO391" s="36"/>
      <c r="AP391" s="36"/>
      <c r="BA391" s="219" t="str">
        <f>IF(I391="×","×","●")</f>
        <v>●</v>
      </c>
      <c r="BB391" s="315" t="str">
        <f>IF(BA391="●",IF(I391="定","-",I391),"-")</f>
        <v>△</v>
      </c>
      <c r="BD391" s="219"/>
      <c r="BE391" s="315"/>
    </row>
    <row r="392" spans="3:58" ht="10.9" customHeight="1" x14ac:dyDescent="0.15">
      <c r="C392" s="412"/>
      <c r="D392" s="415"/>
      <c r="E392" s="418"/>
      <c r="F392" s="418"/>
      <c r="G392" s="412"/>
      <c r="H392" s="418"/>
      <c r="I392" s="420"/>
      <c r="J392" s="329"/>
      <c r="K392" s="330"/>
      <c r="L392" s="337"/>
      <c r="M392" s="338"/>
      <c r="N392" s="338"/>
      <c r="O392" s="338"/>
      <c r="P392" s="338"/>
      <c r="Q392" s="339"/>
      <c r="R392" s="343"/>
      <c r="S392" s="344"/>
      <c r="T392" s="344"/>
      <c r="U392" s="344"/>
      <c r="V392" s="344"/>
      <c r="W392" s="345"/>
      <c r="X392" s="399"/>
      <c r="Y392" s="400"/>
      <c r="Z392" s="401"/>
      <c r="AA392" s="405"/>
      <c r="AB392" s="406"/>
      <c r="AC392" s="407"/>
      <c r="AD392" s="358"/>
      <c r="AE392" s="359"/>
      <c r="AF392" s="359"/>
      <c r="AG392" s="359"/>
      <c r="AH392" s="359"/>
      <c r="AI392" s="360"/>
      <c r="AJ392" s="67"/>
      <c r="AM392" s="67"/>
      <c r="AN392" s="19"/>
      <c r="AO392" s="36"/>
      <c r="AP392" s="36"/>
      <c r="BA392" s="219"/>
      <c r="BB392" s="315"/>
      <c r="BD392" s="219"/>
      <c r="BE392" s="315"/>
    </row>
    <row r="393" spans="3:58" ht="10.9" customHeight="1" x14ac:dyDescent="0.15">
      <c r="C393" s="412"/>
      <c r="D393" s="415"/>
      <c r="E393" s="418"/>
      <c r="F393" s="418"/>
      <c r="G393" s="412"/>
      <c r="H393" s="418"/>
      <c r="I393" s="420"/>
      <c r="J393" s="329"/>
      <c r="K393" s="330"/>
      <c r="L393" s="337"/>
      <c r="M393" s="338"/>
      <c r="N393" s="338"/>
      <c r="O393" s="338"/>
      <c r="P393" s="338"/>
      <c r="Q393" s="339"/>
      <c r="R393" s="343"/>
      <c r="S393" s="344"/>
      <c r="T393" s="344"/>
      <c r="U393" s="344"/>
      <c r="V393" s="344"/>
      <c r="W393" s="345"/>
      <c r="X393" s="399"/>
      <c r="Y393" s="400"/>
      <c r="Z393" s="401"/>
      <c r="AA393" s="405"/>
      <c r="AB393" s="406"/>
      <c r="AC393" s="407"/>
      <c r="AD393" s="358"/>
      <c r="AE393" s="359"/>
      <c r="AF393" s="359"/>
      <c r="AG393" s="359"/>
      <c r="AH393" s="359"/>
      <c r="AI393" s="360"/>
      <c r="AJ393" s="67"/>
      <c r="AM393" s="67"/>
      <c r="AN393" s="19"/>
      <c r="AO393" s="36"/>
      <c r="AP393" s="36"/>
      <c r="BA393" s="219"/>
      <c r="BB393" s="315"/>
      <c r="BD393" s="219"/>
      <c r="BE393" s="315"/>
    </row>
    <row r="394" spans="3:58" ht="10.5" customHeight="1" thickBot="1" x14ac:dyDescent="0.2">
      <c r="C394" s="413"/>
      <c r="D394" s="416"/>
      <c r="E394" s="419"/>
      <c r="F394" s="419"/>
      <c r="G394" s="413"/>
      <c r="H394" s="419"/>
      <c r="I394" s="331"/>
      <c r="J394" s="332"/>
      <c r="K394" s="333"/>
      <c r="L394" s="340"/>
      <c r="M394" s="341"/>
      <c r="N394" s="341"/>
      <c r="O394" s="341"/>
      <c r="P394" s="341"/>
      <c r="Q394" s="342"/>
      <c r="R394" s="343"/>
      <c r="S394" s="344"/>
      <c r="T394" s="344"/>
      <c r="U394" s="344"/>
      <c r="V394" s="344"/>
      <c r="W394" s="345"/>
      <c r="X394" s="402"/>
      <c r="Y394" s="403"/>
      <c r="Z394" s="404"/>
      <c r="AA394" s="408"/>
      <c r="AB394" s="409"/>
      <c r="AC394" s="410"/>
      <c r="AD394" s="358"/>
      <c r="AE394" s="359"/>
      <c r="AF394" s="359"/>
      <c r="AG394" s="359"/>
      <c r="AH394" s="359"/>
      <c r="AI394" s="360"/>
      <c r="AJ394" s="67"/>
      <c r="AM394" s="67"/>
      <c r="AN394" s="19"/>
      <c r="AO394" s="36"/>
      <c r="AP394" s="36"/>
      <c r="BA394" s="219"/>
      <c r="BB394" s="315"/>
      <c r="BD394" s="219"/>
      <c r="BE394" s="315"/>
    </row>
    <row r="395" spans="3:58" ht="14.1" customHeight="1" thickTop="1" x14ac:dyDescent="0.15">
      <c r="C395" s="376" t="s">
        <v>117</v>
      </c>
      <c r="D395" s="377"/>
      <c r="E395" s="377"/>
      <c r="F395" s="377"/>
      <c r="G395" s="377"/>
      <c r="H395" s="377"/>
      <c r="I395" s="377"/>
      <c r="J395" s="377"/>
      <c r="K395" s="377"/>
      <c r="L395" s="377"/>
      <c r="M395" s="377"/>
      <c r="N395" s="377"/>
      <c r="O395" s="377"/>
      <c r="P395" s="377"/>
      <c r="Q395" s="377"/>
      <c r="R395" s="377"/>
      <c r="S395" s="377"/>
      <c r="T395" s="377"/>
      <c r="U395" s="377"/>
      <c r="V395" s="377"/>
      <c r="W395" s="377"/>
      <c r="X395" s="377"/>
      <c r="Y395" s="377"/>
      <c r="Z395" s="377"/>
      <c r="AA395" s="378"/>
      <c r="AB395" s="385">
        <f>SUM(AD315:AI394)</f>
        <v>6.5999999999999988</v>
      </c>
      <c r="AC395" s="386"/>
      <c r="AD395" s="386"/>
      <c r="AE395" s="386"/>
      <c r="AF395" s="386"/>
      <c r="AG395" s="391" t="s">
        <v>116</v>
      </c>
      <c r="AH395" s="391"/>
      <c r="AI395" s="392"/>
      <c r="AJ395" s="67"/>
      <c r="AK395" s="67"/>
      <c r="AL395" s="426">
        <f>SUM(AL315:AO394)</f>
        <v>0</v>
      </c>
      <c r="AM395" s="427"/>
      <c r="AN395" s="427"/>
      <c r="AO395" s="428"/>
      <c r="AP395" s="19"/>
      <c r="BA395" s="315"/>
      <c r="BB395" s="315"/>
      <c r="BD395" s="315"/>
      <c r="BE395" s="315"/>
      <c r="BF395" s="219"/>
    </row>
    <row r="396" spans="3:58" ht="14.1" customHeight="1" x14ac:dyDescent="0.15">
      <c r="C396" s="379"/>
      <c r="D396" s="380"/>
      <c r="E396" s="380"/>
      <c r="F396" s="380"/>
      <c r="G396" s="380"/>
      <c r="H396" s="380"/>
      <c r="I396" s="380"/>
      <c r="J396" s="380"/>
      <c r="K396" s="380"/>
      <c r="L396" s="380"/>
      <c r="M396" s="380"/>
      <c r="N396" s="380"/>
      <c r="O396" s="380"/>
      <c r="P396" s="380"/>
      <c r="Q396" s="380"/>
      <c r="R396" s="380"/>
      <c r="S396" s="380"/>
      <c r="T396" s="380"/>
      <c r="U396" s="380"/>
      <c r="V396" s="380"/>
      <c r="W396" s="380"/>
      <c r="X396" s="380"/>
      <c r="Y396" s="380"/>
      <c r="Z396" s="380"/>
      <c r="AA396" s="381"/>
      <c r="AB396" s="387"/>
      <c r="AC396" s="388"/>
      <c r="AD396" s="388"/>
      <c r="AE396" s="388"/>
      <c r="AF396" s="388"/>
      <c r="AG396" s="393"/>
      <c r="AH396" s="393"/>
      <c r="AI396" s="394"/>
      <c r="AJ396" s="67"/>
      <c r="AK396" s="67"/>
      <c r="AL396" s="429"/>
      <c r="AM396" s="430"/>
      <c r="AN396" s="430"/>
      <c r="AO396" s="431"/>
      <c r="AP396" s="19"/>
      <c r="BA396" s="315"/>
      <c r="BB396" s="315"/>
      <c r="BD396" s="315"/>
      <c r="BE396" s="315"/>
      <c r="BF396" s="219"/>
    </row>
    <row r="397" spans="3:58" ht="14.1" customHeight="1" x14ac:dyDescent="0.15">
      <c r="C397" s="379"/>
      <c r="D397" s="380"/>
      <c r="E397" s="380"/>
      <c r="F397" s="380"/>
      <c r="G397" s="380"/>
      <c r="H397" s="380"/>
      <c r="I397" s="380"/>
      <c r="J397" s="380"/>
      <c r="K397" s="380"/>
      <c r="L397" s="380"/>
      <c r="M397" s="380"/>
      <c r="N397" s="380"/>
      <c r="O397" s="380"/>
      <c r="P397" s="380"/>
      <c r="Q397" s="380"/>
      <c r="R397" s="380"/>
      <c r="S397" s="380"/>
      <c r="T397" s="380"/>
      <c r="U397" s="380"/>
      <c r="V397" s="380"/>
      <c r="W397" s="380"/>
      <c r="X397" s="380"/>
      <c r="Y397" s="380"/>
      <c r="Z397" s="380"/>
      <c r="AA397" s="381"/>
      <c r="AB397" s="387"/>
      <c r="AC397" s="388"/>
      <c r="AD397" s="388"/>
      <c r="AE397" s="388"/>
      <c r="AF397" s="388"/>
      <c r="AG397" s="393"/>
      <c r="AH397" s="393"/>
      <c r="AI397" s="394"/>
      <c r="AL397" s="429"/>
      <c r="AM397" s="430"/>
      <c r="AN397" s="430"/>
      <c r="AO397" s="431"/>
      <c r="AP397" s="19"/>
      <c r="BA397" s="315"/>
      <c r="BB397" s="315"/>
      <c r="BD397" s="315"/>
      <c r="BE397" s="315"/>
      <c r="BF397" s="219"/>
    </row>
    <row r="398" spans="3:58" ht="14.1" customHeight="1" thickBot="1" x14ac:dyDescent="0.2">
      <c r="C398" s="382"/>
      <c r="D398" s="383"/>
      <c r="E398" s="383"/>
      <c r="F398" s="383"/>
      <c r="G398" s="383"/>
      <c r="H398" s="383"/>
      <c r="I398" s="383"/>
      <c r="J398" s="383"/>
      <c r="K398" s="383"/>
      <c r="L398" s="383"/>
      <c r="M398" s="383"/>
      <c r="N398" s="383"/>
      <c r="O398" s="383"/>
      <c r="P398" s="383"/>
      <c r="Q398" s="383"/>
      <c r="R398" s="383"/>
      <c r="S398" s="383"/>
      <c r="T398" s="383"/>
      <c r="U398" s="383"/>
      <c r="V398" s="383"/>
      <c r="W398" s="383"/>
      <c r="X398" s="383"/>
      <c r="Y398" s="383"/>
      <c r="Z398" s="383"/>
      <c r="AA398" s="384"/>
      <c r="AB398" s="389"/>
      <c r="AC398" s="390"/>
      <c r="AD398" s="390"/>
      <c r="AE398" s="390"/>
      <c r="AF398" s="390"/>
      <c r="AG398" s="395"/>
      <c r="AH398" s="395"/>
      <c r="AI398" s="396"/>
      <c r="AL398" s="432"/>
      <c r="AM398" s="433"/>
      <c r="AN398" s="433"/>
      <c r="AO398" s="434"/>
      <c r="AP398" s="19"/>
      <c r="BA398" s="315"/>
      <c r="BB398" s="315"/>
      <c r="BD398" s="315"/>
      <c r="BE398" s="315"/>
      <c r="BF398" s="219"/>
    </row>
    <row r="399" spans="3:58" ht="10.9" customHeight="1" thickTop="1" x14ac:dyDescent="0.15">
      <c r="C399" s="435">
        <v>6</v>
      </c>
      <c r="D399" s="436" t="s">
        <v>103</v>
      </c>
      <c r="E399" s="418">
        <v>1</v>
      </c>
      <c r="F399" s="418" t="s">
        <v>104</v>
      </c>
      <c r="G399" s="435" t="s">
        <v>114</v>
      </c>
      <c r="H399" s="418"/>
      <c r="I399" s="420" t="s">
        <v>145</v>
      </c>
      <c r="J399" s="329"/>
      <c r="K399" s="330"/>
      <c r="L399" s="334">
        <f>J$225</f>
        <v>100</v>
      </c>
      <c r="M399" s="437"/>
      <c r="N399" s="437"/>
      <c r="O399" s="437"/>
      <c r="P399" s="437"/>
      <c r="Q399" s="438"/>
      <c r="R399" s="343">
        <f>IF(AND(I399="△",BA399="●"),2+ROUNDDOWN(($L399-100)/100,0)*2,0)</f>
        <v>2</v>
      </c>
      <c r="S399" s="344"/>
      <c r="T399" s="344"/>
      <c r="U399" s="344"/>
      <c r="V399" s="344"/>
      <c r="W399" s="345"/>
      <c r="X399" s="399">
        <v>1</v>
      </c>
      <c r="Y399" s="400"/>
      <c r="Z399" s="401"/>
      <c r="AA399" s="405">
        <f t="shared" ref="AA399" si="54">IF(X399=1,$AL$36,IF(X399=2,$AL$56,IF(X399=3,$AL$74,IF(X399=4,$AL$93,IF(X399=5,$AL$111,IF(X399=6,$AL$129,IF(X399=7,$AL$148,IF(X399=8,$AL$166,IF(X399=9,$AL$184,IF(X399=10,$AL$203,0))))))))))</f>
        <v>0.14299999999999999</v>
      </c>
      <c r="AB399" s="406"/>
      <c r="AC399" s="407"/>
      <c r="AD399" s="358">
        <f>IF(I399="△",ROUNDUP(R399*AA399,1),0)</f>
        <v>0.30000000000000004</v>
      </c>
      <c r="AE399" s="359"/>
      <c r="AF399" s="359"/>
      <c r="AG399" s="359"/>
      <c r="AH399" s="359"/>
      <c r="AI399" s="360"/>
      <c r="AJ399" s="19"/>
      <c r="AM399" s="19"/>
      <c r="AN399" s="19"/>
      <c r="AO399" s="36"/>
      <c r="AP399" s="36"/>
      <c r="BA399" s="315" t="str">
        <f>IF(OR(I399="×",BA403="×"),"×","●")</f>
        <v>●</v>
      </c>
      <c r="BB399" s="315" t="str">
        <f>IF(BA399="●",IF(I399="定","-",I399),"-")</f>
        <v>△</v>
      </c>
      <c r="BD399" s="315"/>
      <c r="BE399" s="315"/>
    </row>
    <row r="400" spans="3:58" ht="10.9" customHeight="1" x14ac:dyDescent="0.15">
      <c r="C400" s="435"/>
      <c r="D400" s="436"/>
      <c r="E400" s="418"/>
      <c r="F400" s="418"/>
      <c r="G400" s="435"/>
      <c r="H400" s="418"/>
      <c r="I400" s="420"/>
      <c r="J400" s="329"/>
      <c r="K400" s="330"/>
      <c r="L400" s="337"/>
      <c r="M400" s="439"/>
      <c r="N400" s="439"/>
      <c r="O400" s="439"/>
      <c r="P400" s="439"/>
      <c r="Q400" s="440"/>
      <c r="R400" s="343"/>
      <c r="S400" s="344"/>
      <c r="T400" s="344"/>
      <c r="U400" s="344"/>
      <c r="V400" s="344"/>
      <c r="W400" s="345"/>
      <c r="X400" s="399"/>
      <c r="Y400" s="400"/>
      <c r="Z400" s="401"/>
      <c r="AA400" s="405"/>
      <c r="AB400" s="406"/>
      <c r="AC400" s="407"/>
      <c r="AD400" s="358"/>
      <c r="AE400" s="359"/>
      <c r="AF400" s="359"/>
      <c r="AG400" s="359"/>
      <c r="AH400" s="359"/>
      <c r="AI400" s="360"/>
      <c r="AJ400" s="19"/>
      <c r="AM400" s="19"/>
      <c r="AN400" s="19"/>
      <c r="AO400" s="36"/>
      <c r="AP400" s="36"/>
      <c r="BA400" s="315"/>
      <c r="BB400" s="315"/>
      <c r="BD400" s="315"/>
      <c r="BE400" s="315"/>
    </row>
    <row r="401" spans="3:57" ht="10.9" customHeight="1" x14ac:dyDescent="0.15">
      <c r="C401" s="435"/>
      <c r="D401" s="436"/>
      <c r="E401" s="418"/>
      <c r="F401" s="418"/>
      <c r="G401" s="435"/>
      <c r="H401" s="418"/>
      <c r="I401" s="420"/>
      <c r="J401" s="329"/>
      <c r="K401" s="330"/>
      <c r="L401" s="337"/>
      <c r="M401" s="439"/>
      <c r="N401" s="439"/>
      <c r="O401" s="439"/>
      <c r="P401" s="439"/>
      <c r="Q401" s="440"/>
      <c r="R401" s="343"/>
      <c r="S401" s="344"/>
      <c r="T401" s="344"/>
      <c r="U401" s="344"/>
      <c r="V401" s="344"/>
      <c r="W401" s="345"/>
      <c r="X401" s="399"/>
      <c r="Y401" s="400"/>
      <c r="Z401" s="401"/>
      <c r="AA401" s="405"/>
      <c r="AB401" s="406"/>
      <c r="AC401" s="407"/>
      <c r="AD401" s="358"/>
      <c r="AE401" s="359"/>
      <c r="AF401" s="359"/>
      <c r="AG401" s="359"/>
      <c r="AH401" s="359"/>
      <c r="AI401" s="360"/>
      <c r="AJ401" s="19"/>
      <c r="AM401" s="19"/>
      <c r="AN401" s="19"/>
      <c r="AO401" s="36"/>
      <c r="AP401" s="36"/>
      <c r="BA401" s="315"/>
      <c r="BB401" s="315"/>
      <c r="BD401" s="315"/>
      <c r="BE401" s="315"/>
    </row>
    <row r="402" spans="3:57" ht="10.9" customHeight="1" x14ac:dyDescent="0.15">
      <c r="C402" s="413"/>
      <c r="D402" s="416"/>
      <c r="E402" s="419"/>
      <c r="F402" s="419"/>
      <c r="G402" s="413"/>
      <c r="H402" s="419"/>
      <c r="I402" s="331"/>
      <c r="J402" s="332"/>
      <c r="K402" s="333"/>
      <c r="L402" s="340"/>
      <c r="M402" s="441"/>
      <c r="N402" s="441"/>
      <c r="O402" s="441"/>
      <c r="P402" s="441"/>
      <c r="Q402" s="442"/>
      <c r="R402" s="343"/>
      <c r="S402" s="344"/>
      <c r="T402" s="344"/>
      <c r="U402" s="344"/>
      <c r="V402" s="344"/>
      <c r="W402" s="345"/>
      <c r="X402" s="402"/>
      <c r="Y402" s="403"/>
      <c r="Z402" s="404"/>
      <c r="AA402" s="408"/>
      <c r="AB402" s="409"/>
      <c r="AC402" s="410"/>
      <c r="AD402" s="358"/>
      <c r="AE402" s="359"/>
      <c r="AF402" s="359"/>
      <c r="AG402" s="359"/>
      <c r="AH402" s="359"/>
      <c r="AI402" s="360"/>
      <c r="AJ402" s="19"/>
      <c r="AM402" s="19"/>
      <c r="AN402" s="19"/>
      <c r="AO402" s="36"/>
      <c r="AP402" s="36"/>
      <c r="BA402" s="315"/>
      <c r="BB402" s="315"/>
      <c r="BD402" s="315"/>
      <c r="BE402" s="315"/>
    </row>
    <row r="403" spans="3:57" ht="10.9" customHeight="1" x14ac:dyDescent="0.15">
      <c r="C403" s="411">
        <v>6</v>
      </c>
      <c r="D403" s="414" t="s">
        <v>103</v>
      </c>
      <c r="E403" s="417">
        <v>2</v>
      </c>
      <c r="F403" s="417" t="s">
        <v>104</v>
      </c>
      <c r="G403" s="411" t="s">
        <v>108</v>
      </c>
      <c r="H403" s="417"/>
      <c r="I403" s="420" t="s">
        <v>145</v>
      </c>
      <c r="J403" s="329"/>
      <c r="K403" s="330"/>
      <c r="L403" s="334">
        <f>J$225</f>
        <v>100</v>
      </c>
      <c r="M403" s="437"/>
      <c r="N403" s="437"/>
      <c r="O403" s="437"/>
      <c r="P403" s="437"/>
      <c r="Q403" s="438"/>
      <c r="R403" s="343">
        <f t="shared" ref="R403" si="55">IF(AND(I403="△",BA403="●"),2+ROUNDDOWN(($L403-100)/100,0)*2,0)</f>
        <v>2</v>
      </c>
      <c r="S403" s="344"/>
      <c r="T403" s="344"/>
      <c r="U403" s="344"/>
      <c r="V403" s="344"/>
      <c r="W403" s="345"/>
      <c r="X403" s="399">
        <v>1</v>
      </c>
      <c r="Y403" s="400"/>
      <c r="Z403" s="401"/>
      <c r="AA403" s="405">
        <f t="shared" ref="AA403" si="56">IF(X403=1,$AL$36,IF(X403=2,$AL$56,IF(X403=3,$AL$74,IF(X403=4,$AL$93,IF(X403=5,$AL$111,IF(X403=6,$AL$129,IF(X403=7,$AL$148,IF(X403=8,$AL$166,IF(X403=9,$AL$184,IF(X403=10,$AL$203,0))))))))))</f>
        <v>0.14299999999999999</v>
      </c>
      <c r="AB403" s="406"/>
      <c r="AC403" s="407"/>
      <c r="AD403" s="358">
        <f>IF(I403="△",ROUNDUP(R403*AA403,1),0)</f>
        <v>0.30000000000000004</v>
      </c>
      <c r="AE403" s="359"/>
      <c r="AF403" s="359"/>
      <c r="AG403" s="359"/>
      <c r="AH403" s="359"/>
      <c r="AI403" s="360"/>
      <c r="AJ403" s="19"/>
      <c r="AM403" s="19"/>
      <c r="AN403" s="19"/>
      <c r="AO403" s="36"/>
      <c r="AP403" s="36"/>
      <c r="BA403" s="315" t="str">
        <f>IF(OR(I403="×",BA407="×"),"×","●")</f>
        <v>●</v>
      </c>
      <c r="BB403" s="315" t="str">
        <f>IF(BA403="●",IF(I403="定","-",I403),"-")</f>
        <v>△</v>
      </c>
      <c r="BD403" s="315"/>
      <c r="BE403" s="315"/>
    </row>
    <row r="404" spans="3:57" ht="10.9" customHeight="1" x14ac:dyDescent="0.15">
      <c r="C404" s="435"/>
      <c r="D404" s="436"/>
      <c r="E404" s="418"/>
      <c r="F404" s="418"/>
      <c r="G404" s="435"/>
      <c r="H404" s="418"/>
      <c r="I404" s="420"/>
      <c r="J404" s="329"/>
      <c r="K404" s="330"/>
      <c r="L404" s="337"/>
      <c r="M404" s="439"/>
      <c r="N404" s="439"/>
      <c r="O404" s="439"/>
      <c r="P404" s="439"/>
      <c r="Q404" s="440"/>
      <c r="R404" s="343"/>
      <c r="S404" s="344"/>
      <c r="T404" s="344"/>
      <c r="U404" s="344"/>
      <c r="V404" s="344"/>
      <c r="W404" s="345"/>
      <c r="X404" s="399"/>
      <c r="Y404" s="400"/>
      <c r="Z404" s="401"/>
      <c r="AA404" s="405"/>
      <c r="AB404" s="406"/>
      <c r="AC404" s="407"/>
      <c r="AD404" s="358"/>
      <c r="AE404" s="359"/>
      <c r="AF404" s="359"/>
      <c r="AG404" s="359"/>
      <c r="AH404" s="359"/>
      <c r="AI404" s="360"/>
      <c r="AJ404" s="19"/>
      <c r="AM404" s="19"/>
      <c r="AN404" s="19"/>
      <c r="AO404" s="36"/>
      <c r="AP404" s="36"/>
      <c r="BA404" s="315"/>
      <c r="BB404" s="315"/>
      <c r="BD404" s="315"/>
      <c r="BE404" s="315"/>
    </row>
    <row r="405" spans="3:57" ht="10.9" customHeight="1" x14ac:dyDescent="0.15">
      <c r="C405" s="435"/>
      <c r="D405" s="436"/>
      <c r="E405" s="418"/>
      <c r="F405" s="418"/>
      <c r="G405" s="435"/>
      <c r="H405" s="418"/>
      <c r="I405" s="420"/>
      <c r="J405" s="329"/>
      <c r="K405" s="330"/>
      <c r="L405" s="337"/>
      <c r="M405" s="439"/>
      <c r="N405" s="439"/>
      <c r="O405" s="439"/>
      <c r="P405" s="439"/>
      <c r="Q405" s="440"/>
      <c r="R405" s="343"/>
      <c r="S405" s="344"/>
      <c r="T405" s="344"/>
      <c r="U405" s="344"/>
      <c r="V405" s="344"/>
      <c r="W405" s="345"/>
      <c r="X405" s="399"/>
      <c r="Y405" s="400"/>
      <c r="Z405" s="401"/>
      <c r="AA405" s="405"/>
      <c r="AB405" s="406"/>
      <c r="AC405" s="407"/>
      <c r="AD405" s="358"/>
      <c r="AE405" s="359"/>
      <c r="AF405" s="359"/>
      <c r="AG405" s="359"/>
      <c r="AH405" s="359"/>
      <c r="AI405" s="360"/>
      <c r="AJ405" s="19"/>
      <c r="AM405" s="19"/>
      <c r="AN405" s="19"/>
      <c r="AO405" s="36"/>
      <c r="AP405" s="36"/>
      <c r="BA405" s="315"/>
      <c r="BB405" s="315"/>
      <c r="BD405" s="315"/>
      <c r="BE405" s="315"/>
    </row>
    <row r="406" spans="3:57" ht="10.9" customHeight="1" x14ac:dyDescent="0.15">
      <c r="C406" s="413"/>
      <c r="D406" s="416"/>
      <c r="E406" s="419"/>
      <c r="F406" s="419"/>
      <c r="G406" s="413"/>
      <c r="H406" s="419"/>
      <c r="I406" s="331"/>
      <c r="J406" s="332"/>
      <c r="K406" s="333"/>
      <c r="L406" s="340"/>
      <c r="M406" s="441"/>
      <c r="N406" s="441"/>
      <c r="O406" s="441"/>
      <c r="P406" s="441"/>
      <c r="Q406" s="442"/>
      <c r="R406" s="343"/>
      <c r="S406" s="344"/>
      <c r="T406" s="344"/>
      <c r="U406" s="344"/>
      <c r="V406" s="344"/>
      <c r="W406" s="345"/>
      <c r="X406" s="402"/>
      <c r="Y406" s="403"/>
      <c r="Z406" s="404"/>
      <c r="AA406" s="408"/>
      <c r="AB406" s="409"/>
      <c r="AC406" s="410"/>
      <c r="AD406" s="358"/>
      <c r="AE406" s="359"/>
      <c r="AF406" s="359"/>
      <c r="AG406" s="359"/>
      <c r="AH406" s="359"/>
      <c r="AI406" s="360"/>
      <c r="AJ406" s="19"/>
      <c r="AM406" s="19"/>
      <c r="AN406" s="19"/>
      <c r="AO406" s="36"/>
      <c r="AP406" s="36"/>
      <c r="BA406" s="315"/>
      <c r="BB406" s="315"/>
      <c r="BD406" s="315"/>
      <c r="BE406" s="315"/>
    </row>
    <row r="407" spans="3:57" ht="10.9" customHeight="1" x14ac:dyDescent="0.15">
      <c r="C407" s="411">
        <v>6</v>
      </c>
      <c r="D407" s="414" t="s">
        <v>103</v>
      </c>
      <c r="E407" s="417">
        <v>3</v>
      </c>
      <c r="F407" s="417" t="s">
        <v>104</v>
      </c>
      <c r="G407" s="411" t="s">
        <v>109</v>
      </c>
      <c r="H407" s="417"/>
      <c r="I407" s="420" t="s">
        <v>145</v>
      </c>
      <c r="J407" s="329"/>
      <c r="K407" s="330"/>
      <c r="L407" s="334">
        <f>J$225</f>
        <v>100</v>
      </c>
      <c r="M407" s="437"/>
      <c r="N407" s="437"/>
      <c r="O407" s="437"/>
      <c r="P407" s="437"/>
      <c r="Q407" s="438"/>
      <c r="R407" s="343">
        <f t="shared" ref="R407" si="57">IF(AND(I407="△",BA407="●"),2+ROUNDDOWN(($L407-100)/100,0)*2,0)</f>
        <v>2</v>
      </c>
      <c r="S407" s="344"/>
      <c r="T407" s="344"/>
      <c r="U407" s="344"/>
      <c r="V407" s="344"/>
      <c r="W407" s="345"/>
      <c r="X407" s="399">
        <v>1</v>
      </c>
      <c r="Y407" s="400"/>
      <c r="Z407" s="401"/>
      <c r="AA407" s="405">
        <f t="shared" ref="AA407" si="58">IF(X407=1,$AL$36,IF(X407=2,$AL$56,IF(X407=3,$AL$74,IF(X407=4,$AL$93,IF(X407=5,$AL$111,IF(X407=6,$AL$129,IF(X407=7,$AL$148,IF(X407=8,$AL$166,IF(X407=9,$AL$184,IF(X407=10,$AL$203,0))))))))))</f>
        <v>0.14299999999999999</v>
      </c>
      <c r="AB407" s="406"/>
      <c r="AC407" s="407"/>
      <c r="AD407" s="358">
        <f>IF(I407="△",ROUNDUP(R407*AA407,1),0)</f>
        <v>0.30000000000000004</v>
      </c>
      <c r="AE407" s="359"/>
      <c r="AF407" s="359"/>
      <c r="AG407" s="359"/>
      <c r="AH407" s="359"/>
      <c r="AI407" s="360"/>
      <c r="AJ407" s="19"/>
      <c r="AM407" s="19"/>
      <c r="AN407" s="19"/>
      <c r="AO407" s="36"/>
      <c r="AP407" s="36"/>
      <c r="BA407" s="315" t="str">
        <f>IF(OR(I407="×",BA411="×"),"×","●")</f>
        <v>●</v>
      </c>
      <c r="BB407" s="315" t="str">
        <f>IF(BA407="●",IF(I407="定","-",I407),"-")</f>
        <v>△</v>
      </c>
      <c r="BD407" s="315"/>
      <c r="BE407" s="315"/>
    </row>
    <row r="408" spans="3:57" ht="10.9" customHeight="1" x14ac:dyDescent="0.15">
      <c r="C408" s="435"/>
      <c r="D408" s="436"/>
      <c r="E408" s="418"/>
      <c r="F408" s="418"/>
      <c r="G408" s="435"/>
      <c r="H408" s="418"/>
      <c r="I408" s="420"/>
      <c r="J408" s="329"/>
      <c r="K408" s="330"/>
      <c r="L408" s="337"/>
      <c r="M408" s="439"/>
      <c r="N408" s="439"/>
      <c r="O408" s="439"/>
      <c r="P408" s="439"/>
      <c r="Q408" s="440"/>
      <c r="R408" s="343"/>
      <c r="S408" s="344"/>
      <c r="T408" s="344"/>
      <c r="U408" s="344"/>
      <c r="V408" s="344"/>
      <c r="W408" s="345"/>
      <c r="X408" s="399"/>
      <c r="Y408" s="400"/>
      <c r="Z408" s="401"/>
      <c r="AA408" s="405"/>
      <c r="AB408" s="406"/>
      <c r="AC408" s="407"/>
      <c r="AD408" s="358"/>
      <c r="AE408" s="359"/>
      <c r="AF408" s="359"/>
      <c r="AG408" s="359"/>
      <c r="AH408" s="359"/>
      <c r="AI408" s="360"/>
      <c r="AJ408" s="19"/>
      <c r="AM408" s="19"/>
      <c r="AN408" s="19"/>
      <c r="AO408" s="36"/>
      <c r="AP408" s="36"/>
      <c r="BA408" s="315"/>
      <c r="BB408" s="315"/>
      <c r="BD408" s="315"/>
      <c r="BE408" s="315"/>
    </row>
    <row r="409" spans="3:57" ht="10.9" customHeight="1" x14ac:dyDescent="0.15">
      <c r="C409" s="435"/>
      <c r="D409" s="436"/>
      <c r="E409" s="418"/>
      <c r="F409" s="418"/>
      <c r="G409" s="435"/>
      <c r="H409" s="418"/>
      <c r="I409" s="420"/>
      <c r="J409" s="329"/>
      <c r="K409" s="330"/>
      <c r="L409" s="337"/>
      <c r="M409" s="439"/>
      <c r="N409" s="439"/>
      <c r="O409" s="439"/>
      <c r="P409" s="439"/>
      <c r="Q409" s="440"/>
      <c r="R409" s="343"/>
      <c r="S409" s="344"/>
      <c r="T409" s="344"/>
      <c r="U409" s="344"/>
      <c r="V409" s="344"/>
      <c r="W409" s="345"/>
      <c r="X409" s="399"/>
      <c r="Y409" s="400"/>
      <c r="Z409" s="401"/>
      <c r="AA409" s="405"/>
      <c r="AB409" s="406"/>
      <c r="AC409" s="407"/>
      <c r="AD409" s="358"/>
      <c r="AE409" s="359"/>
      <c r="AF409" s="359"/>
      <c r="AG409" s="359"/>
      <c r="AH409" s="359"/>
      <c r="AI409" s="360"/>
      <c r="AJ409" s="19"/>
      <c r="AM409" s="19"/>
      <c r="AN409" s="19"/>
      <c r="AO409" s="36"/>
      <c r="AP409" s="36"/>
      <c r="BA409" s="315"/>
      <c r="BB409" s="315"/>
      <c r="BD409" s="315"/>
      <c r="BE409" s="315"/>
    </row>
    <row r="410" spans="3:57" ht="10.9" customHeight="1" x14ac:dyDescent="0.15">
      <c r="C410" s="413"/>
      <c r="D410" s="416"/>
      <c r="E410" s="419"/>
      <c r="F410" s="419"/>
      <c r="G410" s="413"/>
      <c r="H410" s="419"/>
      <c r="I410" s="331"/>
      <c r="J410" s="332"/>
      <c r="K410" s="333"/>
      <c r="L410" s="340"/>
      <c r="M410" s="441"/>
      <c r="N410" s="441"/>
      <c r="O410" s="441"/>
      <c r="P410" s="441"/>
      <c r="Q410" s="442"/>
      <c r="R410" s="343"/>
      <c r="S410" s="344"/>
      <c r="T410" s="344"/>
      <c r="U410" s="344"/>
      <c r="V410" s="344"/>
      <c r="W410" s="345"/>
      <c r="X410" s="402"/>
      <c r="Y410" s="403"/>
      <c r="Z410" s="404"/>
      <c r="AA410" s="408"/>
      <c r="AB410" s="409"/>
      <c r="AC410" s="410"/>
      <c r="AD410" s="358"/>
      <c r="AE410" s="359"/>
      <c r="AF410" s="359"/>
      <c r="AG410" s="359"/>
      <c r="AH410" s="359"/>
      <c r="AI410" s="360"/>
      <c r="AJ410" s="19"/>
      <c r="AM410" s="19"/>
      <c r="AN410" s="19"/>
      <c r="AO410" s="36"/>
      <c r="AP410" s="36"/>
      <c r="BA410" s="315"/>
      <c r="BB410" s="315"/>
      <c r="BD410" s="315"/>
      <c r="BE410" s="315"/>
    </row>
    <row r="411" spans="3:57" ht="10.9" customHeight="1" x14ac:dyDescent="0.15">
      <c r="C411" s="411">
        <v>6</v>
      </c>
      <c r="D411" s="414" t="s">
        <v>103</v>
      </c>
      <c r="E411" s="417">
        <v>4</v>
      </c>
      <c r="F411" s="417" t="s">
        <v>104</v>
      </c>
      <c r="G411" s="411" t="s">
        <v>110</v>
      </c>
      <c r="H411" s="417"/>
      <c r="I411" s="420" t="s">
        <v>145</v>
      </c>
      <c r="J411" s="329"/>
      <c r="K411" s="330"/>
      <c r="L411" s="334">
        <f>J$225</f>
        <v>100</v>
      </c>
      <c r="M411" s="437"/>
      <c r="N411" s="437"/>
      <c r="O411" s="437"/>
      <c r="P411" s="437"/>
      <c r="Q411" s="438"/>
      <c r="R411" s="343">
        <f t="shared" ref="R411" si="59">IF(AND(I411="△",BA411="●"),2+ROUNDDOWN(($L411-100)/100,0)*2,0)</f>
        <v>2</v>
      </c>
      <c r="S411" s="344"/>
      <c r="T411" s="344"/>
      <c r="U411" s="344"/>
      <c r="V411" s="344"/>
      <c r="W411" s="345"/>
      <c r="X411" s="420">
        <v>2</v>
      </c>
      <c r="Y411" s="421"/>
      <c r="Z411" s="422"/>
      <c r="AA411" s="405">
        <f t="shared" ref="AA411" si="60">IF(X411=1,$AL$36,IF(X411=2,$AL$56,IF(X411=3,$AL$74,IF(X411=4,$AL$93,IF(X411=5,$AL$111,IF(X411=6,$AL$129,IF(X411=7,$AL$148,IF(X411=8,$AL$166,IF(X411=9,$AL$184,IF(X411=10,$AL$203,0))))))))))</f>
        <v>0.2</v>
      </c>
      <c r="AB411" s="406"/>
      <c r="AC411" s="407"/>
      <c r="AD411" s="358">
        <f>IF(I411="△",ROUNDUP(R411*AA411,1),0)</f>
        <v>0.4</v>
      </c>
      <c r="AE411" s="359"/>
      <c r="AF411" s="359"/>
      <c r="AG411" s="359"/>
      <c r="AH411" s="359"/>
      <c r="AI411" s="360"/>
      <c r="AJ411" s="19"/>
      <c r="AM411" s="19"/>
      <c r="AN411" s="19"/>
      <c r="AO411" s="36"/>
      <c r="AP411" s="36"/>
      <c r="BA411" s="315" t="str">
        <f>IF(OR(I411="×",BA415="×"),"×","●")</f>
        <v>●</v>
      </c>
      <c r="BB411" s="315" t="str">
        <f>IF(BA411="●",IF(I411="定","-",I411),"-")</f>
        <v>△</v>
      </c>
      <c r="BD411" s="315"/>
      <c r="BE411" s="315"/>
    </row>
    <row r="412" spans="3:57" ht="10.9" customHeight="1" x14ac:dyDescent="0.15">
      <c r="C412" s="435"/>
      <c r="D412" s="436"/>
      <c r="E412" s="418"/>
      <c r="F412" s="418"/>
      <c r="G412" s="435"/>
      <c r="H412" s="418"/>
      <c r="I412" s="420"/>
      <c r="J412" s="329"/>
      <c r="K412" s="330"/>
      <c r="L412" s="337"/>
      <c r="M412" s="439"/>
      <c r="N412" s="439"/>
      <c r="O412" s="439"/>
      <c r="P412" s="439"/>
      <c r="Q412" s="440"/>
      <c r="R412" s="343"/>
      <c r="S412" s="344"/>
      <c r="T412" s="344"/>
      <c r="U412" s="344"/>
      <c r="V412" s="344"/>
      <c r="W412" s="345"/>
      <c r="X412" s="420"/>
      <c r="Y412" s="421"/>
      <c r="Z412" s="422"/>
      <c r="AA412" s="405"/>
      <c r="AB412" s="406"/>
      <c r="AC412" s="407"/>
      <c r="AD412" s="358"/>
      <c r="AE412" s="359"/>
      <c r="AF412" s="359"/>
      <c r="AG412" s="359"/>
      <c r="AH412" s="359"/>
      <c r="AI412" s="360"/>
      <c r="AJ412" s="19"/>
      <c r="AM412" s="19"/>
      <c r="AN412" s="19"/>
      <c r="AO412" s="36"/>
      <c r="AP412" s="36"/>
      <c r="BA412" s="315"/>
      <c r="BB412" s="315"/>
      <c r="BD412" s="315"/>
      <c r="BE412" s="315"/>
    </row>
    <row r="413" spans="3:57" ht="10.9" customHeight="1" x14ac:dyDescent="0.15">
      <c r="C413" s="435"/>
      <c r="D413" s="436"/>
      <c r="E413" s="418"/>
      <c r="F413" s="418"/>
      <c r="G413" s="435"/>
      <c r="H413" s="418"/>
      <c r="I413" s="420"/>
      <c r="J413" s="329"/>
      <c r="K413" s="330"/>
      <c r="L413" s="337"/>
      <c r="M413" s="439"/>
      <c r="N413" s="439"/>
      <c r="O413" s="439"/>
      <c r="P413" s="439"/>
      <c r="Q413" s="440"/>
      <c r="R413" s="343"/>
      <c r="S413" s="344"/>
      <c r="T413" s="344"/>
      <c r="U413" s="344"/>
      <c r="V413" s="344"/>
      <c r="W413" s="345"/>
      <c r="X413" s="420"/>
      <c r="Y413" s="421"/>
      <c r="Z413" s="422"/>
      <c r="AA413" s="405"/>
      <c r="AB413" s="406"/>
      <c r="AC413" s="407"/>
      <c r="AD413" s="358"/>
      <c r="AE413" s="359"/>
      <c r="AF413" s="359"/>
      <c r="AG413" s="359"/>
      <c r="AH413" s="359"/>
      <c r="AI413" s="360"/>
      <c r="AJ413" s="19"/>
      <c r="AM413" s="19"/>
      <c r="AN413" s="19"/>
      <c r="AO413" s="36"/>
      <c r="AP413" s="36"/>
      <c r="BA413" s="315"/>
      <c r="BB413" s="315"/>
      <c r="BD413" s="315"/>
      <c r="BE413" s="315"/>
    </row>
    <row r="414" spans="3:57" ht="10.9" customHeight="1" x14ac:dyDescent="0.15">
      <c r="C414" s="413"/>
      <c r="D414" s="416"/>
      <c r="E414" s="419"/>
      <c r="F414" s="419"/>
      <c r="G414" s="413"/>
      <c r="H414" s="419"/>
      <c r="I414" s="331"/>
      <c r="J414" s="332"/>
      <c r="K414" s="333"/>
      <c r="L414" s="340"/>
      <c r="M414" s="441"/>
      <c r="N414" s="441"/>
      <c r="O414" s="441"/>
      <c r="P414" s="441"/>
      <c r="Q414" s="442"/>
      <c r="R414" s="343"/>
      <c r="S414" s="344"/>
      <c r="T414" s="344"/>
      <c r="U414" s="344"/>
      <c r="V414" s="344"/>
      <c r="W414" s="345"/>
      <c r="X414" s="423"/>
      <c r="Y414" s="424"/>
      <c r="Z414" s="425"/>
      <c r="AA414" s="408"/>
      <c r="AB414" s="409"/>
      <c r="AC414" s="410"/>
      <c r="AD414" s="358"/>
      <c r="AE414" s="359"/>
      <c r="AF414" s="359"/>
      <c r="AG414" s="359"/>
      <c r="AH414" s="359"/>
      <c r="AI414" s="360"/>
      <c r="AJ414" s="19"/>
      <c r="AM414" s="19"/>
      <c r="AN414" s="19"/>
      <c r="AO414" s="36"/>
      <c r="AP414" s="36"/>
      <c r="BA414" s="315"/>
      <c r="BB414" s="315"/>
      <c r="BD414" s="315"/>
      <c r="BE414" s="315"/>
    </row>
    <row r="415" spans="3:57" ht="10.9" customHeight="1" x14ac:dyDescent="0.15">
      <c r="C415" s="411">
        <v>6</v>
      </c>
      <c r="D415" s="414" t="s">
        <v>103</v>
      </c>
      <c r="E415" s="417">
        <v>5</v>
      </c>
      <c r="F415" s="417" t="s">
        <v>104</v>
      </c>
      <c r="G415" s="411" t="s">
        <v>111</v>
      </c>
      <c r="H415" s="417"/>
      <c r="I415" s="420" t="s">
        <v>145</v>
      </c>
      <c r="J415" s="329"/>
      <c r="K415" s="330"/>
      <c r="L415" s="334">
        <f>J$225</f>
        <v>100</v>
      </c>
      <c r="M415" s="437"/>
      <c r="N415" s="437"/>
      <c r="O415" s="437"/>
      <c r="P415" s="437"/>
      <c r="Q415" s="438"/>
      <c r="R415" s="343">
        <f t="shared" ref="R415" si="61">IF(AND(I415="△",BA415="●"),2+ROUNDDOWN(($L415-100)/100,0)*2,0)</f>
        <v>2</v>
      </c>
      <c r="S415" s="344"/>
      <c r="T415" s="344"/>
      <c r="U415" s="344"/>
      <c r="V415" s="344"/>
      <c r="W415" s="345"/>
      <c r="X415" s="420">
        <v>2</v>
      </c>
      <c r="Y415" s="421"/>
      <c r="Z415" s="422"/>
      <c r="AA415" s="405">
        <f t="shared" ref="AA415" si="62">IF(X415=1,$AL$36,IF(X415=2,$AL$56,IF(X415=3,$AL$74,IF(X415=4,$AL$93,IF(X415=5,$AL$111,IF(X415=6,$AL$129,IF(X415=7,$AL$148,IF(X415=8,$AL$166,IF(X415=9,$AL$184,IF(X415=10,$AL$203,0))))))))))</f>
        <v>0.2</v>
      </c>
      <c r="AB415" s="406"/>
      <c r="AC415" s="407"/>
      <c r="AD415" s="358">
        <f>IF(I415="△",ROUNDUP(R415*AA415,1),0)</f>
        <v>0.4</v>
      </c>
      <c r="AE415" s="359"/>
      <c r="AF415" s="359"/>
      <c r="AG415" s="359"/>
      <c r="AH415" s="359"/>
      <c r="AI415" s="360"/>
      <c r="AJ415" s="19"/>
      <c r="AM415" s="67"/>
      <c r="AN415" s="67"/>
      <c r="AO415" s="67"/>
      <c r="AP415" s="67"/>
      <c r="BA415" s="315" t="str">
        <f>IF(OR(I415="×",BA419="×"),"×","●")</f>
        <v>●</v>
      </c>
      <c r="BB415" s="315" t="str">
        <f>IF(BA415="●",IF(I415="定","-",I415),"-")</f>
        <v>△</v>
      </c>
      <c r="BD415" s="219"/>
      <c r="BE415" s="219"/>
    </row>
    <row r="416" spans="3:57" ht="10.9" customHeight="1" x14ac:dyDescent="0.15">
      <c r="C416" s="435"/>
      <c r="D416" s="436"/>
      <c r="E416" s="418"/>
      <c r="F416" s="418"/>
      <c r="G416" s="435"/>
      <c r="H416" s="418"/>
      <c r="I416" s="420"/>
      <c r="J416" s="329"/>
      <c r="K416" s="330"/>
      <c r="L416" s="337"/>
      <c r="M416" s="439"/>
      <c r="N416" s="439"/>
      <c r="O416" s="439"/>
      <c r="P416" s="439"/>
      <c r="Q416" s="440"/>
      <c r="R416" s="343"/>
      <c r="S416" s="344"/>
      <c r="T416" s="344"/>
      <c r="U416" s="344"/>
      <c r="V416" s="344"/>
      <c r="W416" s="345"/>
      <c r="X416" s="420"/>
      <c r="Y416" s="421"/>
      <c r="Z416" s="422"/>
      <c r="AA416" s="405"/>
      <c r="AB416" s="406"/>
      <c r="AC416" s="407"/>
      <c r="AD416" s="358"/>
      <c r="AE416" s="359"/>
      <c r="AF416" s="359"/>
      <c r="AG416" s="359"/>
      <c r="AH416" s="359"/>
      <c r="AI416" s="360"/>
      <c r="AJ416" s="19"/>
      <c r="AM416" s="67"/>
      <c r="AN416" s="67"/>
      <c r="AO416" s="67"/>
      <c r="AP416" s="67"/>
      <c r="BA416" s="315"/>
      <c r="BB416" s="315"/>
      <c r="BD416" s="219"/>
      <c r="BE416" s="219"/>
    </row>
    <row r="417" spans="3:57" ht="10.9" customHeight="1" x14ac:dyDescent="0.15">
      <c r="C417" s="435"/>
      <c r="D417" s="436"/>
      <c r="E417" s="418"/>
      <c r="F417" s="418"/>
      <c r="G417" s="435"/>
      <c r="H417" s="418"/>
      <c r="I417" s="420"/>
      <c r="J417" s="329"/>
      <c r="K417" s="330"/>
      <c r="L417" s="337"/>
      <c r="M417" s="439"/>
      <c r="N417" s="439"/>
      <c r="O417" s="439"/>
      <c r="P417" s="439"/>
      <c r="Q417" s="440"/>
      <c r="R417" s="343"/>
      <c r="S417" s="344"/>
      <c r="T417" s="344"/>
      <c r="U417" s="344"/>
      <c r="V417" s="344"/>
      <c r="W417" s="345"/>
      <c r="X417" s="420"/>
      <c r="Y417" s="421"/>
      <c r="Z417" s="422"/>
      <c r="AA417" s="405"/>
      <c r="AB417" s="406"/>
      <c r="AC417" s="407"/>
      <c r="AD417" s="358"/>
      <c r="AE417" s="359"/>
      <c r="AF417" s="359"/>
      <c r="AG417" s="359"/>
      <c r="AH417" s="359"/>
      <c r="AI417" s="360"/>
      <c r="AJ417" s="19"/>
      <c r="AM417" s="67"/>
      <c r="AN417" s="67"/>
      <c r="AO417" s="67"/>
      <c r="AP417" s="67"/>
      <c r="BA417" s="315"/>
      <c r="BB417" s="315"/>
      <c r="BD417" s="219"/>
      <c r="BE417" s="219"/>
    </row>
    <row r="418" spans="3:57" ht="10.9" customHeight="1" x14ac:dyDescent="0.15">
      <c r="C418" s="413"/>
      <c r="D418" s="416"/>
      <c r="E418" s="419"/>
      <c r="F418" s="419"/>
      <c r="G418" s="413"/>
      <c r="H418" s="419"/>
      <c r="I418" s="331"/>
      <c r="J418" s="332"/>
      <c r="K418" s="333"/>
      <c r="L418" s="340"/>
      <c r="M418" s="441"/>
      <c r="N418" s="441"/>
      <c r="O418" s="441"/>
      <c r="P418" s="441"/>
      <c r="Q418" s="442"/>
      <c r="R418" s="343"/>
      <c r="S418" s="344"/>
      <c r="T418" s="344"/>
      <c r="U418" s="344"/>
      <c r="V418" s="344"/>
      <c r="W418" s="345"/>
      <c r="X418" s="423"/>
      <c r="Y418" s="424"/>
      <c r="Z418" s="425"/>
      <c r="AA418" s="408"/>
      <c r="AB418" s="409"/>
      <c r="AC418" s="410"/>
      <c r="AD418" s="358"/>
      <c r="AE418" s="359"/>
      <c r="AF418" s="359"/>
      <c r="AG418" s="359"/>
      <c r="AH418" s="359"/>
      <c r="AI418" s="360"/>
      <c r="AJ418" s="19"/>
      <c r="AM418" s="67"/>
      <c r="AN418" s="67"/>
      <c r="AO418" s="67"/>
      <c r="AP418" s="67"/>
      <c r="BA418" s="315"/>
      <c r="BB418" s="315"/>
      <c r="BD418" s="219"/>
      <c r="BE418" s="219"/>
    </row>
    <row r="419" spans="3:57" ht="10.9" customHeight="1" x14ac:dyDescent="0.15">
      <c r="C419" s="411">
        <v>6</v>
      </c>
      <c r="D419" s="414" t="s">
        <v>103</v>
      </c>
      <c r="E419" s="417">
        <v>6</v>
      </c>
      <c r="F419" s="417" t="s">
        <v>104</v>
      </c>
      <c r="G419" s="411" t="s">
        <v>112</v>
      </c>
      <c r="H419" s="417"/>
      <c r="I419" s="420" t="s">
        <v>145</v>
      </c>
      <c r="J419" s="329"/>
      <c r="K419" s="330"/>
      <c r="L419" s="334">
        <f>J$225</f>
        <v>100</v>
      </c>
      <c r="M419" s="437"/>
      <c r="N419" s="437"/>
      <c r="O419" s="437"/>
      <c r="P419" s="437"/>
      <c r="Q419" s="438"/>
      <c r="R419" s="343">
        <f t="shared" ref="R419" si="63">IF(AND(I419="△",BA419="●"),2+ROUNDDOWN(($L419-100)/100,0)*2,0)</f>
        <v>2</v>
      </c>
      <c r="S419" s="344"/>
      <c r="T419" s="344"/>
      <c r="U419" s="344"/>
      <c r="V419" s="344"/>
      <c r="W419" s="345"/>
      <c r="X419" s="399">
        <v>1</v>
      </c>
      <c r="Y419" s="400"/>
      <c r="Z419" s="401"/>
      <c r="AA419" s="405">
        <f t="shared" ref="AA419" si="64">IF(X419=1,$AL$36,IF(X419=2,$AL$56,IF(X419=3,$AL$74,IF(X419=4,$AL$93,IF(X419=5,$AL$111,IF(X419=6,$AL$129,IF(X419=7,$AL$148,IF(X419=8,$AL$166,IF(X419=9,$AL$184,IF(X419=10,$AL$203,0))))))))))</f>
        <v>0.14299999999999999</v>
      </c>
      <c r="AB419" s="406"/>
      <c r="AC419" s="407"/>
      <c r="AD419" s="358">
        <f>IF(I419="△",ROUNDUP(R419*AA419,1),0)</f>
        <v>0.30000000000000004</v>
      </c>
      <c r="AE419" s="359"/>
      <c r="AF419" s="359"/>
      <c r="AG419" s="359"/>
      <c r="AH419" s="359"/>
      <c r="AI419" s="360"/>
      <c r="AJ419" s="19"/>
      <c r="AM419" s="67"/>
      <c r="AN419" s="67"/>
      <c r="AO419" s="67"/>
      <c r="AP419" s="67"/>
      <c r="BA419" s="315" t="str">
        <f>IF(OR(I419="×",BA423="×"),"×","●")</f>
        <v>●</v>
      </c>
      <c r="BB419" s="315" t="str">
        <f>IF(BA419="●",IF(I419="定","-",I419),"-")</f>
        <v>△</v>
      </c>
      <c r="BD419" s="219"/>
      <c r="BE419" s="219"/>
    </row>
    <row r="420" spans="3:57" ht="10.9" customHeight="1" x14ac:dyDescent="0.15">
      <c r="C420" s="435"/>
      <c r="D420" s="436"/>
      <c r="E420" s="418"/>
      <c r="F420" s="418"/>
      <c r="G420" s="435"/>
      <c r="H420" s="418"/>
      <c r="I420" s="420"/>
      <c r="J420" s="329"/>
      <c r="K420" s="330"/>
      <c r="L420" s="337"/>
      <c r="M420" s="439"/>
      <c r="N420" s="439"/>
      <c r="O420" s="439"/>
      <c r="P420" s="439"/>
      <c r="Q420" s="440"/>
      <c r="R420" s="343"/>
      <c r="S420" s="344"/>
      <c r="T420" s="344"/>
      <c r="U420" s="344"/>
      <c r="V420" s="344"/>
      <c r="W420" s="345"/>
      <c r="X420" s="399"/>
      <c r="Y420" s="400"/>
      <c r="Z420" s="401"/>
      <c r="AA420" s="405"/>
      <c r="AB420" s="406"/>
      <c r="AC420" s="407"/>
      <c r="AD420" s="358"/>
      <c r="AE420" s="359"/>
      <c r="AF420" s="359"/>
      <c r="AG420" s="359"/>
      <c r="AH420" s="359"/>
      <c r="AI420" s="360"/>
      <c r="AJ420" s="19"/>
      <c r="AM420" s="67"/>
      <c r="AN420" s="67"/>
      <c r="AO420" s="67"/>
      <c r="AP420" s="67"/>
      <c r="BA420" s="315"/>
      <c r="BB420" s="315"/>
      <c r="BD420" s="219"/>
      <c r="BE420" s="219"/>
    </row>
    <row r="421" spans="3:57" ht="10.9" customHeight="1" x14ac:dyDescent="0.15">
      <c r="C421" s="435"/>
      <c r="D421" s="436"/>
      <c r="E421" s="418"/>
      <c r="F421" s="418"/>
      <c r="G421" s="435"/>
      <c r="H421" s="418"/>
      <c r="I421" s="420"/>
      <c r="J421" s="329"/>
      <c r="K421" s="330"/>
      <c r="L421" s="337"/>
      <c r="M421" s="439"/>
      <c r="N421" s="439"/>
      <c r="O421" s="439"/>
      <c r="P421" s="439"/>
      <c r="Q421" s="440"/>
      <c r="R421" s="343"/>
      <c r="S421" s="344"/>
      <c r="T421" s="344"/>
      <c r="U421" s="344"/>
      <c r="V421" s="344"/>
      <c r="W421" s="345"/>
      <c r="X421" s="399"/>
      <c r="Y421" s="400"/>
      <c r="Z421" s="401"/>
      <c r="AA421" s="405"/>
      <c r="AB421" s="406"/>
      <c r="AC421" s="407"/>
      <c r="AD421" s="358"/>
      <c r="AE421" s="359"/>
      <c r="AF421" s="359"/>
      <c r="AG421" s="359"/>
      <c r="AH421" s="359"/>
      <c r="AI421" s="360"/>
      <c r="AJ421" s="19"/>
      <c r="AM421" s="67"/>
      <c r="AN421" s="67"/>
      <c r="AO421" s="67"/>
      <c r="AP421" s="67"/>
      <c r="BA421" s="315"/>
      <c r="BB421" s="315"/>
      <c r="BD421" s="219"/>
      <c r="BE421" s="219"/>
    </row>
    <row r="422" spans="3:57" ht="10.9" customHeight="1" x14ac:dyDescent="0.15">
      <c r="C422" s="413"/>
      <c r="D422" s="416"/>
      <c r="E422" s="419"/>
      <c r="F422" s="419"/>
      <c r="G422" s="413"/>
      <c r="H422" s="419"/>
      <c r="I422" s="331"/>
      <c r="J422" s="332"/>
      <c r="K422" s="333"/>
      <c r="L422" s="340"/>
      <c r="M422" s="441"/>
      <c r="N422" s="441"/>
      <c r="O422" s="441"/>
      <c r="P422" s="441"/>
      <c r="Q422" s="442"/>
      <c r="R422" s="343"/>
      <c r="S422" s="344"/>
      <c r="T422" s="344"/>
      <c r="U422" s="344"/>
      <c r="V422" s="344"/>
      <c r="W422" s="345"/>
      <c r="X422" s="402"/>
      <c r="Y422" s="403"/>
      <c r="Z422" s="404"/>
      <c r="AA422" s="408"/>
      <c r="AB422" s="409"/>
      <c r="AC422" s="410"/>
      <c r="AD422" s="358"/>
      <c r="AE422" s="359"/>
      <c r="AF422" s="359"/>
      <c r="AG422" s="359"/>
      <c r="AH422" s="359"/>
      <c r="AI422" s="360"/>
      <c r="AJ422" s="19"/>
      <c r="AM422" s="67"/>
      <c r="AN422" s="67"/>
      <c r="AO422" s="67"/>
      <c r="AP422" s="67"/>
      <c r="BA422" s="315"/>
      <c r="BB422" s="315"/>
      <c r="BD422" s="219"/>
      <c r="BE422" s="219"/>
    </row>
    <row r="423" spans="3:57" ht="10.9" customHeight="1" x14ac:dyDescent="0.15">
      <c r="C423" s="411">
        <v>6</v>
      </c>
      <c r="D423" s="414" t="s">
        <v>103</v>
      </c>
      <c r="E423" s="417">
        <v>7</v>
      </c>
      <c r="F423" s="417" t="s">
        <v>104</v>
      </c>
      <c r="G423" s="411" t="s">
        <v>113</v>
      </c>
      <c r="H423" s="417"/>
      <c r="I423" s="420" t="s">
        <v>145</v>
      </c>
      <c r="J423" s="329"/>
      <c r="K423" s="330"/>
      <c r="L423" s="334">
        <f>J$225</f>
        <v>100</v>
      </c>
      <c r="M423" s="437"/>
      <c r="N423" s="437"/>
      <c r="O423" s="437"/>
      <c r="P423" s="437"/>
      <c r="Q423" s="438"/>
      <c r="R423" s="343">
        <f t="shared" ref="R423" si="65">IF(AND(I423="△",BA423="●"),2+ROUNDDOWN(($L423-100)/100,0)*2,0)</f>
        <v>2</v>
      </c>
      <c r="S423" s="344"/>
      <c r="T423" s="344"/>
      <c r="U423" s="344"/>
      <c r="V423" s="344"/>
      <c r="W423" s="345"/>
      <c r="X423" s="399">
        <v>1</v>
      </c>
      <c r="Y423" s="400"/>
      <c r="Z423" s="401"/>
      <c r="AA423" s="405">
        <f t="shared" ref="AA423" si="66">IF(X423=1,$AL$36,IF(X423=2,$AL$56,IF(X423=3,$AL$74,IF(X423=4,$AL$93,IF(X423=5,$AL$111,IF(X423=6,$AL$129,IF(X423=7,$AL$148,IF(X423=8,$AL$166,IF(X423=9,$AL$184,IF(X423=10,$AL$203,0))))))))))</f>
        <v>0.14299999999999999</v>
      </c>
      <c r="AB423" s="406"/>
      <c r="AC423" s="407"/>
      <c r="AD423" s="358">
        <f>IF(I423="△",ROUNDUP(R423*AA423,1),0)</f>
        <v>0.30000000000000004</v>
      </c>
      <c r="AE423" s="359"/>
      <c r="AF423" s="359"/>
      <c r="AG423" s="359"/>
      <c r="AH423" s="359"/>
      <c r="AI423" s="360"/>
      <c r="AJ423" s="19"/>
      <c r="AM423" s="16"/>
      <c r="AN423" s="16"/>
      <c r="AO423" s="52"/>
      <c r="AP423" s="52"/>
      <c r="BA423" s="315" t="str">
        <f>IF(OR(I423="×",BA427="×"),"×","●")</f>
        <v>●</v>
      </c>
      <c r="BB423" s="315" t="str">
        <f>IF(BA423="●",IF(I423="定","-",I423),"-")</f>
        <v>△</v>
      </c>
      <c r="BD423" s="315"/>
      <c r="BE423" s="315"/>
    </row>
    <row r="424" spans="3:57" ht="10.9" customHeight="1" x14ac:dyDescent="0.15">
      <c r="C424" s="435"/>
      <c r="D424" s="436"/>
      <c r="E424" s="418"/>
      <c r="F424" s="418"/>
      <c r="G424" s="435"/>
      <c r="H424" s="418"/>
      <c r="I424" s="420"/>
      <c r="J424" s="329"/>
      <c r="K424" s="330"/>
      <c r="L424" s="337"/>
      <c r="M424" s="439"/>
      <c r="N424" s="439"/>
      <c r="O424" s="439"/>
      <c r="P424" s="439"/>
      <c r="Q424" s="440"/>
      <c r="R424" s="343"/>
      <c r="S424" s="344"/>
      <c r="T424" s="344"/>
      <c r="U424" s="344"/>
      <c r="V424" s="344"/>
      <c r="W424" s="345"/>
      <c r="X424" s="399"/>
      <c r="Y424" s="400"/>
      <c r="Z424" s="401"/>
      <c r="AA424" s="405"/>
      <c r="AB424" s="406"/>
      <c r="AC424" s="407"/>
      <c r="AD424" s="358"/>
      <c r="AE424" s="359"/>
      <c r="AF424" s="359"/>
      <c r="AG424" s="359"/>
      <c r="AH424" s="359"/>
      <c r="AI424" s="360"/>
      <c r="AJ424" s="19"/>
      <c r="AM424" s="16"/>
      <c r="AN424" s="16"/>
      <c r="AO424" s="52"/>
      <c r="AP424" s="52"/>
      <c r="BA424" s="315"/>
      <c r="BB424" s="315"/>
      <c r="BD424" s="315"/>
      <c r="BE424" s="315"/>
    </row>
    <row r="425" spans="3:57" ht="10.9" customHeight="1" x14ac:dyDescent="0.15">
      <c r="C425" s="435"/>
      <c r="D425" s="436"/>
      <c r="E425" s="418"/>
      <c r="F425" s="418"/>
      <c r="G425" s="435"/>
      <c r="H425" s="418"/>
      <c r="I425" s="420"/>
      <c r="J425" s="329"/>
      <c r="K425" s="330"/>
      <c r="L425" s="337"/>
      <c r="M425" s="439"/>
      <c r="N425" s="439"/>
      <c r="O425" s="439"/>
      <c r="P425" s="439"/>
      <c r="Q425" s="440"/>
      <c r="R425" s="343"/>
      <c r="S425" s="344"/>
      <c r="T425" s="344"/>
      <c r="U425" s="344"/>
      <c r="V425" s="344"/>
      <c r="W425" s="345"/>
      <c r="X425" s="399"/>
      <c r="Y425" s="400"/>
      <c r="Z425" s="401"/>
      <c r="AA425" s="405"/>
      <c r="AB425" s="406"/>
      <c r="AC425" s="407"/>
      <c r="AD425" s="358"/>
      <c r="AE425" s="359"/>
      <c r="AF425" s="359"/>
      <c r="AG425" s="359"/>
      <c r="AH425" s="359"/>
      <c r="AI425" s="360"/>
      <c r="AJ425" s="19"/>
      <c r="AM425" s="16"/>
      <c r="AN425" s="16"/>
      <c r="AO425" s="52"/>
      <c r="AP425" s="52"/>
      <c r="BA425" s="315"/>
      <c r="BB425" s="315"/>
      <c r="BD425" s="315"/>
      <c r="BE425" s="315"/>
    </row>
    <row r="426" spans="3:57" ht="10.9" customHeight="1" x14ac:dyDescent="0.15">
      <c r="C426" s="413"/>
      <c r="D426" s="416"/>
      <c r="E426" s="419"/>
      <c r="F426" s="419"/>
      <c r="G426" s="413"/>
      <c r="H426" s="419"/>
      <c r="I426" s="331"/>
      <c r="J426" s="332"/>
      <c r="K426" s="333"/>
      <c r="L426" s="340"/>
      <c r="M426" s="441"/>
      <c r="N426" s="441"/>
      <c r="O426" s="441"/>
      <c r="P426" s="441"/>
      <c r="Q426" s="442"/>
      <c r="R426" s="343"/>
      <c r="S426" s="344"/>
      <c r="T426" s="344"/>
      <c r="U426" s="344"/>
      <c r="V426" s="344"/>
      <c r="W426" s="345"/>
      <c r="X426" s="402"/>
      <c r="Y426" s="403"/>
      <c r="Z426" s="404"/>
      <c r="AA426" s="408"/>
      <c r="AB426" s="409"/>
      <c r="AC426" s="410"/>
      <c r="AD426" s="358"/>
      <c r="AE426" s="359"/>
      <c r="AF426" s="359"/>
      <c r="AG426" s="359"/>
      <c r="AH426" s="359"/>
      <c r="AI426" s="360"/>
      <c r="AJ426" s="19"/>
      <c r="AM426" s="16"/>
      <c r="AN426" s="16"/>
      <c r="AO426" s="52"/>
      <c r="AP426" s="52"/>
      <c r="BA426" s="315"/>
      <c r="BB426" s="315"/>
      <c r="BD426" s="315"/>
      <c r="BE426" s="315"/>
    </row>
    <row r="427" spans="3:57" ht="10.9" customHeight="1" x14ac:dyDescent="0.15">
      <c r="C427" s="411">
        <v>6</v>
      </c>
      <c r="D427" s="414" t="s">
        <v>103</v>
      </c>
      <c r="E427" s="417">
        <v>8</v>
      </c>
      <c r="F427" s="417" t="s">
        <v>104</v>
      </c>
      <c r="G427" s="411" t="s">
        <v>114</v>
      </c>
      <c r="H427" s="417"/>
      <c r="I427" s="420" t="s">
        <v>145</v>
      </c>
      <c r="J427" s="329"/>
      <c r="K427" s="330"/>
      <c r="L427" s="334">
        <f>J$225</f>
        <v>100</v>
      </c>
      <c r="M427" s="437"/>
      <c r="N427" s="437"/>
      <c r="O427" s="437"/>
      <c r="P427" s="437"/>
      <c r="Q427" s="438"/>
      <c r="R427" s="343">
        <f t="shared" ref="R427" si="67">IF(AND(I427="△",BA427="●"),2+ROUNDDOWN(($L427-100)/100,0)*2,0)</f>
        <v>2</v>
      </c>
      <c r="S427" s="344"/>
      <c r="T427" s="344"/>
      <c r="U427" s="344"/>
      <c r="V427" s="344"/>
      <c r="W427" s="345"/>
      <c r="X427" s="399">
        <v>1</v>
      </c>
      <c r="Y427" s="400"/>
      <c r="Z427" s="401"/>
      <c r="AA427" s="405">
        <f t="shared" ref="AA427" si="68">IF(X427=1,$AL$36,IF(X427=2,$AL$56,IF(X427=3,$AL$74,IF(X427=4,$AL$93,IF(X427=5,$AL$111,IF(X427=6,$AL$129,IF(X427=7,$AL$148,IF(X427=8,$AL$166,IF(X427=9,$AL$184,IF(X427=10,$AL$203,0))))))))))</f>
        <v>0.14299999999999999</v>
      </c>
      <c r="AB427" s="406"/>
      <c r="AC427" s="407"/>
      <c r="AD427" s="358">
        <f>IF(I427="△",ROUNDUP(R427*AA427,1),0)</f>
        <v>0.30000000000000004</v>
      </c>
      <c r="AE427" s="359"/>
      <c r="AF427" s="359"/>
      <c r="AG427" s="359"/>
      <c r="AH427" s="359"/>
      <c r="AI427" s="360"/>
      <c r="AJ427" s="19"/>
      <c r="AM427" s="16"/>
      <c r="AN427" s="16"/>
      <c r="AO427" s="52"/>
      <c r="AP427" s="52"/>
      <c r="BA427" s="315" t="str">
        <f>IF(OR(I427="×",BA431="×"),"×","●")</f>
        <v>●</v>
      </c>
      <c r="BB427" s="315" t="str">
        <f>IF(BA427="●",IF(I427="定","-",I427),"-")</f>
        <v>△</v>
      </c>
      <c r="BD427" s="315"/>
      <c r="BE427" s="315"/>
    </row>
    <row r="428" spans="3:57" ht="10.9" customHeight="1" x14ac:dyDescent="0.15">
      <c r="C428" s="435"/>
      <c r="D428" s="436"/>
      <c r="E428" s="418"/>
      <c r="F428" s="418"/>
      <c r="G428" s="435"/>
      <c r="H428" s="418"/>
      <c r="I428" s="420"/>
      <c r="J428" s="329"/>
      <c r="K428" s="330"/>
      <c r="L428" s="337"/>
      <c r="M428" s="439"/>
      <c r="N428" s="439"/>
      <c r="O428" s="439"/>
      <c r="P428" s="439"/>
      <c r="Q428" s="440"/>
      <c r="R428" s="343"/>
      <c r="S428" s="344"/>
      <c r="T428" s="344"/>
      <c r="U428" s="344"/>
      <c r="V428" s="344"/>
      <c r="W428" s="345"/>
      <c r="X428" s="399"/>
      <c r="Y428" s="400"/>
      <c r="Z428" s="401"/>
      <c r="AA428" s="405"/>
      <c r="AB428" s="406"/>
      <c r="AC428" s="407"/>
      <c r="AD428" s="358"/>
      <c r="AE428" s="359"/>
      <c r="AF428" s="359"/>
      <c r="AG428" s="359"/>
      <c r="AH428" s="359"/>
      <c r="AI428" s="360"/>
      <c r="AJ428" s="19"/>
      <c r="AM428" s="16"/>
      <c r="AN428" s="16"/>
      <c r="AO428" s="52"/>
      <c r="AP428" s="52"/>
      <c r="BA428" s="315"/>
      <c r="BB428" s="315"/>
      <c r="BD428" s="315"/>
      <c r="BE428" s="315"/>
    </row>
    <row r="429" spans="3:57" ht="10.9" customHeight="1" x14ac:dyDescent="0.15">
      <c r="C429" s="435"/>
      <c r="D429" s="436"/>
      <c r="E429" s="418"/>
      <c r="F429" s="418"/>
      <c r="G429" s="435"/>
      <c r="H429" s="418"/>
      <c r="I429" s="420"/>
      <c r="J429" s="329"/>
      <c r="K429" s="330"/>
      <c r="L429" s="337"/>
      <c r="M429" s="439"/>
      <c r="N429" s="439"/>
      <c r="O429" s="439"/>
      <c r="P429" s="439"/>
      <c r="Q429" s="440"/>
      <c r="R429" s="343"/>
      <c r="S429" s="344"/>
      <c r="T429" s="344"/>
      <c r="U429" s="344"/>
      <c r="V429" s="344"/>
      <c r="W429" s="345"/>
      <c r="X429" s="399"/>
      <c r="Y429" s="400"/>
      <c r="Z429" s="401"/>
      <c r="AA429" s="405"/>
      <c r="AB429" s="406"/>
      <c r="AC429" s="407"/>
      <c r="AD429" s="358"/>
      <c r="AE429" s="359"/>
      <c r="AF429" s="359"/>
      <c r="AG429" s="359"/>
      <c r="AH429" s="359"/>
      <c r="AI429" s="360"/>
      <c r="AJ429" s="19"/>
      <c r="AM429" s="16"/>
      <c r="AN429" s="16"/>
      <c r="AO429" s="52"/>
      <c r="AP429" s="52"/>
      <c r="BA429" s="315"/>
      <c r="BB429" s="315"/>
      <c r="BD429" s="315"/>
      <c r="BE429" s="315"/>
    </row>
    <row r="430" spans="3:57" ht="10.9" customHeight="1" x14ac:dyDescent="0.15">
      <c r="C430" s="413"/>
      <c r="D430" s="416"/>
      <c r="E430" s="419"/>
      <c r="F430" s="419"/>
      <c r="G430" s="413"/>
      <c r="H430" s="419"/>
      <c r="I430" s="331"/>
      <c r="J430" s="332"/>
      <c r="K430" s="333"/>
      <c r="L430" s="340"/>
      <c r="M430" s="441"/>
      <c r="N430" s="441"/>
      <c r="O430" s="441"/>
      <c r="P430" s="441"/>
      <c r="Q430" s="442"/>
      <c r="R430" s="343"/>
      <c r="S430" s="344"/>
      <c r="T430" s="344"/>
      <c r="U430" s="344"/>
      <c r="V430" s="344"/>
      <c r="W430" s="345"/>
      <c r="X430" s="402"/>
      <c r="Y430" s="403"/>
      <c r="Z430" s="404"/>
      <c r="AA430" s="408"/>
      <c r="AB430" s="409"/>
      <c r="AC430" s="410"/>
      <c r="AD430" s="358"/>
      <c r="AE430" s="359"/>
      <c r="AF430" s="359"/>
      <c r="AG430" s="359"/>
      <c r="AH430" s="359"/>
      <c r="AI430" s="360"/>
      <c r="AJ430" s="19"/>
      <c r="AM430" s="16"/>
      <c r="AN430" s="16"/>
      <c r="AO430" s="52"/>
      <c r="AP430" s="52"/>
      <c r="BA430" s="315"/>
      <c r="BB430" s="315"/>
      <c r="BD430" s="315"/>
      <c r="BE430" s="315"/>
    </row>
    <row r="431" spans="3:57" ht="10.9" customHeight="1" x14ac:dyDescent="0.15">
      <c r="C431" s="411">
        <v>6</v>
      </c>
      <c r="D431" s="414" t="s">
        <v>103</v>
      </c>
      <c r="E431" s="417">
        <v>9</v>
      </c>
      <c r="F431" s="417" t="s">
        <v>104</v>
      </c>
      <c r="G431" s="411" t="s">
        <v>108</v>
      </c>
      <c r="H431" s="417"/>
      <c r="I431" s="420" t="s">
        <v>145</v>
      </c>
      <c r="J431" s="329"/>
      <c r="K431" s="330"/>
      <c r="L431" s="334">
        <f>J$225</f>
        <v>100</v>
      </c>
      <c r="M431" s="437"/>
      <c r="N431" s="437"/>
      <c r="O431" s="437"/>
      <c r="P431" s="437"/>
      <c r="Q431" s="438"/>
      <c r="R431" s="343">
        <f t="shared" ref="R431" si="69">IF(AND(I431="△",BA431="●"),2+ROUNDDOWN(($L431-100)/100,0)*2,0)</f>
        <v>2</v>
      </c>
      <c r="S431" s="344"/>
      <c r="T431" s="344"/>
      <c r="U431" s="344"/>
      <c r="V431" s="344"/>
      <c r="W431" s="345"/>
      <c r="X431" s="399">
        <v>1</v>
      </c>
      <c r="Y431" s="400"/>
      <c r="Z431" s="401"/>
      <c r="AA431" s="405">
        <f t="shared" ref="AA431" si="70">IF(X431=1,$AL$36,IF(X431=2,$AL$56,IF(X431=3,$AL$74,IF(X431=4,$AL$93,IF(X431=5,$AL$111,IF(X431=6,$AL$129,IF(X431=7,$AL$148,IF(X431=8,$AL$166,IF(X431=9,$AL$184,IF(X431=10,$AL$203,0))))))))))</f>
        <v>0.14299999999999999</v>
      </c>
      <c r="AB431" s="406"/>
      <c r="AC431" s="407"/>
      <c r="AD431" s="358">
        <f>IF(I431="△",ROUNDUP(R431*AA431,1),0)</f>
        <v>0.30000000000000004</v>
      </c>
      <c r="AE431" s="359"/>
      <c r="AF431" s="359"/>
      <c r="AG431" s="359"/>
      <c r="AH431" s="359"/>
      <c r="AI431" s="360"/>
      <c r="AJ431" s="19"/>
      <c r="AM431" s="16"/>
      <c r="AN431" s="16"/>
      <c r="AO431" s="52"/>
      <c r="AP431" s="52"/>
      <c r="BA431" s="315" t="str">
        <f>IF(OR(I431="×",BA435="×"),"×","●")</f>
        <v>●</v>
      </c>
      <c r="BB431" s="315" t="str">
        <f>IF(BA431="●",IF(I431="定","-",I431),"-")</f>
        <v>△</v>
      </c>
      <c r="BD431" s="315"/>
      <c r="BE431" s="315"/>
    </row>
    <row r="432" spans="3:57" ht="10.9" customHeight="1" x14ac:dyDescent="0.15">
      <c r="C432" s="435"/>
      <c r="D432" s="436"/>
      <c r="E432" s="418"/>
      <c r="F432" s="418"/>
      <c r="G432" s="435"/>
      <c r="H432" s="418"/>
      <c r="I432" s="420"/>
      <c r="J432" s="329"/>
      <c r="K432" s="330"/>
      <c r="L432" s="337"/>
      <c r="M432" s="439"/>
      <c r="N432" s="439"/>
      <c r="O432" s="439"/>
      <c r="P432" s="439"/>
      <c r="Q432" s="440"/>
      <c r="R432" s="343"/>
      <c r="S432" s="344"/>
      <c r="T432" s="344"/>
      <c r="U432" s="344"/>
      <c r="V432" s="344"/>
      <c r="W432" s="345"/>
      <c r="X432" s="399"/>
      <c r="Y432" s="400"/>
      <c r="Z432" s="401"/>
      <c r="AA432" s="405"/>
      <c r="AB432" s="406"/>
      <c r="AC432" s="407"/>
      <c r="AD432" s="358"/>
      <c r="AE432" s="359"/>
      <c r="AF432" s="359"/>
      <c r="AG432" s="359"/>
      <c r="AH432" s="359"/>
      <c r="AI432" s="360"/>
      <c r="AJ432" s="19"/>
      <c r="AM432" s="16"/>
      <c r="AN432" s="16"/>
      <c r="AO432" s="52"/>
      <c r="AP432" s="52"/>
      <c r="BA432" s="315"/>
      <c r="BB432" s="315"/>
      <c r="BD432" s="315"/>
      <c r="BE432" s="315"/>
    </row>
    <row r="433" spans="3:57" ht="10.9" customHeight="1" x14ac:dyDescent="0.15">
      <c r="C433" s="435"/>
      <c r="D433" s="436"/>
      <c r="E433" s="418"/>
      <c r="F433" s="418"/>
      <c r="G433" s="435"/>
      <c r="H433" s="418"/>
      <c r="I433" s="420"/>
      <c r="J433" s="329"/>
      <c r="K433" s="330"/>
      <c r="L433" s="337"/>
      <c r="M433" s="439"/>
      <c r="N433" s="439"/>
      <c r="O433" s="439"/>
      <c r="P433" s="439"/>
      <c r="Q433" s="440"/>
      <c r="R433" s="343"/>
      <c r="S433" s="344"/>
      <c r="T433" s="344"/>
      <c r="U433" s="344"/>
      <c r="V433" s="344"/>
      <c r="W433" s="345"/>
      <c r="X433" s="399"/>
      <c r="Y433" s="400"/>
      <c r="Z433" s="401"/>
      <c r="AA433" s="405"/>
      <c r="AB433" s="406"/>
      <c r="AC433" s="407"/>
      <c r="AD433" s="358"/>
      <c r="AE433" s="359"/>
      <c r="AF433" s="359"/>
      <c r="AG433" s="359"/>
      <c r="AH433" s="359"/>
      <c r="AI433" s="360"/>
      <c r="AJ433" s="19"/>
      <c r="AM433" s="16"/>
      <c r="AN433" s="16"/>
      <c r="AO433" s="52"/>
      <c r="AP433" s="52"/>
      <c r="BA433" s="315"/>
      <c r="BB433" s="315"/>
      <c r="BD433" s="315"/>
      <c r="BE433" s="315"/>
    </row>
    <row r="434" spans="3:57" ht="10.9" customHeight="1" x14ac:dyDescent="0.15">
      <c r="C434" s="413"/>
      <c r="D434" s="416"/>
      <c r="E434" s="419"/>
      <c r="F434" s="419"/>
      <c r="G434" s="413"/>
      <c r="H434" s="419"/>
      <c r="I434" s="331"/>
      <c r="J434" s="332"/>
      <c r="K434" s="333"/>
      <c r="L434" s="340"/>
      <c r="M434" s="441"/>
      <c r="N434" s="441"/>
      <c r="O434" s="441"/>
      <c r="P434" s="441"/>
      <c r="Q434" s="442"/>
      <c r="R434" s="343"/>
      <c r="S434" s="344"/>
      <c r="T434" s="344"/>
      <c r="U434" s="344"/>
      <c r="V434" s="344"/>
      <c r="W434" s="345"/>
      <c r="X434" s="402"/>
      <c r="Y434" s="403"/>
      <c r="Z434" s="404"/>
      <c r="AA434" s="408"/>
      <c r="AB434" s="409"/>
      <c r="AC434" s="410"/>
      <c r="AD434" s="358"/>
      <c r="AE434" s="359"/>
      <c r="AF434" s="359"/>
      <c r="AG434" s="359"/>
      <c r="AH434" s="359"/>
      <c r="AI434" s="360"/>
      <c r="AJ434" s="19"/>
      <c r="AM434" s="16"/>
      <c r="AN434" s="16"/>
      <c r="AO434" s="52"/>
      <c r="AP434" s="52"/>
      <c r="BA434" s="315"/>
      <c r="BB434" s="315"/>
      <c r="BD434" s="315"/>
      <c r="BE434" s="315"/>
    </row>
    <row r="435" spans="3:57" ht="10.9" customHeight="1" x14ac:dyDescent="0.15">
      <c r="C435" s="411">
        <v>6</v>
      </c>
      <c r="D435" s="414" t="s">
        <v>103</v>
      </c>
      <c r="E435" s="417">
        <v>10</v>
      </c>
      <c r="F435" s="417" t="s">
        <v>104</v>
      </c>
      <c r="G435" s="411" t="s">
        <v>109</v>
      </c>
      <c r="H435" s="417"/>
      <c r="I435" s="420" t="s">
        <v>145</v>
      </c>
      <c r="J435" s="329"/>
      <c r="K435" s="330"/>
      <c r="L435" s="334">
        <f>J$225</f>
        <v>100</v>
      </c>
      <c r="M435" s="437"/>
      <c r="N435" s="437"/>
      <c r="O435" s="437"/>
      <c r="P435" s="437"/>
      <c r="Q435" s="438"/>
      <c r="R435" s="343">
        <f t="shared" ref="R435" si="71">IF(AND(I435="△",BA435="●"),2+ROUNDDOWN(($L435-100)/100,0)*2,0)</f>
        <v>2</v>
      </c>
      <c r="S435" s="344"/>
      <c r="T435" s="344"/>
      <c r="U435" s="344"/>
      <c r="V435" s="344"/>
      <c r="W435" s="345"/>
      <c r="X435" s="399">
        <v>1</v>
      </c>
      <c r="Y435" s="400"/>
      <c r="Z435" s="401"/>
      <c r="AA435" s="405">
        <f t="shared" ref="AA435" si="72">IF(X435=1,$AL$36,IF(X435=2,$AL$56,IF(X435=3,$AL$74,IF(X435=4,$AL$93,IF(X435=5,$AL$111,IF(X435=6,$AL$129,IF(X435=7,$AL$148,IF(X435=8,$AL$166,IF(X435=9,$AL$184,IF(X435=10,$AL$203,0))))))))))</f>
        <v>0.14299999999999999</v>
      </c>
      <c r="AB435" s="406"/>
      <c r="AC435" s="407"/>
      <c r="AD435" s="358">
        <f>IF(I435="△",ROUNDUP(R435*AA435,1),0)</f>
        <v>0.30000000000000004</v>
      </c>
      <c r="AE435" s="359"/>
      <c r="AF435" s="359"/>
      <c r="AG435" s="359"/>
      <c r="AH435" s="359"/>
      <c r="AI435" s="360"/>
      <c r="AJ435" s="19"/>
      <c r="AM435" s="16"/>
      <c r="AN435" s="16"/>
      <c r="AO435" s="52"/>
      <c r="AP435" s="52"/>
      <c r="BA435" s="315" t="str">
        <f>IF(OR(I435="×",BA439="×"),"×","●")</f>
        <v>●</v>
      </c>
      <c r="BB435" s="315" t="str">
        <f>IF(BA435="●",IF(I435="定","-",I435),"-")</f>
        <v>△</v>
      </c>
      <c r="BD435" s="315"/>
      <c r="BE435" s="315"/>
    </row>
    <row r="436" spans="3:57" ht="10.9" customHeight="1" x14ac:dyDescent="0.15">
      <c r="C436" s="435"/>
      <c r="D436" s="436"/>
      <c r="E436" s="418"/>
      <c r="F436" s="418"/>
      <c r="G436" s="435"/>
      <c r="H436" s="418"/>
      <c r="I436" s="420"/>
      <c r="J436" s="329"/>
      <c r="K436" s="330"/>
      <c r="L436" s="337"/>
      <c r="M436" s="439"/>
      <c r="N436" s="439"/>
      <c r="O436" s="439"/>
      <c r="P436" s="439"/>
      <c r="Q436" s="440"/>
      <c r="R436" s="343"/>
      <c r="S436" s="344"/>
      <c r="T436" s="344"/>
      <c r="U436" s="344"/>
      <c r="V436" s="344"/>
      <c r="W436" s="345"/>
      <c r="X436" s="399"/>
      <c r="Y436" s="400"/>
      <c r="Z436" s="401"/>
      <c r="AA436" s="405"/>
      <c r="AB436" s="406"/>
      <c r="AC436" s="407"/>
      <c r="AD436" s="358"/>
      <c r="AE436" s="359"/>
      <c r="AF436" s="359"/>
      <c r="AG436" s="359"/>
      <c r="AH436" s="359"/>
      <c r="AI436" s="360"/>
      <c r="AJ436" s="19"/>
      <c r="AM436" s="16"/>
      <c r="AN436" s="16"/>
      <c r="AO436" s="52"/>
      <c r="AP436" s="52"/>
      <c r="BA436" s="315"/>
      <c r="BB436" s="315"/>
      <c r="BD436" s="315"/>
      <c r="BE436" s="315"/>
    </row>
    <row r="437" spans="3:57" ht="10.9" customHeight="1" x14ac:dyDescent="0.15">
      <c r="C437" s="435"/>
      <c r="D437" s="436"/>
      <c r="E437" s="418"/>
      <c r="F437" s="418"/>
      <c r="G437" s="435"/>
      <c r="H437" s="418"/>
      <c r="I437" s="420"/>
      <c r="J437" s="329"/>
      <c r="K437" s="330"/>
      <c r="L437" s="337"/>
      <c r="M437" s="439"/>
      <c r="N437" s="439"/>
      <c r="O437" s="439"/>
      <c r="P437" s="439"/>
      <c r="Q437" s="440"/>
      <c r="R437" s="343"/>
      <c r="S437" s="344"/>
      <c r="T437" s="344"/>
      <c r="U437" s="344"/>
      <c r="V437" s="344"/>
      <c r="W437" s="345"/>
      <c r="X437" s="399"/>
      <c r="Y437" s="400"/>
      <c r="Z437" s="401"/>
      <c r="AA437" s="405"/>
      <c r="AB437" s="406"/>
      <c r="AC437" s="407"/>
      <c r="AD437" s="358"/>
      <c r="AE437" s="359"/>
      <c r="AF437" s="359"/>
      <c r="AG437" s="359"/>
      <c r="AH437" s="359"/>
      <c r="AI437" s="360"/>
      <c r="AJ437" s="19"/>
      <c r="AM437" s="16"/>
      <c r="AN437" s="16"/>
      <c r="AO437" s="52"/>
      <c r="AP437" s="52"/>
      <c r="BA437" s="315"/>
      <c r="BB437" s="315"/>
      <c r="BD437" s="315"/>
      <c r="BE437" s="315"/>
    </row>
    <row r="438" spans="3:57" ht="10.9" customHeight="1" x14ac:dyDescent="0.15">
      <c r="C438" s="413"/>
      <c r="D438" s="416"/>
      <c r="E438" s="419"/>
      <c r="F438" s="419"/>
      <c r="G438" s="413"/>
      <c r="H438" s="419"/>
      <c r="I438" s="331"/>
      <c r="J438" s="332"/>
      <c r="K438" s="333"/>
      <c r="L438" s="340"/>
      <c r="M438" s="441"/>
      <c r="N438" s="441"/>
      <c r="O438" s="441"/>
      <c r="P438" s="441"/>
      <c r="Q438" s="442"/>
      <c r="R438" s="343"/>
      <c r="S438" s="344"/>
      <c r="T438" s="344"/>
      <c r="U438" s="344"/>
      <c r="V438" s="344"/>
      <c r="W438" s="345"/>
      <c r="X438" s="402"/>
      <c r="Y438" s="403"/>
      <c r="Z438" s="404"/>
      <c r="AA438" s="408"/>
      <c r="AB438" s="409"/>
      <c r="AC438" s="410"/>
      <c r="AD438" s="358"/>
      <c r="AE438" s="359"/>
      <c r="AF438" s="359"/>
      <c r="AG438" s="359"/>
      <c r="AH438" s="359"/>
      <c r="AI438" s="360"/>
      <c r="AJ438" s="19"/>
      <c r="AM438" s="16"/>
      <c r="AN438" s="16"/>
      <c r="AO438" s="52"/>
      <c r="AP438" s="52"/>
      <c r="BA438" s="315"/>
      <c r="BB438" s="315"/>
      <c r="BD438" s="315"/>
      <c r="BE438" s="315"/>
    </row>
    <row r="439" spans="3:57" ht="10.9" customHeight="1" x14ac:dyDescent="0.15">
      <c r="C439" s="411">
        <v>6</v>
      </c>
      <c r="D439" s="414" t="s">
        <v>103</v>
      </c>
      <c r="E439" s="417">
        <v>11</v>
      </c>
      <c r="F439" s="417" t="s">
        <v>104</v>
      </c>
      <c r="G439" s="411" t="s">
        <v>110</v>
      </c>
      <c r="H439" s="417"/>
      <c r="I439" s="420" t="s">
        <v>145</v>
      </c>
      <c r="J439" s="329"/>
      <c r="K439" s="330"/>
      <c r="L439" s="334">
        <f>J$225</f>
        <v>100</v>
      </c>
      <c r="M439" s="437"/>
      <c r="N439" s="437"/>
      <c r="O439" s="437"/>
      <c r="P439" s="437"/>
      <c r="Q439" s="438"/>
      <c r="R439" s="343">
        <f t="shared" ref="R439" si="73">IF(AND(I439="△",BA439="●"),2+ROUNDDOWN(($L439-100)/100,0)*2,0)</f>
        <v>2</v>
      </c>
      <c r="S439" s="344"/>
      <c r="T439" s="344"/>
      <c r="U439" s="344"/>
      <c r="V439" s="344"/>
      <c r="W439" s="345"/>
      <c r="X439" s="420">
        <v>2</v>
      </c>
      <c r="Y439" s="421"/>
      <c r="Z439" s="422"/>
      <c r="AA439" s="405">
        <f t="shared" ref="AA439" si="74">IF(X439=1,$AL$36,IF(X439=2,$AL$56,IF(X439=3,$AL$74,IF(X439=4,$AL$93,IF(X439=5,$AL$111,IF(X439=6,$AL$129,IF(X439=7,$AL$148,IF(X439=8,$AL$166,IF(X439=9,$AL$184,IF(X439=10,$AL$203,0))))))))))</f>
        <v>0.2</v>
      </c>
      <c r="AB439" s="406"/>
      <c r="AC439" s="407"/>
      <c r="AD439" s="358">
        <f>IF(I439="△",ROUNDUP(R439*AA439,1),0)</f>
        <v>0.4</v>
      </c>
      <c r="AE439" s="359"/>
      <c r="AF439" s="359"/>
      <c r="AG439" s="359"/>
      <c r="AH439" s="359"/>
      <c r="AI439" s="360"/>
      <c r="AJ439" s="19"/>
      <c r="AM439" s="16"/>
      <c r="AN439" s="16"/>
      <c r="AO439" s="52"/>
      <c r="AP439" s="52"/>
      <c r="BA439" s="315" t="str">
        <f>IF(OR(I439="×",BA443="×"),"×","●")</f>
        <v>●</v>
      </c>
      <c r="BB439" s="315" t="str">
        <f>IF(BA439="●",IF(I439="定","-",I439),"-")</f>
        <v>△</v>
      </c>
      <c r="BD439" s="315"/>
      <c r="BE439" s="315"/>
    </row>
    <row r="440" spans="3:57" ht="10.9" customHeight="1" x14ac:dyDescent="0.15">
      <c r="C440" s="435"/>
      <c r="D440" s="436"/>
      <c r="E440" s="418"/>
      <c r="F440" s="418"/>
      <c r="G440" s="435"/>
      <c r="H440" s="418"/>
      <c r="I440" s="420"/>
      <c r="J440" s="329"/>
      <c r="K440" s="330"/>
      <c r="L440" s="337"/>
      <c r="M440" s="439"/>
      <c r="N440" s="439"/>
      <c r="O440" s="439"/>
      <c r="P440" s="439"/>
      <c r="Q440" s="440"/>
      <c r="R440" s="343"/>
      <c r="S440" s="344"/>
      <c r="T440" s="344"/>
      <c r="U440" s="344"/>
      <c r="V440" s="344"/>
      <c r="W440" s="345"/>
      <c r="X440" s="420"/>
      <c r="Y440" s="421"/>
      <c r="Z440" s="422"/>
      <c r="AA440" s="405"/>
      <c r="AB440" s="406"/>
      <c r="AC440" s="407"/>
      <c r="AD440" s="358"/>
      <c r="AE440" s="359"/>
      <c r="AF440" s="359"/>
      <c r="AG440" s="359"/>
      <c r="AH440" s="359"/>
      <c r="AI440" s="360"/>
      <c r="AJ440" s="19"/>
      <c r="AM440" s="16"/>
      <c r="AN440" s="16"/>
      <c r="AO440" s="52"/>
      <c r="AP440" s="52"/>
      <c r="BA440" s="315"/>
      <c r="BB440" s="315"/>
      <c r="BD440" s="315"/>
      <c r="BE440" s="315"/>
    </row>
    <row r="441" spans="3:57" ht="10.9" customHeight="1" x14ac:dyDescent="0.15">
      <c r="C441" s="435"/>
      <c r="D441" s="436"/>
      <c r="E441" s="418"/>
      <c r="F441" s="418"/>
      <c r="G441" s="435"/>
      <c r="H441" s="418"/>
      <c r="I441" s="420"/>
      <c r="J441" s="329"/>
      <c r="K441" s="330"/>
      <c r="L441" s="337"/>
      <c r="M441" s="439"/>
      <c r="N441" s="439"/>
      <c r="O441" s="439"/>
      <c r="P441" s="439"/>
      <c r="Q441" s="440"/>
      <c r="R441" s="343"/>
      <c r="S441" s="344"/>
      <c r="T441" s="344"/>
      <c r="U441" s="344"/>
      <c r="V441" s="344"/>
      <c r="W441" s="345"/>
      <c r="X441" s="420"/>
      <c r="Y441" s="421"/>
      <c r="Z441" s="422"/>
      <c r="AA441" s="405"/>
      <c r="AB441" s="406"/>
      <c r="AC441" s="407"/>
      <c r="AD441" s="358"/>
      <c r="AE441" s="359"/>
      <c r="AF441" s="359"/>
      <c r="AG441" s="359"/>
      <c r="AH441" s="359"/>
      <c r="AI441" s="360"/>
      <c r="AJ441" s="19"/>
      <c r="AM441" s="16"/>
      <c r="AN441" s="16"/>
      <c r="AO441" s="52"/>
      <c r="AP441" s="52"/>
      <c r="BA441" s="315"/>
      <c r="BB441" s="315"/>
      <c r="BD441" s="315"/>
      <c r="BE441" s="315"/>
    </row>
    <row r="442" spans="3:57" ht="10.9" customHeight="1" x14ac:dyDescent="0.15">
      <c r="C442" s="413"/>
      <c r="D442" s="416"/>
      <c r="E442" s="419"/>
      <c r="F442" s="419"/>
      <c r="G442" s="413"/>
      <c r="H442" s="419"/>
      <c r="I442" s="331"/>
      <c r="J442" s="332"/>
      <c r="K442" s="333"/>
      <c r="L442" s="340"/>
      <c r="M442" s="441"/>
      <c r="N442" s="441"/>
      <c r="O442" s="441"/>
      <c r="P442" s="441"/>
      <c r="Q442" s="442"/>
      <c r="R442" s="343"/>
      <c r="S442" s="344"/>
      <c r="T442" s="344"/>
      <c r="U442" s="344"/>
      <c r="V442" s="344"/>
      <c r="W442" s="345"/>
      <c r="X442" s="423"/>
      <c r="Y442" s="424"/>
      <c r="Z442" s="425"/>
      <c r="AA442" s="408"/>
      <c r="AB442" s="409"/>
      <c r="AC442" s="410"/>
      <c r="AD442" s="358"/>
      <c r="AE442" s="359"/>
      <c r="AF442" s="359"/>
      <c r="AG442" s="359"/>
      <c r="AH442" s="359"/>
      <c r="AI442" s="360"/>
      <c r="AJ442" s="19"/>
      <c r="AM442" s="16"/>
      <c r="AN442" s="16"/>
      <c r="AO442" s="52"/>
      <c r="AP442" s="52"/>
      <c r="BA442" s="315"/>
      <c r="BB442" s="315"/>
      <c r="BD442" s="315"/>
      <c r="BE442" s="315"/>
    </row>
    <row r="443" spans="3:57" ht="10.9" customHeight="1" x14ac:dyDescent="0.15">
      <c r="C443" s="411">
        <v>6</v>
      </c>
      <c r="D443" s="414" t="s">
        <v>103</v>
      </c>
      <c r="E443" s="417">
        <v>12</v>
      </c>
      <c r="F443" s="417" t="s">
        <v>104</v>
      </c>
      <c r="G443" s="411" t="s">
        <v>111</v>
      </c>
      <c r="H443" s="417"/>
      <c r="I443" s="420" t="s">
        <v>145</v>
      </c>
      <c r="J443" s="329"/>
      <c r="K443" s="330"/>
      <c r="L443" s="334">
        <f>J$225</f>
        <v>100</v>
      </c>
      <c r="M443" s="437"/>
      <c r="N443" s="437"/>
      <c r="O443" s="437"/>
      <c r="P443" s="437"/>
      <c r="Q443" s="438"/>
      <c r="R443" s="343">
        <f t="shared" ref="R443" si="75">IF(AND(I443="△",BA443="●"),2+ROUNDDOWN(($L443-100)/100,0)*2,0)</f>
        <v>2</v>
      </c>
      <c r="S443" s="344"/>
      <c r="T443" s="344"/>
      <c r="U443" s="344"/>
      <c r="V443" s="344"/>
      <c r="W443" s="345"/>
      <c r="X443" s="420">
        <v>2</v>
      </c>
      <c r="Y443" s="421"/>
      <c r="Z443" s="422"/>
      <c r="AA443" s="405">
        <f t="shared" ref="AA443" si="76">IF(X443=1,$AL$36,IF(X443=2,$AL$56,IF(X443=3,$AL$74,IF(X443=4,$AL$93,IF(X443=5,$AL$111,IF(X443=6,$AL$129,IF(X443=7,$AL$148,IF(X443=8,$AL$166,IF(X443=9,$AL$184,IF(X443=10,$AL$203,0))))))))))</f>
        <v>0.2</v>
      </c>
      <c r="AB443" s="406"/>
      <c r="AC443" s="407"/>
      <c r="AD443" s="358">
        <f>IF(I443="△",ROUNDUP(R443*AA443,1),0)</f>
        <v>0.4</v>
      </c>
      <c r="AE443" s="359"/>
      <c r="AF443" s="359"/>
      <c r="AG443" s="359"/>
      <c r="AH443" s="359"/>
      <c r="AI443" s="360"/>
      <c r="AJ443" s="19"/>
      <c r="AM443" s="67"/>
      <c r="AN443" s="67"/>
      <c r="AO443" s="67"/>
      <c r="AP443" s="67"/>
      <c r="BA443" s="315" t="str">
        <f>IF(OR(I443="×",BA447="×"),"×","●")</f>
        <v>●</v>
      </c>
      <c r="BB443" s="315" t="str">
        <f>IF(BA443="●",IF(I443="定","-",I443),"-")</f>
        <v>△</v>
      </c>
      <c r="BD443" s="219"/>
      <c r="BE443" s="219"/>
    </row>
    <row r="444" spans="3:57" ht="10.9" customHeight="1" x14ac:dyDescent="0.15">
      <c r="C444" s="435"/>
      <c r="D444" s="436"/>
      <c r="E444" s="418"/>
      <c r="F444" s="418"/>
      <c r="G444" s="435"/>
      <c r="H444" s="418"/>
      <c r="I444" s="420"/>
      <c r="J444" s="329"/>
      <c r="K444" s="330"/>
      <c r="L444" s="337"/>
      <c r="M444" s="439"/>
      <c r="N444" s="439"/>
      <c r="O444" s="439"/>
      <c r="P444" s="439"/>
      <c r="Q444" s="440"/>
      <c r="R444" s="343"/>
      <c r="S444" s="344"/>
      <c r="T444" s="344"/>
      <c r="U444" s="344"/>
      <c r="V444" s="344"/>
      <c r="W444" s="345"/>
      <c r="X444" s="420"/>
      <c r="Y444" s="421"/>
      <c r="Z444" s="422"/>
      <c r="AA444" s="405"/>
      <c r="AB444" s="406"/>
      <c r="AC444" s="407"/>
      <c r="AD444" s="358"/>
      <c r="AE444" s="359"/>
      <c r="AF444" s="359"/>
      <c r="AG444" s="359"/>
      <c r="AH444" s="359"/>
      <c r="AI444" s="360"/>
      <c r="AJ444" s="19"/>
      <c r="AM444" s="67"/>
      <c r="AN444" s="67"/>
      <c r="AO444" s="67"/>
      <c r="AP444" s="67"/>
      <c r="BA444" s="315"/>
      <c r="BB444" s="315"/>
      <c r="BD444" s="219"/>
      <c r="BE444" s="219"/>
    </row>
    <row r="445" spans="3:57" ht="10.9" customHeight="1" x14ac:dyDescent="0.15">
      <c r="C445" s="435"/>
      <c r="D445" s="436"/>
      <c r="E445" s="418"/>
      <c r="F445" s="418"/>
      <c r="G445" s="435"/>
      <c r="H445" s="418"/>
      <c r="I445" s="420"/>
      <c r="J445" s="329"/>
      <c r="K445" s="330"/>
      <c r="L445" s="337"/>
      <c r="M445" s="439"/>
      <c r="N445" s="439"/>
      <c r="O445" s="439"/>
      <c r="P445" s="439"/>
      <c r="Q445" s="440"/>
      <c r="R445" s="343"/>
      <c r="S445" s="344"/>
      <c r="T445" s="344"/>
      <c r="U445" s="344"/>
      <c r="V445" s="344"/>
      <c r="W445" s="345"/>
      <c r="X445" s="420"/>
      <c r="Y445" s="421"/>
      <c r="Z445" s="422"/>
      <c r="AA445" s="405"/>
      <c r="AB445" s="406"/>
      <c r="AC445" s="407"/>
      <c r="AD445" s="358"/>
      <c r="AE445" s="359"/>
      <c r="AF445" s="359"/>
      <c r="AG445" s="359"/>
      <c r="AH445" s="359"/>
      <c r="AI445" s="360"/>
      <c r="AJ445" s="19"/>
      <c r="AM445" s="67"/>
      <c r="AN445" s="67"/>
      <c r="AO445" s="67"/>
      <c r="AP445" s="67"/>
      <c r="BA445" s="315"/>
      <c r="BB445" s="315"/>
      <c r="BD445" s="219"/>
      <c r="BE445" s="219"/>
    </row>
    <row r="446" spans="3:57" ht="10.9" customHeight="1" x14ac:dyDescent="0.15">
      <c r="C446" s="413"/>
      <c r="D446" s="416"/>
      <c r="E446" s="419"/>
      <c r="F446" s="419"/>
      <c r="G446" s="413"/>
      <c r="H446" s="419"/>
      <c r="I446" s="331"/>
      <c r="J446" s="332"/>
      <c r="K446" s="333"/>
      <c r="L446" s="340"/>
      <c r="M446" s="441"/>
      <c r="N446" s="441"/>
      <c r="O446" s="441"/>
      <c r="P446" s="441"/>
      <c r="Q446" s="442"/>
      <c r="R446" s="343"/>
      <c r="S446" s="344"/>
      <c r="T446" s="344"/>
      <c r="U446" s="344"/>
      <c r="V446" s="344"/>
      <c r="W446" s="345"/>
      <c r="X446" s="423"/>
      <c r="Y446" s="424"/>
      <c r="Z446" s="425"/>
      <c r="AA446" s="408"/>
      <c r="AB446" s="409"/>
      <c r="AC446" s="410"/>
      <c r="AD446" s="358"/>
      <c r="AE446" s="359"/>
      <c r="AF446" s="359"/>
      <c r="AG446" s="359"/>
      <c r="AH446" s="359"/>
      <c r="AI446" s="360"/>
      <c r="AJ446" s="19"/>
      <c r="AM446" s="67"/>
      <c r="AN446" s="67"/>
      <c r="AO446" s="67"/>
      <c r="AP446" s="67"/>
      <c r="BA446" s="315"/>
      <c r="BB446" s="315"/>
      <c r="BD446" s="219"/>
      <c r="BE446" s="219"/>
    </row>
    <row r="447" spans="3:57" ht="10.9" customHeight="1" x14ac:dyDescent="0.15">
      <c r="C447" s="411">
        <v>6</v>
      </c>
      <c r="D447" s="414" t="s">
        <v>103</v>
      </c>
      <c r="E447" s="417">
        <v>13</v>
      </c>
      <c r="F447" s="417" t="s">
        <v>104</v>
      </c>
      <c r="G447" s="411" t="s">
        <v>112</v>
      </c>
      <c r="H447" s="417"/>
      <c r="I447" s="420" t="s">
        <v>145</v>
      </c>
      <c r="J447" s="329"/>
      <c r="K447" s="330"/>
      <c r="L447" s="334">
        <f>J$225</f>
        <v>100</v>
      </c>
      <c r="M447" s="437"/>
      <c r="N447" s="437"/>
      <c r="O447" s="437"/>
      <c r="P447" s="437"/>
      <c r="Q447" s="438"/>
      <c r="R447" s="343">
        <f t="shared" ref="R447" si="77">IF(AND(I447="△",BA447="●"),2+ROUNDDOWN(($L447-100)/100,0)*2,0)</f>
        <v>2</v>
      </c>
      <c r="S447" s="344"/>
      <c r="T447" s="344"/>
      <c r="U447" s="344"/>
      <c r="V447" s="344"/>
      <c r="W447" s="345"/>
      <c r="X447" s="399">
        <v>1</v>
      </c>
      <c r="Y447" s="400"/>
      <c r="Z447" s="401"/>
      <c r="AA447" s="405">
        <f t="shared" ref="AA447" si="78">IF(X447=1,$AL$36,IF(X447=2,$AL$56,IF(X447=3,$AL$74,IF(X447=4,$AL$93,IF(X447=5,$AL$111,IF(X447=6,$AL$129,IF(X447=7,$AL$148,IF(X447=8,$AL$166,IF(X447=9,$AL$184,IF(X447=10,$AL$203,0))))))))))</f>
        <v>0.14299999999999999</v>
      </c>
      <c r="AB447" s="406"/>
      <c r="AC447" s="407"/>
      <c r="AD447" s="358">
        <f>IF(I447="△",ROUNDUP(R447*AA447,1),0)</f>
        <v>0.30000000000000004</v>
      </c>
      <c r="AE447" s="359"/>
      <c r="AF447" s="359"/>
      <c r="AG447" s="359"/>
      <c r="AH447" s="359"/>
      <c r="AI447" s="360"/>
      <c r="AJ447" s="19"/>
      <c r="AM447" s="67"/>
      <c r="AN447" s="67"/>
      <c r="AO447" s="67"/>
      <c r="AP447" s="67"/>
      <c r="BA447" s="315" t="str">
        <f>IF(OR(I447="×",BA451="×"),"×","●")</f>
        <v>●</v>
      </c>
      <c r="BB447" s="315" t="str">
        <f>IF(BA447="●",IF(I447="定","-",I447),"-")</f>
        <v>△</v>
      </c>
      <c r="BD447" s="219"/>
      <c r="BE447" s="219"/>
    </row>
    <row r="448" spans="3:57" ht="10.9" customHeight="1" x14ac:dyDescent="0.15">
      <c r="C448" s="435"/>
      <c r="D448" s="436"/>
      <c r="E448" s="418"/>
      <c r="F448" s="418"/>
      <c r="G448" s="435"/>
      <c r="H448" s="418"/>
      <c r="I448" s="420"/>
      <c r="J448" s="329"/>
      <c r="K448" s="330"/>
      <c r="L448" s="337"/>
      <c r="M448" s="439"/>
      <c r="N448" s="439"/>
      <c r="O448" s="439"/>
      <c r="P448" s="439"/>
      <c r="Q448" s="440"/>
      <c r="R448" s="343"/>
      <c r="S448" s="344"/>
      <c r="T448" s="344"/>
      <c r="U448" s="344"/>
      <c r="V448" s="344"/>
      <c r="W448" s="345"/>
      <c r="X448" s="399"/>
      <c r="Y448" s="400"/>
      <c r="Z448" s="401"/>
      <c r="AA448" s="405"/>
      <c r="AB448" s="406"/>
      <c r="AC448" s="407"/>
      <c r="AD448" s="358"/>
      <c r="AE448" s="359"/>
      <c r="AF448" s="359"/>
      <c r="AG448" s="359"/>
      <c r="AH448" s="359"/>
      <c r="AI448" s="360"/>
      <c r="AJ448" s="19"/>
      <c r="AM448" s="67"/>
      <c r="AN448" s="67"/>
      <c r="AO448" s="67"/>
      <c r="AP448" s="67"/>
      <c r="BA448" s="315"/>
      <c r="BB448" s="315"/>
      <c r="BD448" s="219"/>
      <c r="BE448" s="219"/>
    </row>
    <row r="449" spans="3:57" ht="10.9" customHeight="1" x14ac:dyDescent="0.15">
      <c r="C449" s="435"/>
      <c r="D449" s="436"/>
      <c r="E449" s="418"/>
      <c r="F449" s="418"/>
      <c r="G449" s="435"/>
      <c r="H449" s="418"/>
      <c r="I449" s="420"/>
      <c r="J449" s="329"/>
      <c r="K449" s="330"/>
      <c r="L449" s="337"/>
      <c r="M449" s="439"/>
      <c r="N449" s="439"/>
      <c r="O449" s="439"/>
      <c r="P449" s="439"/>
      <c r="Q449" s="440"/>
      <c r="R449" s="343"/>
      <c r="S449" s="344"/>
      <c r="T449" s="344"/>
      <c r="U449" s="344"/>
      <c r="V449" s="344"/>
      <c r="W449" s="345"/>
      <c r="X449" s="399"/>
      <c r="Y449" s="400"/>
      <c r="Z449" s="401"/>
      <c r="AA449" s="405"/>
      <c r="AB449" s="406"/>
      <c r="AC449" s="407"/>
      <c r="AD449" s="358"/>
      <c r="AE449" s="359"/>
      <c r="AF449" s="359"/>
      <c r="AG449" s="359"/>
      <c r="AH449" s="359"/>
      <c r="AI449" s="360"/>
      <c r="AJ449" s="19"/>
      <c r="AM449" s="67"/>
      <c r="AN449" s="67"/>
      <c r="AO449" s="67"/>
      <c r="AP449" s="67"/>
      <c r="BA449" s="315"/>
      <c r="BB449" s="315"/>
      <c r="BD449" s="219"/>
      <c r="BE449" s="219"/>
    </row>
    <row r="450" spans="3:57" ht="10.9" customHeight="1" x14ac:dyDescent="0.15">
      <c r="C450" s="413"/>
      <c r="D450" s="416"/>
      <c r="E450" s="419"/>
      <c r="F450" s="419"/>
      <c r="G450" s="413"/>
      <c r="H450" s="419"/>
      <c r="I450" s="331"/>
      <c r="J450" s="332"/>
      <c r="K450" s="333"/>
      <c r="L450" s="340"/>
      <c r="M450" s="441"/>
      <c r="N450" s="441"/>
      <c r="O450" s="441"/>
      <c r="P450" s="441"/>
      <c r="Q450" s="442"/>
      <c r="R450" s="343"/>
      <c r="S450" s="344"/>
      <c r="T450" s="344"/>
      <c r="U450" s="344"/>
      <c r="V450" s="344"/>
      <c r="W450" s="345"/>
      <c r="X450" s="402"/>
      <c r="Y450" s="403"/>
      <c r="Z450" s="404"/>
      <c r="AA450" s="408"/>
      <c r="AB450" s="409"/>
      <c r="AC450" s="410"/>
      <c r="AD450" s="358"/>
      <c r="AE450" s="359"/>
      <c r="AF450" s="359"/>
      <c r="AG450" s="359"/>
      <c r="AH450" s="359"/>
      <c r="AI450" s="360"/>
      <c r="AJ450" s="19"/>
      <c r="AM450" s="67"/>
      <c r="AN450" s="67"/>
      <c r="AO450" s="67"/>
      <c r="AP450" s="67"/>
      <c r="BA450" s="315"/>
      <c r="BB450" s="315"/>
      <c r="BD450" s="219"/>
      <c r="BE450" s="219"/>
    </row>
    <row r="451" spans="3:57" ht="10.9" customHeight="1" x14ac:dyDescent="0.15">
      <c r="C451" s="411">
        <v>6</v>
      </c>
      <c r="D451" s="414" t="s">
        <v>103</v>
      </c>
      <c r="E451" s="417">
        <v>14</v>
      </c>
      <c r="F451" s="417" t="s">
        <v>104</v>
      </c>
      <c r="G451" s="411" t="s">
        <v>113</v>
      </c>
      <c r="H451" s="417"/>
      <c r="I451" s="420" t="s">
        <v>145</v>
      </c>
      <c r="J451" s="329"/>
      <c r="K451" s="330"/>
      <c r="L451" s="334">
        <f>J$225</f>
        <v>100</v>
      </c>
      <c r="M451" s="437"/>
      <c r="N451" s="437"/>
      <c r="O451" s="437"/>
      <c r="P451" s="437"/>
      <c r="Q451" s="438"/>
      <c r="R451" s="343">
        <f t="shared" ref="R451" si="79">IF(AND(I451="△",BA451="●"),2+ROUNDDOWN(($L451-100)/100,0)*2,0)</f>
        <v>2</v>
      </c>
      <c r="S451" s="344"/>
      <c r="T451" s="344"/>
      <c r="U451" s="344"/>
      <c r="V451" s="344"/>
      <c r="W451" s="345"/>
      <c r="X451" s="399">
        <v>1</v>
      </c>
      <c r="Y451" s="400"/>
      <c r="Z451" s="401"/>
      <c r="AA451" s="405">
        <f t="shared" ref="AA451" si="80">IF(X451=1,$AL$36,IF(X451=2,$AL$56,IF(X451=3,$AL$74,IF(X451=4,$AL$93,IF(X451=5,$AL$111,IF(X451=6,$AL$129,IF(X451=7,$AL$148,IF(X451=8,$AL$166,IF(X451=9,$AL$184,IF(X451=10,$AL$203,0))))))))))</f>
        <v>0.14299999999999999</v>
      </c>
      <c r="AB451" s="406"/>
      <c r="AC451" s="407"/>
      <c r="AD451" s="358">
        <f>IF(I451="△",ROUNDUP(R451*AA451,1),0)</f>
        <v>0.30000000000000004</v>
      </c>
      <c r="AE451" s="359"/>
      <c r="AF451" s="359"/>
      <c r="AG451" s="359"/>
      <c r="AH451" s="359"/>
      <c r="AI451" s="360"/>
      <c r="AJ451" s="19"/>
      <c r="AM451" s="19"/>
      <c r="AN451" s="19"/>
      <c r="AO451" s="36"/>
      <c r="AP451" s="36"/>
      <c r="BA451" s="315" t="str">
        <f>IF(OR(I451="×",BA455="×"),"×","●")</f>
        <v>●</v>
      </c>
      <c r="BB451" s="315" t="str">
        <f>IF(BA451="●",IF(I451="定","-",I451),"-")</f>
        <v>△</v>
      </c>
      <c r="BD451" s="315"/>
      <c r="BE451" s="315"/>
    </row>
    <row r="452" spans="3:57" ht="10.9" customHeight="1" x14ac:dyDescent="0.15">
      <c r="C452" s="435"/>
      <c r="D452" s="436"/>
      <c r="E452" s="418"/>
      <c r="F452" s="418"/>
      <c r="G452" s="435"/>
      <c r="H452" s="418"/>
      <c r="I452" s="420"/>
      <c r="J452" s="329"/>
      <c r="K452" s="330"/>
      <c r="L452" s="337"/>
      <c r="M452" s="439"/>
      <c r="N452" s="439"/>
      <c r="O452" s="439"/>
      <c r="P452" s="439"/>
      <c r="Q452" s="440"/>
      <c r="R452" s="343"/>
      <c r="S452" s="344"/>
      <c r="T452" s="344"/>
      <c r="U452" s="344"/>
      <c r="V452" s="344"/>
      <c r="W452" s="345"/>
      <c r="X452" s="399"/>
      <c r="Y452" s="400"/>
      <c r="Z452" s="401"/>
      <c r="AA452" s="405"/>
      <c r="AB452" s="406"/>
      <c r="AC452" s="407"/>
      <c r="AD452" s="358"/>
      <c r="AE452" s="359"/>
      <c r="AF452" s="359"/>
      <c r="AG452" s="359"/>
      <c r="AH452" s="359"/>
      <c r="AI452" s="360"/>
      <c r="AJ452" s="19"/>
      <c r="AM452" s="19"/>
      <c r="AN452" s="19"/>
      <c r="AO452" s="36"/>
      <c r="AP452" s="36"/>
      <c r="BA452" s="315"/>
      <c r="BB452" s="315"/>
      <c r="BD452" s="315"/>
      <c r="BE452" s="315"/>
    </row>
    <row r="453" spans="3:57" ht="10.9" customHeight="1" x14ac:dyDescent="0.15">
      <c r="C453" s="435"/>
      <c r="D453" s="436"/>
      <c r="E453" s="418"/>
      <c r="F453" s="418"/>
      <c r="G453" s="435"/>
      <c r="H453" s="418"/>
      <c r="I453" s="420"/>
      <c r="J453" s="329"/>
      <c r="K453" s="330"/>
      <c r="L453" s="337"/>
      <c r="M453" s="439"/>
      <c r="N453" s="439"/>
      <c r="O453" s="439"/>
      <c r="P453" s="439"/>
      <c r="Q453" s="440"/>
      <c r="R453" s="343"/>
      <c r="S453" s="344"/>
      <c r="T453" s="344"/>
      <c r="U453" s="344"/>
      <c r="V453" s="344"/>
      <c r="W453" s="345"/>
      <c r="X453" s="399"/>
      <c r="Y453" s="400"/>
      <c r="Z453" s="401"/>
      <c r="AA453" s="405"/>
      <c r="AB453" s="406"/>
      <c r="AC453" s="407"/>
      <c r="AD453" s="358"/>
      <c r="AE453" s="359"/>
      <c r="AF453" s="359"/>
      <c r="AG453" s="359"/>
      <c r="AH453" s="359"/>
      <c r="AI453" s="360"/>
      <c r="AJ453" s="19"/>
      <c r="AM453" s="19"/>
      <c r="AN453" s="19"/>
      <c r="AO453" s="36"/>
      <c r="AP453" s="36"/>
      <c r="BA453" s="315"/>
      <c r="BB453" s="315"/>
      <c r="BD453" s="315"/>
      <c r="BE453" s="315"/>
    </row>
    <row r="454" spans="3:57" ht="10.9" customHeight="1" x14ac:dyDescent="0.15">
      <c r="C454" s="413"/>
      <c r="D454" s="416"/>
      <c r="E454" s="419"/>
      <c r="F454" s="419"/>
      <c r="G454" s="413"/>
      <c r="H454" s="419"/>
      <c r="I454" s="331"/>
      <c r="J454" s="332"/>
      <c r="K454" s="333"/>
      <c r="L454" s="340"/>
      <c r="M454" s="441"/>
      <c r="N454" s="441"/>
      <c r="O454" s="441"/>
      <c r="P454" s="441"/>
      <c r="Q454" s="442"/>
      <c r="R454" s="343"/>
      <c r="S454" s="344"/>
      <c r="T454" s="344"/>
      <c r="U454" s="344"/>
      <c r="V454" s="344"/>
      <c r="W454" s="345"/>
      <c r="X454" s="402"/>
      <c r="Y454" s="403"/>
      <c r="Z454" s="404"/>
      <c r="AA454" s="408"/>
      <c r="AB454" s="409"/>
      <c r="AC454" s="410"/>
      <c r="AD454" s="358"/>
      <c r="AE454" s="359"/>
      <c r="AF454" s="359"/>
      <c r="AG454" s="359"/>
      <c r="AH454" s="359"/>
      <c r="AI454" s="360"/>
      <c r="AJ454" s="19"/>
      <c r="AM454" s="19"/>
      <c r="AN454" s="19"/>
      <c r="AO454" s="36"/>
      <c r="AP454" s="36"/>
      <c r="BA454" s="315"/>
      <c r="BB454" s="315"/>
      <c r="BD454" s="315"/>
      <c r="BE454" s="315"/>
    </row>
    <row r="455" spans="3:57" ht="10.9" customHeight="1" x14ac:dyDescent="0.15">
      <c r="C455" s="411">
        <v>6</v>
      </c>
      <c r="D455" s="414" t="s">
        <v>103</v>
      </c>
      <c r="E455" s="417">
        <v>15</v>
      </c>
      <c r="F455" s="417" t="s">
        <v>104</v>
      </c>
      <c r="G455" s="411" t="s">
        <v>114</v>
      </c>
      <c r="H455" s="417"/>
      <c r="I455" s="420" t="s">
        <v>145</v>
      </c>
      <c r="J455" s="329"/>
      <c r="K455" s="330"/>
      <c r="L455" s="334">
        <f>J$225</f>
        <v>100</v>
      </c>
      <c r="M455" s="437"/>
      <c r="N455" s="437"/>
      <c r="O455" s="437"/>
      <c r="P455" s="437"/>
      <c r="Q455" s="438"/>
      <c r="R455" s="343">
        <f t="shared" ref="R455" si="81">IF(AND(I455="△",BA455="●"),2+ROUNDDOWN(($L455-100)/100,0)*2,0)</f>
        <v>2</v>
      </c>
      <c r="S455" s="344"/>
      <c r="T455" s="344"/>
      <c r="U455" s="344"/>
      <c r="V455" s="344"/>
      <c r="W455" s="345"/>
      <c r="X455" s="399">
        <v>1</v>
      </c>
      <c r="Y455" s="400"/>
      <c r="Z455" s="401"/>
      <c r="AA455" s="405">
        <f t="shared" ref="AA455" si="82">IF(X455=1,$AL$36,IF(X455=2,$AL$56,IF(X455=3,$AL$74,IF(X455=4,$AL$93,IF(X455=5,$AL$111,IF(X455=6,$AL$129,IF(X455=7,$AL$148,IF(X455=8,$AL$166,IF(X455=9,$AL$184,IF(X455=10,$AL$203,0))))))))))</f>
        <v>0.14299999999999999</v>
      </c>
      <c r="AB455" s="406"/>
      <c r="AC455" s="407"/>
      <c r="AD455" s="358">
        <f>IF(I455="△",ROUNDUP(R455*AA455,1),0)</f>
        <v>0.30000000000000004</v>
      </c>
      <c r="AE455" s="359"/>
      <c r="AF455" s="359"/>
      <c r="AG455" s="359"/>
      <c r="AH455" s="359"/>
      <c r="AI455" s="360"/>
      <c r="AJ455" s="19"/>
      <c r="AM455" s="19"/>
      <c r="AN455" s="19"/>
      <c r="AO455" s="36"/>
      <c r="AP455" s="36"/>
      <c r="BA455" s="315" t="str">
        <f>IF(OR(I455="×",BA459="×"),"×","●")</f>
        <v>●</v>
      </c>
      <c r="BB455" s="315" t="str">
        <f>IF(BA455="●",IF(I455="定","-",I455),"-")</f>
        <v>△</v>
      </c>
      <c r="BD455" s="315"/>
      <c r="BE455" s="315"/>
    </row>
    <row r="456" spans="3:57" ht="10.9" customHeight="1" x14ac:dyDescent="0.15">
      <c r="C456" s="435"/>
      <c r="D456" s="436"/>
      <c r="E456" s="418"/>
      <c r="F456" s="418"/>
      <c r="G456" s="435"/>
      <c r="H456" s="418"/>
      <c r="I456" s="420"/>
      <c r="J456" s="329"/>
      <c r="K456" s="330"/>
      <c r="L456" s="337"/>
      <c r="M456" s="439"/>
      <c r="N456" s="439"/>
      <c r="O456" s="439"/>
      <c r="P456" s="439"/>
      <c r="Q456" s="440"/>
      <c r="R456" s="343"/>
      <c r="S456" s="344"/>
      <c r="T456" s="344"/>
      <c r="U456" s="344"/>
      <c r="V456" s="344"/>
      <c r="W456" s="345"/>
      <c r="X456" s="399"/>
      <c r="Y456" s="400"/>
      <c r="Z456" s="401"/>
      <c r="AA456" s="405"/>
      <c r="AB456" s="406"/>
      <c r="AC456" s="407"/>
      <c r="AD456" s="358"/>
      <c r="AE456" s="359"/>
      <c r="AF456" s="359"/>
      <c r="AG456" s="359"/>
      <c r="AH456" s="359"/>
      <c r="AI456" s="360"/>
      <c r="AJ456" s="19"/>
      <c r="AM456" s="19"/>
      <c r="AN456" s="19"/>
      <c r="AO456" s="36"/>
      <c r="AP456" s="36"/>
      <c r="BA456" s="315"/>
      <c r="BB456" s="315"/>
      <c r="BD456" s="315"/>
      <c r="BE456" s="315"/>
    </row>
    <row r="457" spans="3:57" ht="10.9" customHeight="1" x14ac:dyDescent="0.15">
      <c r="C457" s="435"/>
      <c r="D457" s="436"/>
      <c r="E457" s="418"/>
      <c r="F457" s="418"/>
      <c r="G457" s="435"/>
      <c r="H457" s="418"/>
      <c r="I457" s="420"/>
      <c r="J457" s="329"/>
      <c r="K457" s="330"/>
      <c r="L457" s="337"/>
      <c r="M457" s="439"/>
      <c r="N457" s="439"/>
      <c r="O457" s="439"/>
      <c r="P457" s="439"/>
      <c r="Q457" s="440"/>
      <c r="R457" s="343"/>
      <c r="S457" s="344"/>
      <c r="T457" s="344"/>
      <c r="U457" s="344"/>
      <c r="V457" s="344"/>
      <c r="W457" s="345"/>
      <c r="X457" s="399"/>
      <c r="Y457" s="400"/>
      <c r="Z457" s="401"/>
      <c r="AA457" s="405"/>
      <c r="AB457" s="406"/>
      <c r="AC457" s="407"/>
      <c r="AD457" s="358"/>
      <c r="AE457" s="359"/>
      <c r="AF457" s="359"/>
      <c r="AG457" s="359"/>
      <c r="AH457" s="359"/>
      <c r="AI457" s="360"/>
      <c r="AJ457" s="19"/>
      <c r="AM457" s="19"/>
      <c r="AN457" s="19"/>
      <c r="AO457" s="36"/>
      <c r="AP457" s="36"/>
      <c r="BA457" s="315"/>
      <c r="BB457" s="315"/>
      <c r="BD457" s="315"/>
      <c r="BE457" s="315"/>
    </row>
    <row r="458" spans="3:57" ht="10.9" customHeight="1" x14ac:dyDescent="0.15">
      <c r="C458" s="413"/>
      <c r="D458" s="416"/>
      <c r="E458" s="419"/>
      <c r="F458" s="419"/>
      <c r="G458" s="413"/>
      <c r="H458" s="419"/>
      <c r="I458" s="331"/>
      <c r="J458" s="332"/>
      <c r="K458" s="333"/>
      <c r="L458" s="340"/>
      <c r="M458" s="441"/>
      <c r="N458" s="441"/>
      <c r="O458" s="441"/>
      <c r="P458" s="441"/>
      <c r="Q458" s="442"/>
      <c r="R458" s="343"/>
      <c r="S458" s="344"/>
      <c r="T458" s="344"/>
      <c r="U458" s="344"/>
      <c r="V458" s="344"/>
      <c r="W458" s="345"/>
      <c r="X458" s="402"/>
      <c r="Y458" s="403"/>
      <c r="Z458" s="404"/>
      <c r="AA458" s="408"/>
      <c r="AB458" s="409"/>
      <c r="AC458" s="410"/>
      <c r="AD458" s="358"/>
      <c r="AE458" s="359"/>
      <c r="AF458" s="359"/>
      <c r="AG458" s="359"/>
      <c r="AH458" s="359"/>
      <c r="AI458" s="360"/>
      <c r="AJ458" s="19"/>
      <c r="AM458" s="19"/>
      <c r="AN458" s="19"/>
      <c r="AO458" s="36"/>
      <c r="AP458" s="36"/>
      <c r="BA458" s="315"/>
      <c r="BB458" s="315"/>
      <c r="BD458" s="315"/>
      <c r="BE458" s="315"/>
    </row>
    <row r="459" spans="3:57" ht="10.9" customHeight="1" x14ac:dyDescent="0.15">
      <c r="C459" s="411">
        <v>6</v>
      </c>
      <c r="D459" s="414" t="s">
        <v>103</v>
      </c>
      <c r="E459" s="417">
        <v>16</v>
      </c>
      <c r="F459" s="417" t="s">
        <v>104</v>
      </c>
      <c r="G459" s="411" t="s">
        <v>108</v>
      </c>
      <c r="H459" s="417"/>
      <c r="I459" s="420" t="s">
        <v>145</v>
      </c>
      <c r="J459" s="329"/>
      <c r="K459" s="330"/>
      <c r="L459" s="334">
        <f>J$225</f>
        <v>100</v>
      </c>
      <c r="M459" s="437"/>
      <c r="N459" s="437"/>
      <c r="O459" s="437"/>
      <c r="P459" s="437"/>
      <c r="Q459" s="438"/>
      <c r="R459" s="343">
        <f t="shared" ref="R459" si="83">IF(AND(I459="△",BA459="●"),2+ROUNDDOWN(($L459-100)/100,0)*2,0)</f>
        <v>2</v>
      </c>
      <c r="S459" s="344"/>
      <c r="T459" s="344"/>
      <c r="U459" s="344"/>
      <c r="V459" s="344"/>
      <c r="W459" s="345"/>
      <c r="X459" s="399">
        <v>1</v>
      </c>
      <c r="Y459" s="400"/>
      <c r="Z459" s="401"/>
      <c r="AA459" s="405">
        <f t="shared" ref="AA459" si="84">IF(X459=1,$AL$36,IF(X459=2,$AL$56,IF(X459=3,$AL$74,IF(X459=4,$AL$93,IF(X459=5,$AL$111,IF(X459=6,$AL$129,IF(X459=7,$AL$148,IF(X459=8,$AL$166,IF(X459=9,$AL$184,IF(X459=10,$AL$203,0))))))))))</f>
        <v>0.14299999999999999</v>
      </c>
      <c r="AB459" s="406"/>
      <c r="AC459" s="407"/>
      <c r="AD459" s="358">
        <f>IF(I459="△",ROUNDUP(R459*AA459,1),0)</f>
        <v>0.30000000000000004</v>
      </c>
      <c r="AE459" s="359"/>
      <c r="AF459" s="359"/>
      <c r="AG459" s="359"/>
      <c r="AH459" s="359"/>
      <c r="AI459" s="360"/>
      <c r="AJ459" s="19"/>
      <c r="AM459" s="19"/>
      <c r="AN459" s="19"/>
      <c r="AO459" s="36"/>
      <c r="AP459" s="36"/>
      <c r="BA459" s="315" t="str">
        <f>IF(OR(I459="×",BA463="×"),"×","●")</f>
        <v>●</v>
      </c>
      <c r="BB459" s="315" t="str">
        <f>IF(BA459="●",IF(I459="定","-",I459),"-")</f>
        <v>△</v>
      </c>
      <c r="BD459" s="315"/>
      <c r="BE459" s="315"/>
    </row>
    <row r="460" spans="3:57" ht="10.9" customHeight="1" x14ac:dyDescent="0.15">
      <c r="C460" s="435"/>
      <c r="D460" s="436"/>
      <c r="E460" s="418"/>
      <c r="F460" s="418"/>
      <c r="G460" s="435"/>
      <c r="H460" s="418"/>
      <c r="I460" s="420"/>
      <c r="J460" s="329"/>
      <c r="K460" s="330"/>
      <c r="L460" s="337"/>
      <c r="M460" s="439"/>
      <c r="N460" s="439"/>
      <c r="O460" s="439"/>
      <c r="P460" s="439"/>
      <c r="Q460" s="440"/>
      <c r="R460" s="343"/>
      <c r="S460" s="344"/>
      <c r="T460" s="344"/>
      <c r="U460" s="344"/>
      <c r="V460" s="344"/>
      <c r="W460" s="345"/>
      <c r="X460" s="399"/>
      <c r="Y460" s="400"/>
      <c r="Z460" s="401"/>
      <c r="AA460" s="405"/>
      <c r="AB460" s="406"/>
      <c r="AC460" s="407"/>
      <c r="AD460" s="358"/>
      <c r="AE460" s="359"/>
      <c r="AF460" s="359"/>
      <c r="AG460" s="359"/>
      <c r="AH460" s="359"/>
      <c r="AI460" s="360"/>
      <c r="AJ460" s="19"/>
      <c r="AM460" s="19"/>
      <c r="AN460" s="19"/>
      <c r="AO460" s="36"/>
      <c r="AP460" s="36"/>
      <c r="BA460" s="315"/>
      <c r="BB460" s="315"/>
      <c r="BD460" s="315"/>
      <c r="BE460" s="315"/>
    </row>
    <row r="461" spans="3:57" ht="10.9" customHeight="1" x14ac:dyDescent="0.15">
      <c r="C461" s="435"/>
      <c r="D461" s="436"/>
      <c r="E461" s="418"/>
      <c r="F461" s="418"/>
      <c r="G461" s="435"/>
      <c r="H461" s="418"/>
      <c r="I461" s="420"/>
      <c r="J461" s="329"/>
      <c r="K461" s="330"/>
      <c r="L461" s="337"/>
      <c r="M461" s="439"/>
      <c r="N461" s="439"/>
      <c r="O461" s="439"/>
      <c r="P461" s="439"/>
      <c r="Q461" s="440"/>
      <c r="R461" s="343"/>
      <c r="S461" s="344"/>
      <c r="T461" s="344"/>
      <c r="U461" s="344"/>
      <c r="V461" s="344"/>
      <c r="W461" s="345"/>
      <c r="X461" s="399"/>
      <c r="Y461" s="400"/>
      <c r="Z461" s="401"/>
      <c r="AA461" s="405"/>
      <c r="AB461" s="406"/>
      <c r="AC461" s="407"/>
      <c r="AD461" s="358"/>
      <c r="AE461" s="359"/>
      <c r="AF461" s="359"/>
      <c r="AG461" s="359"/>
      <c r="AH461" s="359"/>
      <c r="AI461" s="360"/>
      <c r="AJ461" s="19"/>
      <c r="AM461" s="19"/>
      <c r="AN461" s="19"/>
      <c r="AO461" s="36"/>
      <c r="AP461" s="36"/>
      <c r="BA461" s="315"/>
      <c r="BB461" s="315"/>
      <c r="BD461" s="315"/>
      <c r="BE461" s="315"/>
    </row>
    <row r="462" spans="3:57" ht="10.9" customHeight="1" x14ac:dyDescent="0.15">
      <c r="C462" s="413"/>
      <c r="D462" s="416"/>
      <c r="E462" s="419"/>
      <c r="F462" s="419"/>
      <c r="G462" s="413"/>
      <c r="H462" s="419"/>
      <c r="I462" s="331"/>
      <c r="J462" s="332"/>
      <c r="K462" s="333"/>
      <c r="L462" s="340"/>
      <c r="M462" s="441"/>
      <c r="N462" s="441"/>
      <c r="O462" s="441"/>
      <c r="P462" s="441"/>
      <c r="Q462" s="442"/>
      <c r="R462" s="343"/>
      <c r="S462" s="344"/>
      <c r="T462" s="344"/>
      <c r="U462" s="344"/>
      <c r="V462" s="344"/>
      <c r="W462" s="345"/>
      <c r="X462" s="402"/>
      <c r="Y462" s="403"/>
      <c r="Z462" s="404"/>
      <c r="AA462" s="408"/>
      <c r="AB462" s="409"/>
      <c r="AC462" s="410"/>
      <c r="AD462" s="358"/>
      <c r="AE462" s="359"/>
      <c r="AF462" s="359"/>
      <c r="AG462" s="359"/>
      <c r="AH462" s="359"/>
      <c r="AI462" s="360"/>
      <c r="AJ462" s="19"/>
      <c r="AM462" s="19"/>
      <c r="AN462" s="19"/>
      <c r="AO462" s="36"/>
      <c r="AP462" s="36"/>
      <c r="BA462" s="315"/>
      <c r="BB462" s="315"/>
      <c r="BD462" s="315"/>
      <c r="BE462" s="315"/>
    </row>
    <row r="463" spans="3:57" ht="10.9" customHeight="1" x14ac:dyDescent="0.15">
      <c r="C463" s="411">
        <v>6</v>
      </c>
      <c r="D463" s="414" t="s">
        <v>103</v>
      </c>
      <c r="E463" s="417">
        <v>17</v>
      </c>
      <c r="F463" s="417" t="s">
        <v>104</v>
      </c>
      <c r="G463" s="411" t="s">
        <v>109</v>
      </c>
      <c r="H463" s="417"/>
      <c r="I463" s="420" t="s">
        <v>145</v>
      </c>
      <c r="J463" s="329"/>
      <c r="K463" s="330"/>
      <c r="L463" s="334">
        <f>J$225</f>
        <v>100</v>
      </c>
      <c r="M463" s="437"/>
      <c r="N463" s="437"/>
      <c r="O463" s="437"/>
      <c r="P463" s="437"/>
      <c r="Q463" s="438"/>
      <c r="R463" s="343">
        <f t="shared" ref="R463" si="85">IF(AND(I463="△",BA463="●"),2+ROUNDDOWN(($L463-100)/100,0)*2,0)</f>
        <v>2</v>
      </c>
      <c r="S463" s="344"/>
      <c r="T463" s="344"/>
      <c r="U463" s="344"/>
      <c r="V463" s="344"/>
      <c r="W463" s="345"/>
      <c r="X463" s="399">
        <v>1</v>
      </c>
      <c r="Y463" s="400"/>
      <c r="Z463" s="401"/>
      <c r="AA463" s="405">
        <f t="shared" ref="AA463" si="86">IF(X463=1,$AL$36,IF(X463=2,$AL$56,IF(X463=3,$AL$74,IF(X463=4,$AL$93,IF(X463=5,$AL$111,IF(X463=6,$AL$129,IF(X463=7,$AL$148,IF(X463=8,$AL$166,IF(X463=9,$AL$184,IF(X463=10,$AL$203,0))))))))))</f>
        <v>0.14299999999999999</v>
      </c>
      <c r="AB463" s="406"/>
      <c r="AC463" s="407"/>
      <c r="AD463" s="358">
        <f>IF(I463="△",ROUNDUP(R463*AA463,1),0)</f>
        <v>0.30000000000000004</v>
      </c>
      <c r="AE463" s="359"/>
      <c r="AF463" s="359"/>
      <c r="AG463" s="359"/>
      <c r="AH463" s="359"/>
      <c r="AI463" s="360"/>
      <c r="AJ463" s="19"/>
      <c r="AM463" s="19"/>
      <c r="AN463" s="19"/>
      <c r="AO463" s="36"/>
      <c r="AP463" s="36"/>
      <c r="BA463" s="315" t="str">
        <f>IF(OR(I463="×",BA467="×"),"×","●")</f>
        <v>●</v>
      </c>
      <c r="BB463" s="315" t="str">
        <f>IF(BA463="●",IF(I463="定","-",I463),"-")</f>
        <v>△</v>
      </c>
      <c r="BD463" s="315"/>
      <c r="BE463" s="315"/>
    </row>
    <row r="464" spans="3:57" ht="10.9" customHeight="1" x14ac:dyDescent="0.15">
      <c r="C464" s="435"/>
      <c r="D464" s="436"/>
      <c r="E464" s="418"/>
      <c r="F464" s="418"/>
      <c r="G464" s="435"/>
      <c r="H464" s="418"/>
      <c r="I464" s="420"/>
      <c r="J464" s="329"/>
      <c r="K464" s="330"/>
      <c r="L464" s="337"/>
      <c r="M464" s="439"/>
      <c r="N464" s="439"/>
      <c r="O464" s="439"/>
      <c r="P464" s="439"/>
      <c r="Q464" s="440"/>
      <c r="R464" s="343"/>
      <c r="S464" s="344"/>
      <c r="T464" s="344"/>
      <c r="U464" s="344"/>
      <c r="V464" s="344"/>
      <c r="W464" s="345"/>
      <c r="X464" s="399"/>
      <c r="Y464" s="400"/>
      <c r="Z464" s="401"/>
      <c r="AA464" s="405"/>
      <c r="AB464" s="406"/>
      <c r="AC464" s="407"/>
      <c r="AD464" s="358"/>
      <c r="AE464" s="359"/>
      <c r="AF464" s="359"/>
      <c r="AG464" s="359"/>
      <c r="AH464" s="359"/>
      <c r="AI464" s="360"/>
      <c r="AJ464" s="19"/>
      <c r="AM464" s="19"/>
      <c r="AN464" s="19"/>
      <c r="AO464" s="36"/>
      <c r="AP464" s="36"/>
      <c r="BA464" s="315"/>
      <c r="BB464" s="315"/>
      <c r="BD464" s="315"/>
      <c r="BE464" s="315"/>
    </row>
    <row r="465" spans="3:58" ht="10.9" customHeight="1" x14ac:dyDescent="0.15">
      <c r="C465" s="435"/>
      <c r="D465" s="436"/>
      <c r="E465" s="418"/>
      <c r="F465" s="418"/>
      <c r="G465" s="435"/>
      <c r="H465" s="418"/>
      <c r="I465" s="420"/>
      <c r="J465" s="329"/>
      <c r="K465" s="330"/>
      <c r="L465" s="337"/>
      <c r="M465" s="439"/>
      <c r="N465" s="439"/>
      <c r="O465" s="439"/>
      <c r="P465" s="439"/>
      <c r="Q465" s="440"/>
      <c r="R465" s="343"/>
      <c r="S465" s="344"/>
      <c r="T465" s="344"/>
      <c r="U465" s="344"/>
      <c r="V465" s="344"/>
      <c r="W465" s="345"/>
      <c r="X465" s="399"/>
      <c r="Y465" s="400"/>
      <c r="Z465" s="401"/>
      <c r="AA465" s="405"/>
      <c r="AB465" s="406"/>
      <c r="AC465" s="407"/>
      <c r="AD465" s="358"/>
      <c r="AE465" s="359"/>
      <c r="AF465" s="359"/>
      <c r="AG465" s="359"/>
      <c r="AH465" s="359"/>
      <c r="AI465" s="360"/>
      <c r="AJ465" s="19"/>
      <c r="AM465" s="19"/>
      <c r="AN465" s="19"/>
      <c r="AO465" s="36"/>
      <c r="AP465" s="36"/>
      <c r="BA465" s="315"/>
      <c r="BB465" s="315"/>
      <c r="BD465" s="315"/>
      <c r="BE465" s="315"/>
    </row>
    <row r="466" spans="3:58" ht="10.9" customHeight="1" x14ac:dyDescent="0.15">
      <c r="C466" s="413"/>
      <c r="D466" s="416"/>
      <c r="E466" s="419"/>
      <c r="F466" s="419"/>
      <c r="G466" s="413"/>
      <c r="H466" s="419"/>
      <c r="I466" s="331"/>
      <c r="J466" s="332"/>
      <c r="K466" s="333"/>
      <c r="L466" s="340"/>
      <c r="M466" s="441"/>
      <c r="N466" s="441"/>
      <c r="O466" s="441"/>
      <c r="P466" s="441"/>
      <c r="Q466" s="442"/>
      <c r="R466" s="343"/>
      <c r="S466" s="344"/>
      <c r="T466" s="344"/>
      <c r="U466" s="344"/>
      <c r="V466" s="344"/>
      <c r="W466" s="345"/>
      <c r="X466" s="402"/>
      <c r="Y466" s="403"/>
      <c r="Z466" s="404"/>
      <c r="AA466" s="408"/>
      <c r="AB466" s="409"/>
      <c r="AC466" s="410"/>
      <c r="AD466" s="358"/>
      <c r="AE466" s="359"/>
      <c r="AF466" s="359"/>
      <c r="AG466" s="359"/>
      <c r="AH466" s="359"/>
      <c r="AI466" s="360"/>
      <c r="AJ466" s="19"/>
      <c r="AM466" s="19"/>
      <c r="AN466" s="19"/>
      <c r="AO466" s="36"/>
      <c r="AP466" s="36"/>
      <c r="BA466" s="315"/>
      <c r="BB466" s="315"/>
      <c r="BD466" s="315"/>
      <c r="BE466" s="315"/>
    </row>
    <row r="467" spans="3:58" ht="10.9" customHeight="1" x14ac:dyDescent="0.15">
      <c r="C467" s="411">
        <v>6</v>
      </c>
      <c r="D467" s="414" t="s">
        <v>103</v>
      </c>
      <c r="E467" s="417">
        <v>18</v>
      </c>
      <c r="F467" s="417" t="s">
        <v>104</v>
      </c>
      <c r="G467" s="411" t="s">
        <v>110</v>
      </c>
      <c r="H467" s="417"/>
      <c r="I467" s="420" t="s">
        <v>145</v>
      </c>
      <c r="J467" s="329"/>
      <c r="K467" s="330"/>
      <c r="L467" s="334">
        <f>J$225</f>
        <v>100</v>
      </c>
      <c r="M467" s="437"/>
      <c r="N467" s="437"/>
      <c r="O467" s="437"/>
      <c r="P467" s="437"/>
      <c r="Q467" s="438"/>
      <c r="R467" s="343">
        <f t="shared" ref="R467" si="87">IF(AND(I467="△",BA467="●"),2+ROUNDDOWN(($L467-100)/100,0)*2,0)</f>
        <v>2</v>
      </c>
      <c r="S467" s="344"/>
      <c r="T467" s="344"/>
      <c r="U467" s="344"/>
      <c r="V467" s="344"/>
      <c r="W467" s="345"/>
      <c r="X467" s="420">
        <v>2</v>
      </c>
      <c r="Y467" s="421"/>
      <c r="Z467" s="422"/>
      <c r="AA467" s="405">
        <f t="shared" ref="AA467" si="88">IF(X467=1,$AL$36,IF(X467=2,$AL$56,IF(X467=3,$AL$74,IF(X467=4,$AL$93,IF(X467=5,$AL$111,IF(X467=6,$AL$129,IF(X467=7,$AL$148,IF(X467=8,$AL$166,IF(X467=9,$AL$184,IF(X467=10,$AL$203,0))))))))))</f>
        <v>0.2</v>
      </c>
      <c r="AB467" s="406"/>
      <c r="AC467" s="407"/>
      <c r="AD467" s="358">
        <f>IF(I467="△",ROUNDUP(R467*AA467,1),0)</f>
        <v>0.4</v>
      </c>
      <c r="AE467" s="359"/>
      <c r="AF467" s="359"/>
      <c r="AG467" s="359"/>
      <c r="AH467" s="359"/>
      <c r="AI467" s="360"/>
      <c r="AJ467" s="19"/>
      <c r="AM467" s="19"/>
      <c r="AN467" s="19"/>
      <c r="AO467" s="36"/>
      <c r="AP467" s="36"/>
      <c r="BA467" s="315" t="str">
        <f>IF(OR(I467="×",BA471="×"),"×","●")</f>
        <v>●</v>
      </c>
      <c r="BB467" s="315" t="str">
        <f>IF(BA467="●",IF(I467="定","-",I467),"-")</f>
        <v>△</v>
      </c>
      <c r="BD467" s="315"/>
      <c r="BE467" s="315"/>
    </row>
    <row r="468" spans="3:58" ht="10.9" customHeight="1" x14ac:dyDescent="0.15">
      <c r="C468" s="435"/>
      <c r="D468" s="436"/>
      <c r="E468" s="418"/>
      <c r="F468" s="418"/>
      <c r="G468" s="435"/>
      <c r="H468" s="418"/>
      <c r="I468" s="420"/>
      <c r="J468" s="329"/>
      <c r="K468" s="330"/>
      <c r="L468" s="337"/>
      <c r="M468" s="439"/>
      <c r="N468" s="439"/>
      <c r="O468" s="439"/>
      <c r="P468" s="439"/>
      <c r="Q468" s="440"/>
      <c r="R468" s="343"/>
      <c r="S468" s="344"/>
      <c r="T468" s="344"/>
      <c r="U468" s="344"/>
      <c r="V468" s="344"/>
      <c r="W468" s="345"/>
      <c r="X468" s="420"/>
      <c r="Y468" s="421"/>
      <c r="Z468" s="422"/>
      <c r="AA468" s="405"/>
      <c r="AB468" s="406"/>
      <c r="AC468" s="407"/>
      <c r="AD468" s="358"/>
      <c r="AE468" s="359"/>
      <c r="AF468" s="359"/>
      <c r="AG468" s="359"/>
      <c r="AH468" s="359"/>
      <c r="AI468" s="360"/>
      <c r="AJ468" s="19"/>
      <c r="AM468" s="19"/>
      <c r="AN468" s="19"/>
      <c r="AO468" s="36"/>
      <c r="AP468" s="36"/>
      <c r="BA468" s="315"/>
      <c r="BB468" s="315"/>
      <c r="BD468" s="315"/>
      <c r="BE468" s="315"/>
    </row>
    <row r="469" spans="3:58" ht="10.9" customHeight="1" x14ac:dyDescent="0.15">
      <c r="C469" s="435"/>
      <c r="D469" s="436"/>
      <c r="E469" s="418"/>
      <c r="F469" s="418"/>
      <c r="G469" s="435"/>
      <c r="H469" s="418"/>
      <c r="I469" s="420"/>
      <c r="J469" s="329"/>
      <c r="K469" s="330"/>
      <c r="L469" s="337"/>
      <c r="M469" s="439"/>
      <c r="N469" s="439"/>
      <c r="O469" s="439"/>
      <c r="P469" s="439"/>
      <c r="Q469" s="440"/>
      <c r="R469" s="343"/>
      <c r="S469" s="344"/>
      <c r="T469" s="344"/>
      <c r="U469" s="344"/>
      <c r="V469" s="344"/>
      <c r="W469" s="345"/>
      <c r="X469" s="420"/>
      <c r="Y469" s="421"/>
      <c r="Z469" s="422"/>
      <c r="AA469" s="405"/>
      <c r="AB469" s="406"/>
      <c r="AC469" s="407"/>
      <c r="AD469" s="358"/>
      <c r="AE469" s="359"/>
      <c r="AF469" s="359"/>
      <c r="AG469" s="359"/>
      <c r="AH469" s="359"/>
      <c r="AI469" s="360"/>
      <c r="AJ469" s="19"/>
      <c r="AM469" s="19"/>
      <c r="AN469" s="19"/>
      <c r="AO469" s="36"/>
      <c r="AP469" s="36"/>
      <c r="BA469" s="315"/>
      <c r="BB469" s="315"/>
      <c r="BD469" s="315"/>
      <c r="BE469" s="315"/>
    </row>
    <row r="470" spans="3:58" ht="10.9" customHeight="1" x14ac:dyDescent="0.15">
      <c r="C470" s="413"/>
      <c r="D470" s="416"/>
      <c r="E470" s="419"/>
      <c r="F470" s="419"/>
      <c r="G470" s="413"/>
      <c r="H470" s="419"/>
      <c r="I470" s="331"/>
      <c r="J470" s="332"/>
      <c r="K470" s="333"/>
      <c r="L470" s="340"/>
      <c r="M470" s="441"/>
      <c r="N470" s="441"/>
      <c r="O470" s="441"/>
      <c r="P470" s="441"/>
      <c r="Q470" s="442"/>
      <c r="R470" s="343"/>
      <c r="S470" s="344"/>
      <c r="T470" s="344"/>
      <c r="U470" s="344"/>
      <c r="V470" s="344"/>
      <c r="W470" s="345"/>
      <c r="X470" s="423"/>
      <c r="Y470" s="424"/>
      <c r="Z470" s="425"/>
      <c r="AA470" s="408"/>
      <c r="AB470" s="409"/>
      <c r="AC470" s="410"/>
      <c r="AD470" s="358"/>
      <c r="AE470" s="359"/>
      <c r="AF470" s="359"/>
      <c r="AG470" s="359"/>
      <c r="AH470" s="359"/>
      <c r="AI470" s="360"/>
      <c r="AJ470" s="19"/>
      <c r="AM470" s="19"/>
      <c r="AN470" s="19"/>
      <c r="AO470" s="36"/>
      <c r="AP470" s="36"/>
      <c r="BA470" s="315"/>
      <c r="BB470" s="315"/>
      <c r="BD470" s="315"/>
      <c r="BE470" s="315"/>
    </row>
    <row r="471" spans="3:58" ht="10.9" customHeight="1" x14ac:dyDescent="0.15">
      <c r="C471" s="411">
        <v>6</v>
      </c>
      <c r="D471" s="414" t="s">
        <v>103</v>
      </c>
      <c r="E471" s="417">
        <v>19</v>
      </c>
      <c r="F471" s="417" t="s">
        <v>104</v>
      </c>
      <c r="G471" s="411" t="s">
        <v>111</v>
      </c>
      <c r="H471" s="417"/>
      <c r="I471" s="420" t="s">
        <v>145</v>
      </c>
      <c r="J471" s="329"/>
      <c r="K471" s="330"/>
      <c r="L471" s="334">
        <f>J$225</f>
        <v>100</v>
      </c>
      <c r="M471" s="437"/>
      <c r="N471" s="437"/>
      <c r="O471" s="437"/>
      <c r="P471" s="437"/>
      <c r="Q471" s="438"/>
      <c r="R471" s="343">
        <f t="shared" ref="R471" si="89">IF(AND(I471="△",BA471="●"),2+ROUNDDOWN(($L471-100)/100,0)*2,0)</f>
        <v>2</v>
      </c>
      <c r="S471" s="344"/>
      <c r="T471" s="344"/>
      <c r="U471" s="344"/>
      <c r="V471" s="344"/>
      <c r="W471" s="345"/>
      <c r="X471" s="420">
        <v>2</v>
      </c>
      <c r="Y471" s="421"/>
      <c r="Z471" s="422"/>
      <c r="AA471" s="405">
        <f t="shared" ref="AA471" si="90">IF(X471=1,$AL$36,IF(X471=2,$AL$56,IF(X471=3,$AL$74,IF(X471=4,$AL$93,IF(X471=5,$AL$111,IF(X471=6,$AL$129,IF(X471=7,$AL$148,IF(X471=8,$AL$166,IF(X471=9,$AL$184,IF(X471=10,$AL$203,0))))))))))</f>
        <v>0.2</v>
      </c>
      <c r="AB471" s="406"/>
      <c r="AC471" s="407"/>
      <c r="AD471" s="358">
        <f>IF(I471="△",ROUNDUP(R471*AA471,1),0)</f>
        <v>0.4</v>
      </c>
      <c r="AE471" s="359"/>
      <c r="AF471" s="359"/>
      <c r="AG471" s="359"/>
      <c r="AH471" s="359"/>
      <c r="AI471" s="360"/>
      <c r="AJ471" s="19"/>
      <c r="AM471" s="67"/>
      <c r="AN471" s="67"/>
      <c r="AO471" s="67"/>
      <c r="AP471" s="67"/>
      <c r="BA471" s="315" t="str">
        <f>IF(OR(I471="×",BA475="×"),"×","●")</f>
        <v>●</v>
      </c>
      <c r="BB471" s="315" t="str">
        <f>IF(BA471="●",IF(I471="定","-",I471),"-")</f>
        <v>△</v>
      </c>
      <c r="BD471" s="219"/>
      <c r="BE471" s="219"/>
    </row>
    <row r="472" spans="3:58" ht="10.9" customHeight="1" x14ac:dyDescent="0.15">
      <c r="C472" s="435"/>
      <c r="D472" s="436"/>
      <c r="E472" s="418"/>
      <c r="F472" s="418"/>
      <c r="G472" s="435"/>
      <c r="H472" s="418"/>
      <c r="I472" s="420"/>
      <c r="J472" s="329"/>
      <c r="K472" s="330"/>
      <c r="L472" s="337"/>
      <c r="M472" s="439"/>
      <c r="N472" s="439"/>
      <c r="O472" s="439"/>
      <c r="P472" s="439"/>
      <c r="Q472" s="440"/>
      <c r="R472" s="343"/>
      <c r="S472" s="344"/>
      <c r="T472" s="344"/>
      <c r="U472" s="344"/>
      <c r="V472" s="344"/>
      <c r="W472" s="345"/>
      <c r="X472" s="420"/>
      <c r="Y472" s="421"/>
      <c r="Z472" s="422"/>
      <c r="AA472" s="405"/>
      <c r="AB472" s="406"/>
      <c r="AC472" s="407"/>
      <c r="AD472" s="358"/>
      <c r="AE472" s="359"/>
      <c r="AF472" s="359"/>
      <c r="AG472" s="359"/>
      <c r="AH472" s="359"/>
      <c r="AI472" s="360"/>
      <c r="AJ472" s="19"/>
      <c r="AM472" s="67"/>
      <c r="AN472" s="67"/>
      <c r="AO472" s="67"/>
      <c r="AP472" s="67"/>
      <c r="BA472" s="315"/>
      <c r="BB472" s="315"/>
      <c r="BD472" s="219"/>
      <c r="BE472" s="219"/>
    </row>
    <row r="473" spans="3:58" ht="10.9" customHeight="1" x14ac:dyDescent="0.15">
      <c r="C473" s="435"/>
      <c r="D473" s="436"/>
      <c r="E473" s="418"/>
      <c r="F473" s="418"/>
      <c r="G473" s="435"/>
      <c r="H473" s="418"/>
      <c r="I473" s="420"/>
      <c r="J473" s="329"/>
      <c r="K473" s="330"/>
      <c r="L473" s="337"/>
      <c r="M473" s="439"/>
      <c r="N473" s="439"/>
      <c r="O473" s="439"/>
      <c r="P473" s="439"/>
      <c r="Q473" s="440"/>
      <c r="R473" s="343"/>
      <c r="S473" s="344"/>
      <c r="T473" s="344"/>
      <c r="U473" s="344"/>
      <c r="V473" s="344"/>
      <c r="W473" s="345"/>
      <c r="X473" s="420"/>
      <c r="Y473" s="421"/>
      <c r="Z473" s="422"/>
      <c r="AA473" s="405"/>
      <c r="AB473" s="406"/>
      <c r="AC473" s="407"/>
      <c r="AD473" s="358"/>
      <c r="AE473" s="359"/>
      <c r="AF473" s="359"/>
      <c r="AG473" s="359"/>
      <c r="AH473" s="359"/>
      <c r="AI473" s="360"/>
      <c r="AJ473" s="19"/>
      <c r="AM473" s="67"/>
      <c r="AN473" s="67"/>
      <c r="AO473" s="67"/>
      <c r="AP473" s="67"/>
      <c r="BA473" s="315"/>
      <c r="BB473" s="315"/>
      <c r="BD473" s="219"/>
      <c r="BE473" s="219"/>
    </row>
    <row r="474" spans="3:58" ht="10.9" customHeight="1" x14ac:dyDescent="0.15">
      <c r="C474" s="413"/>
      <c r="D474" s="416"/>
      <c r="E474" s="419"/>
      <c r="F474" s="419"/>
      <c r="G474" s="413"/>
      <c r="H474" s="419"/>
      <c r="I474" s="331"/>
      <c r="J474" s="332"/>
      <c r="K474" s="333"/>
      <c r="L474" s="340"/>
      <c r="M474" s="441"/>
      <c r="N474" s="441"/>
      <c r="O474" s="441"/>
      <c r="P474" s="441"/>
      <c r="Q474" s="442"/>
      <c r="R474" s="343"/>
      <c r="S474" s="344"/>
      <c r="T474" s="344"/>
      <c r="U474" s="344"/>
      <c r="V474" s="344"/>
      <c r="W474" s="345"/>
      <c r="X474" s="423"/>
      <c r="Y474" s="424"/>
      <c r="Z474" s="425"/>
      <c r="AA474" s="408"/>
      <c r="AB474" s="409"/>
      <c r="AC474" s="410"/>
      <c r="AD474" s="358"/>
      <c r="AE474" s="359"/>
      <c r="AF474" s="359"/>
      <c r="AG474" s="359"/>
      <c r="AH474" s="359"/>
      <c r="AI474" s="360"/>
      <c r="AJ474" s="19"/>
      <c r="AM474" s="67"/>
      <c r="AN474" s="67"/>
      <c r="AO474" s="67"/>
      <c r="AP474" s="67"/>
      <c r="BA474" s="315"/>
      <c r="BB474" s="315"/>
      <c r="BD474" s="219"/>
      <c r="BE474" s="219"/>
    </row>
    <row r="475" spans="3:58" ht="10.9" customHeight="1" x14ac:dyDescent="0.15">
      <c r="C475" s="411">
        <v>6</v>
      </c>
      <c r="D475" s="414" t="s">
        <v>103</v>
      </c>
      <c r="E475" s="417">
        <v>20</v>
      </c>
      <c r="F475" s="417" t="s">
        <v>104</v>
      </c>
      <c r="G475" s="411" t="s">
        <v>112</v>
      </c>
      <c r="H475" s="417"/>
      <c r="I475" s="420" t="s">
        <v>145</v>
      </c>
      <c r="J475" s="329"/>
      <c r="K475" s="330"/>
      <c r="L475" s="334">
        <f>J$225</f>
        <v>100</v>
      </c>
      <c r="M475" s="437"/>
      <c r="N475" s="437"/>
      <c r="O475" s="437"/>
      <c r="P475" s="437"/>
      <c r="Q475" s="438"/>
      <c r="R475" s="343">
        <f t="shared" ref="R475" si="91">IF(AND(I475="△",BA475="●"),2+ROUNDDOWN(($L475-100)/100,0)*2,0)</f>
        <v>2</v>
      </c>
      <c r="S475" s="344"/>
      <c r="T475" s="344"/>
      <c r="U475" s="344"/>
      <c r="V475" s="344"/>
      <c r="W475" s="345"/>
      <c r="X475" s="399">
        <v>1</v>
      </c>
      <c r="Y475" s="400"/>
      <c r="Z475" s="401"/>
      <c r="AA475" s="405">
        <f t="shared" ref="AA475" si="92">IF(X475=1,$AL$36,IF(X475=2,$AL$56,IF(X475=3,$AL$74,IF(X475=4,$AL$93,IF(X475=5,$AL$111,IF(X475=6,$AL$129,IF(X475=7,$AL$148,IF(X475=8,$AL$166,IF(X475=9,$AL$184,IF(X475=10,$AL$203,0))))))))))</f>
        <v>0.14299999999999999</v>
      </c>
      <c r="AB475" s="406"/>
      <c r="AC475" s="407"/>
      <c r="AD475" s="358">
        <f>IF(I475="△",ROUNDUP(R475*AA475,1),0)</f>
        <v>0.30000000000000004</v>
      </c>
      <c r="AE475" s="359"/>
      <c r="AF475" s="359"/>
      <c r="AG475" s="359"/>
      <c r="AH475" s="359"/>
      <c r="AI475" s="360"/>
      <c r="AJ475" s="19"/>
      <c r="AM475" s="67"/>
      <c r="AN475" s="67"/>
      <c r="AO475" s="67"/>
      <c r="AP475" s="67"/>
      <c r="BA475" s="315" t="str">
        <f>IF(I475="×","×","●")</f>
        <v>●</v>
      </c>
      <c r="BB475" s="315" t="str">
        <f>IF(BA475="●",IF(I475="定","-",I475),"-")</f>
        <v>△</v>
      </c>
      <c r="BD475" s="219"/>
      <c r="BE475" s="219"/>
    </row>
    <row r="476" spans="3:58" ht="10.9" customHeight="1" x14ac:dyDescent="0.15">
      <c r="C476" s="435"/>
      <c r="D476" s="436"/>
      <c r="E476" s="418"/>
      <c r="F476" s="418"/>
      <c r="G476" s="435"/>
      <c r="H476" s="418"/>
      <c r="I476" s="399"/>
      <c r="J476" s="400"/>
      <c r="K476" s="456"/>
      <c r="L476" s="458"/>
      <c r="M476" s="439"/>
      <c r="N476" s="439"/>
      <c r="O476" s="439"/>
      <c r="P476" s="439"/>
      <c r="Q476" s="440"/>
      <c r="R476" s="343"/>
      <c r="S476" s="344"/>
      <c r="T476" s="344"/>
      <c r="U476" s="344"/>
      <c r="V476" s="344"/>
      <c r="W476" s="345"/>
      <c r="X476" s="399"/>
      <c r="Y476" s="400"/>
      <c r="Z476" s="401"/>
      <c r="AA476" s="405"/>
      <c r="AB476" s="406"/>
      <c r="AC476" s="407"/>
      <c r="AD476" s="358"/>
      <c r="AE476" s="359"/>
      <c r="AF476" s="359"/>
      <c r="AG476" s="359"/>
      <c r="AH476" s="359"/>
      <c r="AI476" s="360"/>
      <c r="AJ476" s="19"/>
      <c r="AM476" s="67"/>
      <c r="AN476" s="67"/>
      <c r="AO476" s="67"/>
      <c r="AP476" s="67"/>
      <c r="BA476" s="315"/>
      <c r="BB476" s="315"/>
      <c r="BD476" s="219"/>
      <c r="BE476" s="219"/>
    </row>
    <row r="477" spans="3:58" ht="10.9" customHeight="1" x14ac:dyDescent="0.15">
      <c r="C477" s="435"/>
      <c r="D477" s="436"/>
      <c r="E477" s="418"/>
      <c r="F477" s="418"/>
      <c r="G477" s="435"/>
      <c r="H477" s="418"/>
      <c r="I477" s="399"/>
      <c r="J477" s="400"/>
      <c r="K477" s="456"/>
      <c r="L477" s="458"/>
      <c r="M477" s="439"/>
      <c r="N477" s="439"/>
      <c r="O477" s="439"/>
      <c r="P477" s="439"/>
      <c r="Q477" s="440"/>
      <c r="R477" s="343"/>
      <c r="S477" s="344"/>
      <c r="T477" s="344"/>
      <c r="U477" s="344"/>
      <c r="V477" s="344"/>
      <c r="W477" s="345"/>
      <c r="X477" s="399"/>
      <c r="Y477" s="400"/>
      <c r="Z477" s="401"/>
      <c r="AA477" s="405"/>
      <c r="AB477" s="406"/>
      <c r="AC477" s="407"/>
      <c r="AD477" s="358"/>
      <c r="AE477" s="359"/>
      <c r="AF477" s="359"/>
      <c r="AG477" s="359"/>
      <c r="AH477" s="359"/>
      <c r="AI477" s="360"/>
      <c r="AJ477" s="19"/>
      <c r="AM477" s="67"/>
      <c r="AN477" s="67"/>
      <c r="AO477" s="67"/>
      <c r="AP477" s="67"/>
      <c r="BA477" s="315"/>
      <c r="BB477" s="315"/>
      <c r="BD477" s="219"/>
      <c r="BE477" s="219"/>
    </row>
    <row r="478" spans="3:58" ht="10.9" customHeight="1" thickBot="1" x14ac:dyDescent="0.2">
      <c r="C478" s="413"/>
      <c r="D478" s="416"/>
      <c r="E478" s="419"/>
      <c r="F478" s="419"/>
      <c r="G478" s="413"/>
      <c r="H478" s="419"/>
      <c r="I478" s="402"/>
      <c r="J478" s="403"/>
      <c r="K478" s="457"/>
      <c r="L478" s="459"/>
      <c r="M478" s="441"/>
      <c r="N478" s="441"/>
      <c r="O478" s="441"/>
      <c r="P478" s="441"/>
      <c r="Q478" s="442"/>
      <c r="R478" s="343"/>
      <c r="S478" s="344"/>
      <c r="T478" s="344"/>
      <c r="U478" s="344"/>
      <c r="V478" s="344"/>
      <c r="W478" s="345"/>
      <c r="X478" s="402"/>
      <c r="Y478" s="403"/>
      <c r="Z478" s="404"/>
      <c r="AA478" s="408"/>
      <c r="AB478" s="409"/>
      <c r="AC478" s="410"/>
      <c r="AD478" s="358"/>
      <c r="AE478" s="359"/>
      <c r="AF478" s="359"/>
      <c r="AG478" s="359"/>
      <c r="AH478" s="359"/>
      <c r="AI478" s="360"/>
      <c r="AJ478" s="19"/>
      <c r="AM478" s="67"/>
      <c r="AN478" s="67"/>
      <c r="AO478" s="67"/>
      <c r="AP478" s="67"/>
      <c r="BA478" s="315"/>
      <c r="BB478" s="315"/>
      <c r="BD478" s="219"/>
      <c r="BE478" s="219"/>
    </row>
    <row r="479" spans="3:58" ht="14.1" customHeight="1" thickTop="1" x14ac:dyDescent="0.15">
      <c r="C479" s="376" t="s">
        <v>118</v>
      </c>
      <c r="D479" s="377"/>
      <c r="E479" s="377"/>
      <c r="F479" s="377"/>
      <c r="G479" s="377"/>
      <c r="H479" s="377"/>
      <c r="I479" s="377"/>
      <c r="J479" s="377"/>
      <c r="K479" s="377"/>
      <c r="L479" s="377"/>
      <c r="M479" s="377"/>
      <c r="N479" s="377"/>
      <c r="O479" s="377"/>
      <c r="P479" s="377"/>
      <c r="Q479" s="377"/>
      <c r="R479" s="377"/>
      <c r="S479" s="377"/>
      <c r="T479" s="377"/>
      <c r="U479" s="377"/>
      <c r="V479" s="377"/>
      <c r="W479" s="377"/>
      <c r="X479" s="377"/>
      <c r="Y479" s="377"/>
      <c r="Z479" s="377"/>
      <c r="AA479" s="378"/>
      <c r="AB479" s="385">
        <f>SUM(AD399:AI478)</f>
        <v>6.5999999999999988</v>
      </c>
      <c r="AC479" s="386"/>
      <c r="AD479" s="386"/>
      <c r="AE479" s="386"/>
      <c r="AF479" s="386"/>
      <c r="AG479" s="391" t="s">
        <v>116</v>
      </c>
      <c r="AH479" s="391"/>
      <c r="AI479" s="392"/>
      <c r="AJ479" s="67"/>
      <c r="AK479" s="67"/>
      <c r="AL479" s="426">
        <f>SUM(AL399:AO478)</f>
        <v>0</v>
      </c>
      <c r="AM479" s="427"/>
      <c r="AN479" s="427"/>
      <c r="AO479" s="428"/>
      <c r="AP479" s="19"/>
      <c r="BA479" s="315"/>
      <c r="BB479" s="315"/>
      <c r="BD479" s="315"/>
      <c r="BE479" s="315"/>
      <c r="BF479" s="219"/>
    </row>
    <row r="480" spans="3:58" ht="14.1" customHeight="1" x14ac:dyDescent="0.15">
      <c r="C480" s="379"/>
      <c r="D480" s="380"/>
      <c r="E480" s="380"/>
      <c r="F480" s="380"/>
      <c r="G480" s="380"/>
      <c r="H480" s="380"/>
      <c r="I480" s="380"/>
      <c r="J480" s="380"/>
      <c r="K480" s="380"/>
      <c r="L480" s="380"/>
      <c r="M480" s="380"/>
      <c r="N480" s="380"/>
      <c r="O480" s="380"/>
      <c r="P480" s="380"/>
      <c r="Q480" s="380"/>
      <c r="R480" s="380"/>
      <c r="S480" s="380"/>
      <c r="T480" s="380"/>
      <c r="U480" s="380"/>
      <c r="V480" s="380"/>
      <c r="W480" s="380"/>
      <c r="X480" s="380"/>
      <c r="Y480" s="380"/>
      <c r="Z480" s="380"/>
      <c r="AA480" s="381"/>
      <c r="AB480" s="387"/>
      <c r="AC480" s="388"/>
      <c r="AD480" s="388"/>
      <c r="AE480" s="388"/>
      <c r="AF480" s="388"/>
      <c r="AG480" s="393"/>
      <c r="AH480" s="393"/>
      <c r="AI480" s="394"/>
      <c r="AJ480" s="67"/>
      <c r="AK480" s="67"/>
      <c r="AL480" s="429"/>
      <c r="AM480" s="430"/>
      <c r="AN480" s="430"/>
      <c r="AO480" s="431"/>
      <c r="AP480" s="19"/>
      <c r="BA480" s="315"/>
      <c r="BB480" s="315"/>
      <c r="BD480" s="315"/>
      <c r="BE480" s="315"/>
      <c r="BF480" s="219"/>
    </row>
    <row r="481" spans="3:58" ht="14.1" customHeight="1" x14ac:dyDescent="0.15">
      <c r="C481" s="379"/>
      <c r="D481" s="380"/>
      <c r="E481" s="380"/>
      <c r="F481" s="380"/>
      <c r="G481" s="380"/>
      <c r="H481" s="380"/>
      <c r="I481" s="380"/>
      <c r="J481" s="380"/>
      <c r="K481" s="380"/>
      <c r="L481" s="380"/>
      <c r="M481" s="380"/>
      <c r="N481" s="380"/>
      <c r="O481" s="380"/>
      <c r="P481" s="380"/>
      <c r="Q481" s="380"/>
      <c r="R481" s="380"/>
      <c r="S481" s="380"/>
      <c r="T481" s="380"/>
      <c r="U481" s="380"/>
      <c r="V481" s="380"/>
      <c r="W481" s="380"/>
      <c r="X481" s="380"/>
      <c r="Y481" s="380"/>
      <c r="Z481" s="380"/>
      <c r="AA481" s="381"/>
      <c r="AB481" s="387"/>
      <c r="AC481" s="388"/>
      <c r="AD481" s="388"/>
      <c r="AE481" s="388"/>
      <c r="AF481" s="388"/>
      <c r="AG481" s="393"/>
      <c r="AH481" s="393"/>
      <c r="AI481" s="394"/>
      <c r="AL481" s="429"/>
      <c r="AM481" s="430"/>
      <c r="AN481" s="430"/>
      <c r="AO481" s="431"/>
      <c r="AP481" s="19"/>
      <c r="BA481" s="315"/>
      <c r="BB481" s="315"/>
      <c r="BD481" s="315"/>
      <c r="BE481" s="315"/>
      <c r="BF481" s="219"/>
    </row>
    <row r="482" spans="3:58" ht="14.1" customHeight="1" thickBot="1" x14ac:dyDescent="0.2">
      <c r="C482" s="382"/>
      <c r="D482" s="383"/>
      <c r="E482" s="383"/>
      <c r="F482" s="383"/>
      <c r="G482" s="383"/>
      <c r="H482" s="383"/>
      <c r="I482" s="383"/>
      <c r="J482" s="383"/>
      <c r="K482" s="383"/>
      <c r="L482" s="383"/>
      <c r="M482" s="383"/>
      <c r="N482" s="383"/>
      <c r="O482" s="383"/>
      <c r="P482" s="383"/>
      <c r="Q482" s="383"/>
      <c r="R482" s="383"/>
      <c r="S482" s="383"/>
      <c r="T482" s="383"/>
      <c r="U482" s="383"/>
      <c r="V482" s="383"/>
      <c r="W482" s="383"/>
      <c r="X482" s="383"/>
      <c r="Y482" s="383"/>
      <c r="Z482" s="383"/>
      <c r="AA482" s="384"/>
      <c r="AB482" s="389"/>
      <c r="AC482" s="390"/>
      <c r="AD482" s="390"/>
      <c r="AE482" s="390"/>
      <c r="AF482" s="390"/>
      <c r="AG482" s="395"/>
      <c r="AH482" s="395"/>
      <c r="AI482" s="396"/>
      <c r="AL482" s="432"/>
      <c r="AM482" s="433"/>
      <c r="AN482" s="433"/>
      <c r="AO482" s="434"/>
      <c r="AP482" s="19"/>
      <c r="BA482" s="315"/>
      <c r="BB482" s="315"/>
      <c r="BD482" s="315"/>
      <c r="BE482" s="315"/>
      <c r="BF482" s="219"/>
    </row>
    <row r="483" spans="3:58" ht="14.1" customHeight="1" thickTop="1" x14ac:dyDescent="0.15">
      <c r="C483" s="443" t="s">
        <v>119</v>
      </c>
      <c r="D483" s="444"/>
      <c r="E483" s="444"/>
      <c r="F483" s="444"/>
      <c r="G483" s="444"/>
      <c r="H483" s="444"/>
      <c r="I483" s="444"/>
      <c r="J483" s="444"/>
      <c r="K483" s="444"/>
      <c r="L483" s="444"/>
      <c r="M483" s="444"/>
      <c r="N483" s="444"/>
      <c r="O483" s="444"/>
      <c r="P483" s="444"/>
      <c r="Q483" s="444"/>
      <c r="R483" s="444"/>
      <c r="S483" s="444"/>
      <c r="T483" s="444"/>
      <c r="U483" s="444"/>
      <c r="V483" s="444"/>
      <c r="W483" s="444"/>
      <c r="X483" s="444"/>
      <c r="Y483" s="444"/>
      <c r="Z483" s="444"/>
      <c r="AA483" s="445"/>
      <c r="AB483" s="448">
        <f>SUM(AB311+AB395+AB479)</f>
        <v>47.2</v>
      </c>
      <c r="AC483" s="449"/>
      <c r="AD483" s="449"/>
      <c r="AE483" s="449"/>
      <c r="AF483" s="449"/>
      <c r="AG483" s="452" t="s">
        <v>116</v>
      </c>
      <c r="AH483" s="452"/>
      <c r="AI483" s="453"/>
      <c r="AJ483" s="67"/>
      <c r="AK483" s="67"/>
      <c r="AL483" s="67"/>
      <c r="AM483" s="19"/>
      <c r="AN483" s="19"/>
      <c r="AO483" s="19"/>
      <c r="AP483" s="19"/>
      <c r="BA483" s="315">
        <f>COUNTIF(BA243:BA478,"●")</f>
        <v>57</v>
      </c>
      <c r="BB483" s="315">
        <f>COUNTIF(BB243:BB478,"○")+COUNTIF(BB243:BB478,"△")</f>
        <v>57</v>
      </c>
      <c r="BD483" s="315"/>
      <c r="BE483" s="315"/>
      <c r="BF483" s="219"/>
    </row>
    <row r="484" spans="3:58" ht="14.1" customHeight="1" x14ac:dyDescent="0.15">
      <c r="C484" s="292"/>
      <c r="D484" s="293"/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293"/>
      <c r="S484" s="293"/>
      <c r="T484" s="293"/>
      <c r="U484" s="293"/>
      <c r="V484" s="293"/>
      <c r="W484" s="293"/>
      <c r="X484" s="293"/>
      <c r="Y484" s="293"/>
      <c r="Z484" s="293"/>
      <c r="AA484" s="446"/>
      <c r="AB484" s="448"/>
      <c r="AC484" s="449"/>
      <c r="AD484" s="449"/>
      <c r="AE484" s="449"/>
      <c r="AF484" s="449"/>
      <c r="AG484" s="452"/>
      <c r="AH484" s="452"/>
      <c r="AI484" s="453"/>
      <c r="AJ484" s="67"/>
      <c r="AK484" s="67"/>
      <c r="AL484" s="67"/>
      <c r="AM484" s="19"/>
      <c r="AN484" s="19"/>
      <c r="AO484" s="19"/>
      <c r="AP484" s="19"/>
      <c r="BA484" s="315"/>
      <c r="BB484" s="315"/>
      <c r="BD484" s="315"/>
      <c r="BE484" s="315"/>
      <c r="BF484" s="219"/>
    </row>
    <row r="485" spans="3:58" ht="14.1" customHeight="1" x14ac:dyDescent="0.15">
      <c r="C485" s="292"/>
      <c r="D485" s="293"/>
      <c r="E485" s="293"/>
      <c r="F485" s="293"/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  <c r="R485" s="293"/>
      <c r="S485" s="293"/>
      <c r="T485" s="293"/>
      <c r="U485" s="293"/>
      <c r="V485" s="293"/>
      <c r="W485" s="293"/>
      <c r="X485" s="293"/>
      <c r="Y485" s="293"/>
      <c r="Z485" s="293"/>
      <c r="AA485" s="446"/>
      <c r="AB485" s="448"/>
      <c r="AC485" s="449"/>
      <c r="AD485" s="449"/>
      <c r="AE485" s="449"/>
      <c r="AF485" s="449"/>
      <c r="AG485" s="452"/>
      <c r="AH485" s="452"/>
      <c r="AI485" s="453"/>
      <c r="AM485" s="19"/>
      <c r="AN485" s="19"/>
      <c r="AO485" s="19"/>
      <c r="AP485" s="19"/>
      <c r="BA485" s="315"/>
      <c r="BB485" s="315"/>
      <c r="BD485" s="315"/>
      <c r="BE485" s="315"/>
      <c r="BF485" s="219"/>
    </row>
    <row r="486" spans="3:58" ht="14.1" customHeight="1" thickBot="1" x14ac:dyDescent="0.2">
      <c r="C486" s="252"/>
      <c r="D486" s="253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447"/>
      <c r="AB486" s="450"/>
      <c r="AC486" s="451"/>
      <c r="AD486" s="451"/>
      <c r="AE486" s="451"/>
      <c r="AF486" s="451"/>
      <c r="AG486" s="454"/>
      <c r="AH486" s="454"/>
      <c r="AI486" s="455"/>
      <c r="AM486" s="19"/>
      <c r="AN486" s="19"/>
      <c r="AO486" s="19"/>
      <c r="AP486" s="19"/>
      <c r="BA486" s="315"/>
      <c r="BB486" s="315"/>
      <c r="BD486" s="315"/>
      <c r="BE486" s="315"/>
      <c r="BF486" s="219"/>
    </row>
    <row r="487" spans="3:58" ht="19.5" thickTop="1" x14ac:dyDescent="0.15">
      <c r="AC487" s="123"/>
    </row>
    <row r="488" spans="3:58" x14ac:dyDescent="0.15">
      <c r="AR488" s="123"/>
    </row>
  </sheetData>
  <sheetProtection algorithmName="SHA-512" hashValue="c4yS3FUol7PYXX1o+8yl2+VOp8gmi73pc7X6UTNHZSvYoEx4WCUQjvjo6j4kVMXuS5qRrGjoyF9yc11ss88t9w==" saltValue="IeYrVs3ufaszYqGUnGqhvA==" spinCount="100000" sheet="1" formatRows="0"/>
  <mergeCells count="1471">
    <mergeCell ref="BF479:BF482"/>
    <mergeCell ref="C483:AA486"/>
    <mergeCell ref="AB483:AF486"/>
    <mergeCell ref="AG483:AI486"/>
    <mergeCell ref="BA483:BA486"/>
    <mergeCell ref="BB483:BB486"/>
    <mergeCell ref="BD483:BE486"/>
    <mergeCell ref="BF483:BF486"/>
    <mergeCell ref="BA475:BA478"/>
    <mergeCell ref="BB475:BB478"/>
    <mergeCell ref="BD475:BE478"/>
    <mergeCell ref="C479:AA482"/>
    <mergeCell ref="AB479:AF482"/>
    <mergeCell ref="AG479:AI482"/>
    <mergeCell ref="AL479:AO482"/>
    <mergeCell ref="BA479:BA482"/>
    <mergeCell ref="BB479:BB482"/>
    <mergeCell ref="BD479:BE482"/>
    <mergeCell ref="I475:K478"/>
    <mergeCell ref="L475:Q478"/>
    <mergeCell ref="R475:W478"/>
    <mergeCell ref="X475:Z478"/>
    <mergeCell ref="AA475:AC478"/>
    <mergeCell ref="AD475:AI478"/>
    <mergeCell ref="AA471:AC474"/>
    <mergeCell ref="AD471:AI474"/>
    <mergeCell ref="BA471:BA474"/>
    <mergeCell ref="BB471:BB474"/>
    <mergeCell ref="BD471:BE474"/>
    <mergeCell ref="C475:C478"/>
    <mergeCell ref="D475:D478"/>
    <mergeCell ref="E475:E478"/>
    <mergeCell ref="F475:F478"/>
    <mergeCell ref="G475:H478"/>
    <mergeCell ref="BE467:BE470"/>
    <mergeCell ref="C471:C474"/>
    <mergeCell ref="D471:D474"/>
    <mergeCell ref="E471:E474"/>
    <mergeCell ref="F471:F474"/>
    <mergeCell ref="G471:H474"/>
    <mergeCell ref="I471:K474"/>
    <mergeCell ref="L471:Q474"/>
    <mergeCell ref="R471:W474"/>
    <mergeCell ref="X471:Z474"/>
    <mergeCell ref="X467:Z470"/>
    <mergeCell ref="AA467:AC470"/>
    <mergeCell ref="AD467:AI470"/>
    <mergeCell ref="BA467:BA470"/>
    <mergeCell ref="BB467:BB470"/>
    <mergeCell ref="BD467:BD470"/>
    <mergeCell ref="BD463:BD466"/>
    <mergeCell ref="BE463:BE466"/>
    <mergeCell ref="C467:C470"/>
    <mergeCell ref="D467:D470"/>
    <mergeCell ref="E467:E470"/>
    <mergeCell ref="F467:F470"/>
    <mergeCell ref="G467:H470"/>
    <mergeCell ref="I467:K470"/>
    <mergeCell ref="L467:Q470"/>
    <mergeCell ref="R467:W470"/>
    <mergeCell ref="R463:W466"/>
    <mergeCell ref="X463:Z466"/>
    <mergeCell ref="AA463:AC466"/>
    <mergeCell ref="AD463:AI466"/>
    <mergeCell ref="BA463:BA466"/>
    <mergeCell ref="BB463:BB466"/>
    <mergeCell ref="BB459:BB462"/>
    <mergeCell ref="BD459:BD462"/>
    <mergeCell ref="BE459:BE462"/>
    <mergeCell ref="C463:C466"/>
    <mergeCell ref="D463:D466"/>
    <mergeCell ref="E463:E466"/>
    <mergeCell ref="F463:F466"/>
    <mergeCell ref="G463:H466"/>
    <mergeCell ref="I463:K466"/>
    <mergeCell ref="L463:Q466"/>
    <mergeCell ref="L459:Q462"/>
    <mergeCell ref="R459:W462"/>
    <mergeCell ref="X459:Z462"/>
    <mergeCell ref="AA459:AC462"/>
    <mergeCell ref="AD459:AI462"/>
    <mergeCell ref="BA459:BA462"/>
    <mergeCell ref="C459:C462"/>
    <mergeCell ref="D459:D462"/>
    <mergeCell ref="E459:E462"/>
    <mergeCell ref="F459:F462"/>
    <mergeCell ref="G459:H462"/>
    <mergeCell ref="I459:K462"/>
    <mergeCell ref="AA455:AC458"/>
    <mergeCell ref="AD455:AI458"/>
    <mergeCell ref="BA455:BA458"/>
    <mergeCell ref="BB455:BB458"/>
    <mergeCell ref="BD455:BD458"/>
    <mergeCell ref="BE455:BE458"/>
    <mergeCell ref="BE451:BE454"/>
    <mergeCell ref="C455:C458"/>
    <mergeCell ref="D455:D458"/>
    <mergeCell ref="E455:E458"/>
    <mergeCell ref="F455:F458"/>
    <mergeCell ref="G455:H458"/>
    <mergeCell ref="I455:K458"/>
    <mergeCell ref="L455:Q458"/>
    <mergeCell ref="R455:W458"/>
    <mergeCell ref="X455:Z458"/>
    <mergeCell ref="X451:Z454"/>
    <mergeCell ref="AA451:AC454"/>
    <mergeCell ref="AD451:AI454"/>
    <mergeCell ref="BA451:BA454"/>
    <mergeCell ref="BB451:BB454"/>
    <mergeCell ref="BD451:BD454"/>
    <mergeCell ref="BB447:BB450"/>
    <mergeCell ref="BD447:BE450"/>
    <mergeCell ref="C451:C454"/>
    <mergeCell ref="D451:D454"/>
    <mergeCell ref="E451:E454"/>
    <mergeCell ref="F451:F454"/>
    <mergeCell ref="G451:H454"/>
    <mergeCell ref="I451:K454"/>
    <mergeCell ref="L451:Q454"/>
    <mergeCell ref="R451:W454"/>
    <mergeCell ref="L447:Q450"/>
    <mergeCell ref="R447:W450"/>
    <mergeCell ref="X447:Z450"/>
    <mergeCell ref="AA447:AC450"/>
    <mergeCell ref="AD447:AI450"/>
    <mergeCell ref="BA447:BA450"/>
    <mergeCell ref="C447:C450"/>
    <mergeCell ref="D447:D450"/>
    <mergeCell ref="E447:E450"/>
    <mergeCell ref="F447:F450"/>
    <mergeCell ref="G447:H450"/>
    <mergeCell ref="I447:K450"/>
    <mergeCell ref="X443:Z446"/>
    <mergeCell ref="AA443:AC446"/>
    <mergeCell ref="AD443:AI446"/>
    <mergeCell ref="BA443:BA446"/>
    <mergeCell ref="BB443:BB446"/>
    <mergeCell ref="BD443:BE446"/>
    <mergeCell ref="BD439:BD442"/>
    <mergeCell ref="BE439:BE442"/>
    <mergeCell ref="C443:C446"/>
    <mergeCell ref="D443:D446"/>
    <mergeCell ref="E443:E446"/>
    <mergeCell ref="F443:F446"/>
    <mergeCell ref="G443:H446"/>
    <mergeCell ref="I443:K446"/>
    <mergeCell ref="L443:Q446"/>
    <mergeCell ref="R443:W446"/>
    <mergeCell ref="R439:W442"/>
    <mergeCell ref="X439:Z442"/>
    <mergeCell ref="AA439:AC442"/>
    <mergeCell ref="AD439:AI442"/>
    <mergeCell ref="BA439:BA442"/>
    <mergeCell ref="BB439:BB442"/>
    <mergeCell ref="BB435:BB438"/>
    <mergeCell ref="BD435:BD438"/>
    <mergeCell ref="BE435:BE438"/>
    <mergeCell ref="C439:C442"/>
    <mergeCell ref="D439:D442"/>
    <mergeCell ref="E439:E442"/>
    <mergeCell ref="F439:F442"/>
    <mergeCell ref="G439:H442"/>
    <mergeCell ref="I439:K442"/>
    <mergeCell ref="L439:Q442"/>
    <mergeCell ref="L435:Q438"/>
    <mergeCell ref="R435:W438"/>
    <mergeCell ref="X435:Z438"/>
    <mergeCell ref="AA435:AC438"/>
    <mergeCell ref="AD435:AI438"/>
    <mergeCell ref="BA435:BA438"/>
    <mergeCell ref="C435:C438"/>
    <mergeCell ref="D435:D438"/>
    <mergeCell ref="E435:E438"/>
    <mergeCell ref="F435:F438"/>
    <mergeCell ref="G435:H438"/>
    <mergeCell ref="I435:K438"/>
    <mergeCell ref="AA431:AC434"/>
    <mergeCell ref="AD431:AI434"/>
    <mergeCell ref="BA431:BA434"/>
    <mergeCell ref="BB431:BB434"/>
    <mergeCell ref="BD431:BD434"/>
    <mergeCell ref="BE431:BE434"/>
    <mergeCell ref="BE427:BE430"/>
    <mergeCell ref="C431:C434"/>
    <mergeCell ref="D431:D434"/>
    <mergeCell ref="E431:E434"/>
    <mergeCell ref="F431:F434"/>
    <mergeCell ref="G431:H434"/>
    <mergeCell ref="I431:K434"/>
    <mergeCell ref="L431:Q434"/>
    <mergeCell ref="R431:W434"/>
    <mergeCell ref="X431:Z434"/>
    <mergeCell ref="X427:Z430"/>
    <mergeCell ref="AA427:AC430"/>
    <mergeCell ref="AD427:AI430"/>
    <mergeCell ref="BA427:BA430"/>
    <mergeCell ref="BB427:BB430"/>
    <mergeCell ref="BD427:BD430"/>
    <mergeCell ref="BD423:BD426"/>
    <mergeCell ref="BE423:BE426"/>
    <mergeCell ref="C427:C430"/>
    <mergeCell ref="D427:D430"/>
    <mergeCell ref="E427:E430"/>
    <mergeCell ref="F427:F430"/>
    <mergeCell ref="G427:H430"/>
    <mergeCell ref="I427:K430"/>
    <mergeCell ref="L427:Q430"/>
    <mergeCell ref="R427:W430"/>
    <mergeCell ref="R423:W426"/>
    <mergeCell ref="X423:Z426"/>
    <mergeCell ref="AA423:AC426"/>
    <mergeCell ref="AD423:AI426"/>
    <mergeCell ref="BA423:BA426"/>
    <mergeCell ref="BB423:BB426"/>
    <mergeCell ref="BA419:BA422"/>
    <mergeCell ref="BB419:BB422"/>
    <mergeCell ref="BD419:BE422"/>
    <mergeCell ref="C423:C426"/>
    <mergeCell ref="D423:D426"/>
    <mergeCell ref="E423:E426"/>
    <mergeCell ref="F423:F426"/>
    <mergeCell ref="G423:H426"/>
    <mergeCell ref="I423:K426"/>
    <mergeCell ref="L423:Q426"/>
    <mergeCell ref="I419:K422"/>
    <mergeCell ref="L419:Q422"/>
    <mergeCell ref="R419:W422"/>
    <mergeCell ref="X419:Z422"/>
    <mergeCell ref="AA419:AC422"/>
    <mergeCell ref="AD419:AI422"/>
    <mergeCell ref="AA415:AC418"/>
    <mergeCell ref="AD415:AI418"/>
    <mergeCell ref="BA415:BA418"/>
    <mergeCell ref="BB415:BB418"/>
    <mergeCell ref="BD415:BE418"/>
    <mergeCell ref="C419:C422"/>
    <mergeCell ref="D419:D422"/>
    <mergeCell ref="E419:E422"/>
    <mergeCell ref="F419:F422"/>
    <mergeCell ref="G419:H422"/>
    <mergeCell ref="BE411:BE414"/>
    <mergeCell ref="C415:C418"/>
    <mergeCell ref="D415:D418"/>
    <mergeCell ref="E415:E418"/>
    <mergeCell ref="F415:F418"/>
    <mergeCell ref="G415:H418"/>
    <mergeCell ref="I415:K418"/>
    <mergeCell ref="L415:Q418"/>
    <mergeCell ref="R415:W418"/>
    <mergeCell ref="X415:Z418"/>
    <mergeCell ref="X411:Z414"/>
    <mergeCell ref="AA411:AC414"/>
    <mergeCell ref="AD411:AI414"/>
    <mergeCell ref="BA411:BA414"/>
    <mergeCell ref="BB411:BB414"/>
    <mergeCell ref="BD411:BD414"/>
    <mergeCell ref="BD407:BD410"/>
    <mergeCell ref="BE407:BE410"/>
    <mergeCell ref="C411:C414"/>
    <mergeCell ref="D411:D414"/>
    <mergeCell ref="E411:E414"/>
    <mergeCell ref="F411:F414"/>
    <mergeCell ref="G411:H414"/>
    <mergeCell ref="I411:K414"/>
    <mergeCell ref="L411:Q414"/>
    <mergeCell ref="R411:W414"/>
    <mergeCell ref="R407:W410"/>
    <mergeCell ref="X407:Z410"/>
    <mergeCell ref="AA407:AC410"/>
    <mergeCell ref="AD407:AI410"/>
    <mergeCell ref="BA407:BA410"/>
    <mergeCell ref="BB407:BB410"/>
    <mergeCell ref="BB403:BB406"/>
    <mergeCell ref="BD403:BD406"/>
    <mergeCell ref="BE403:BE406"/>
    <mergeCell ref="C407:C410"/>
    <mergeCell ref="D407:D410"/>
    <mergeCell ref="E407:E410"/>
    <mergeCell ref="F407:F410"/>
    <mergeCell ref="G407:H410"/>
    <mergeCell ref="I407:K410"/>
    <mergeCell ref="L407:Q410"/>
    <mergeCell ref="L403:Q406"/>
    <mergeCell ref="R403:W406"/>
    <mergeCell ref="X403:Z406"/>
    <mergeCell ref="AA403:AC406"/>
    <mergeCell ref="AD403:AI406"/>
    <mergeCell ref="BA403:BA406"/>
    <mergeCell ref="C403:C406"/>
    <mergeCell ref="D403:D406"/>
    <mergeCell ref="E403:E406"/>
    <mergeCell ref="F403:F406"/>
    <mergeCell ref="G403:H406"/>
    <mergeCell ref="I403:K406"/>
    <mergeCell ref="AA399:AC402"/>
    <mergeCell ref="AD399:AI402"/>
    <mergeCell ref="BA399:BA402"/>
    <mergeCell ref="BB399:BB402"/>
    <mergeCell ref="BD399:BD402"/>
    <mergeCell ref="BE399:BE402"/>
    <mergeCell ref="BF395:BF398"/>
    <mergeCell ref="C399:C402"/>
    <mergeCell ref="D399:D402"/>
    <mergeCell ref="E399:E402"/>
    <mergeCell ref="F399:F402"/>
    <mergeCell ref="G399:H402"/>
    <mergeCell ref="I399:K402"/>
    <mergeCell ref="L399:Q402"/>
    <mergeCell ref="R399:W402"/>
    <mergeCell ref="X399:Z402"/>
    <mergeCell ref="BB391:BB394"/>
    <mergeCell ref="BD391:BD394"/>
    <mergeCell ref="BE391:BE394"/>
    <mergeCell ref="C395:AA398"/>
    <mergeCell ref="AB395:AF398"/>
    <mergeCell ref="AG395:AI398"/>
    <mergeCell ref="AL395:AO398"/>
    <mergeCell ref="BA395:BA398"/>
    <mergeCell ref="BB395:BB398"/>
    <mergeCell ref="BD395:BE398"/>
    <mergeCell ref="L391:Q394"/>
    <mergeCell ref="R391:W394"/>
    <mergeCell ref="X391:Z394"/>
    <mergeCell ref="AA391:AC394"/>
    <mergeCell ref="AD391:AI394"/>
    <mergeCell ref="BA391:BA394"/>
    <mergeCell ref="C391:C394"/>
    <mergeCell ref="D391:D394"/>
    <mergeCell ref="E391:E394"/>
    <mergeCell ref="F391:F394"/>
    <mergeCell ref="G391:H394"/>
    <mergeCell ref="I391:K394"/>
    <mergeCell ref="X387:Z390"/>
    <mergeCell ref="AA387:AC390"/>
    <mergeCell ref="AD387:AI390"/>
    <mergeCell ref="BA387:BA390"/>
    <mergeCell ref="BB387:BB390"/>
    <mergeCell ref="BD387:BE390"/>
    <mergeCell ref="BB383:BB386"/>
    <mergeCell ref="BD383:BE386"/>
    <mergeCell ref="C387:C390"/>
    <mergeCell ref="D387:D390"/>
    <mergeCell ref="E387:E390"/>
    <mergeCell ref="F387:F390"/>
    <mergeCell ref="G387:H390"/>
    <mergeCell ref="I387:K390"/>
    <mergeCell ref="L387:Q390"/>
    <mergeCell ref="R387:W390"/>
    <mergeCell ref="L383:Q386"/>
    <mergeCell ref="R383:W386"/>
    <mergeCell ref="X383:Z386"/>
    <mergeCell ref="AA383:AC386"/>
    <mergeCell ref="AD383:AI386"/>
    <mergeCell ref="BA383:BA386"/>
    <mergeCell ref="C383:C386"/>
    <mergeCell ref="D383:D386"/>
    <mergeCell ref="E383:E386"/>
    <mergeCell ref="F383:F386"/>
    <mergeCell ref="G383:H386"/>
    <mergeCell ref="I383:K386"/>
    <mergeCell ref="AA379:AC382"/>
    <mergeCell ref="AD379:AI382"/>
    <mergeCell ref="BA379:BA382"/>
    <mergeCell ref="BB379:BB382"/>
    <mergeCell ref="BD379:BD382"/>
    <mergeCell ref="BE379:BE382"/>
    <mergeCell ref="BE375:BE378"/>
    <mergeCell ref="C379:C382"/>
    <mergeCell ref="D379:D382"/>
    <mergeCell ref="E379:E382"/>
    <mergeCell ref="F379:F382"/>
    <mergeCell ref="G379:H382"/>
    <mergeCell ref="I379:K382"/>
    <mergeCell ref="L379:Q382"/>
    <mergeCell ref="R379:W382"/>
    <mergeCell ref="X379:Z382"/>
    <mergeCell ref="X375:Z378"/>
    <mergeCell ref="AA375:AC378"/>
    <mergeCell ref="AD375:AI378"/>
    <mergeCell ref="BA375:BA378"/>
    <mergeCell ref="BB375:BB378"/>
    <mergeCell ref="BD375:BD378"/>
    <mergeCell ref="BD371:BD374"/>
    <mergeCell ref="BE371:BE374"/>
    <mergeCell ref="C375:C378"/>
    <mergeCell ref="D375:D378"/>
    <mergeCell ref="E375:E378"/>
    <mergeCell ref="F375:F378"/>
    <mergeCell ref="G375:H378"/>
    <mergeCell ref="I375:K378"/>
    <mergeCell ref="L375:Q378"/>
    <mergeCell ref="R375:W378"/>
    <mergeCell ref="R371:W374"/>
    <mergeCell ref="X371:Z374"/>
    <mergeCell ref="AA371:AC374"/>
    <mergeCell ref="AD371:AI374"/>
    <mergeCell ref="BA371:BA374"/>
    <mergeCell ref="BB371:BB374"/>
    <mergeCell ref="BB367:BB370"/>
    <mergeCell ref="BD367:BD370"/>
    <mergeCell ref="BE367:BE370"/>
    <mergeCell ref="C371:C374"/>
    <mergeCell ref="D371:D374"/>
    <mergeCell ref="E371:E374"/>
    <mergeCell ref="F371:F374"/>
    <mergeCell ref="G371:H374"/>
    <mergeCell ref="I371:K374"/>
    <mergeCell ref="L371:Q374"/>
    <mergeCell ref="L367:Q370"/>
    <mergeCell ref="R367:W370"/>
    <mergeCell ref="X367:Z370"/>
    <mergeCell ref="AA367:AC370"/>
    <mergeCell ref="AD367:AI370"/>
    <mergeCell ref="BA367:BA370"/>
    <mergeCell ref="BA363:BA366"/>
    <mergeCell ref="BB363:BB366"/>
    <mergeCell ref="BD363:BD366"/>
    <mergeCell ref="BE363:BE366"/>
    <mergeCell ref="C367:C370"/>
    <mergeCell ref="D367:D370"/>
    <mergeCell ref="E367:E370"/>
    <mergeCell ref="F367:F370"/>
    <mergeCell ref="G367:H370"/>
    <mergeCell ref="I367:K370"/>
    <mergeCell ref="I363:K366"/>
    <mergeCell ref="L363:Q366"/>
    <mergeCell ref="R363:W366"/>
    <mergeCell ref="X363:Z366"/>
    <mergeCell ref="AA363:AC366"/>
    <mergeCell ref="AD363:AI366"/>
    <mergeCell ref="AA359:AC362"/>
    <mergeCell ref="AD359:AI362"/>
    <mergeCell ref="BA359:BA362"/>
    <mergeCell ref="BB359:BB362"/>
    <mergeCell ref="BD359:BE362"/>
    <mergeCell ref="C363:C366"/>
    <mergeCell ref="D363:D366"/>
    <mergeCell ref="E363:E366"/>
    <mergeCell ref="F363:F366"/>
    <mergeCell ref="G363:H366"/>
    <mergeCell ref="BD355:BE358"/>
    <mergeCell ref="C359:C362"/>
    <mergeCell ref="D359:D362"/>
    <mergeCell ref="E359:E362"/>
    <mergeCell ref="F359:F362"/>
    <mergeCell ref="G359:H362"/>
    <mergeCell ref="I359:K362"/>
    <mergeCell ref="L359:Q362"/>
    <mergeCell ref="R359:W362"/>
    <mergeCell ref="X359:Z362"/>
    <mergeCell ref="R355:W358"/>
    <mergeCell ref="X355:Z358"/>
    <mergeCell ref="AA355:AC358"/>
    <mergeCell ref="AD355:AI358"/>
    <mergeCell ref="BA355:BA358"/>
    <mergeCell ref="BB355:BB358"/>
    <mergeCell ref="BB351:BB354"/>
    <mergeCell ref="BD351:BD354"/>
    <mergeCell ref="BE351:BE354"/>
    <mergeCell ref="C355:C358"/>
    <mergeCell ref="D355:D358"/>
    <mergeCell ref="E355:E358"/>
    <mergeCell ref="F355:F358"/>
    <mergeCell ref="G355:H358"/>
    <mergeCell ref="I355:K358"/>
    <mergeCell ref="L355:Q358"/>
    <mergeCell ref="L351:Q354"/>
    <mergeCell ref="R351:W354"/>
    <mergeCell ref="X351:Z354"/>
    <mergeCell ref="AA351:AC354"/>
    <mergeCell ref="AD351:AI354"/>
    <mergeCell ref="BA351:BA354"/>
    <mergeCell ref="C351:C354"/>
    <mergeCell ref="D351:D354"/>
    <mergeCell ref="E351:E354"/>
    <mergeCell ref="F351:F354"/>
    <mergeCell ref="G351:H354"/>
    <mergeCell ref="I351:K354"/>
    <mergeCell ref="AA347:AC350"/>
    <mergeCell ref="AD347:AI350"/>
    <mergeCell ref="BA347:BA350"/>
    <mergeCell ref="BB347:BB350"/>
    <mergeCell ref="BD347:BD350"/>
    <mergeCell ref="BE347:BE350"/>
    <mergeCell ref="BE343:BE346"/>
    <mergeCell ref="C347:C350"/>
    <mergeCell ref="D347:D350"/>
    <mergeCell ref="E347:E350"/>
    <mergeCell ref="F347:F350"/>
    <mergeCell ref="G347:H350"/>
    <mergeCell ref="I347:K350"/>
    <mergeCell ref="L347:Q350"/>
    <mergeCell ref="R347:W350"/>
    <mergeCell ref="X347:Z350"/>
    <mergeCell ref="X343:Z346"/>
    <mergeCell ref="AA343:AC346"/>
    <mergeCell ref="AD343:AI346"/>
    <mergeCell ref="BA343:BA346"/>
    <mergeCell ref="BB343:BB346"/>
    <mergeCell ref="BD343:BD346"/>
    <mergeCell ref="BD339:BD342"/>
    <mergeCell ref="BE339:BE342"/>
    <mergeCell ref="C343:C346"/>
    <mergeCell ref="D343:D346"/>
    <mergeCell ref="E343:E346"/>
    <mergeCell ref="F343:F346"/>
    <mergeCell ref="G343:H346"/>
    <mergeCell ref="I343:K346"/>
    <mergeCell ref="L343:Q346"/>
    <mergeCell ref="R343:W346"/>
    <mergeCell ref="R339:W342"/>
    <mergeCell ref="X339:Z342"/>
    <mergeCell ref="AA339:AC342"/>
    <mergeCell ref="AD339:AI342"/>
    <mergeCell ref="BA339:BA342"/>
    <mergeCell ref="BB339:BB342"/>
    <mergeCell ref="BB335:BB338"/>
    <mergeCell ref="BD335:BD338"/>
    <mergeCell ref="BE335:BE338"/>
    <mergeCell ref="C339:C342"/>
    <mergeCell ref="D339:D342"/>
    <mergeCell ref="E339:E342"/>
    <mergeCell ref="F339:F342"/>
    <mergeCell ref="G339:H342"/>
    <mergeCell ref="I339:K342"/>
    <mergeCell ref="L339:Q342"/>
    <mergeCell ref="L335:Q338"/>
    <mergeCell ref="R335:W338"/>
    <mergeCell ref="X335:Z338"/>
    <mergeCell ref="AA335:AC338"/>
    <mergeCell ref="AD335:AI338"/>
    <mergeCell ref="BA335:BA338"/>
    <mergeCell ref="C335:C338"/>
    <mergeCell ref="D335:D338"/>
    <mergeCell ref="E335:E338"/>
    <mergeCell ref="F335:F338"/>
    <mergeCell ref="G335:H338"/>
    <mergeCell ref="I335:K338"/>
    <mergeCell ref="X331:Z334"/>
    <mergeCell ref="AA331:AC334"/>
    <mergeCell ref="AD331:AI334"/>
    <mergeCell ref="BA331:BA334"/>
    <mergeCell ref="BB331:BB334"/>
    <mergeCell ref="BD331:BE334"/>
    <mergeCell ref="BB327:BB330"/>
    <mergeCell ref="BD327:BE330"/>
    <mergeCell ref="C331:C334"/>
    <mergeCell ref="D331:D334"/>
    <mergeCell ref="E331:E334"/>
    <mergeCell ref="F331:F334"/>
    <mergeCell ref="G331:H334"/>
    <mergeCell ref="I331:K334"/>
    <mergeCell ref="L331:Q334"/>
    <mergeCell ref="R331:W334"/>
    <mergeCell ref="L327:Q330"/>
    <mergeCell ref="R327:W330"/>
    <mergeCell ref="X327:Z330"/>
    <mergeCell ref="AA327:AC330"/>
    <mergeCell ref="AD327:AI330"/>
    <mergeCell ref="BA327:BA330"/>
    <mergeCell ref="C327:C330"/>
    <mergeCell ref="D327:D330"/>
    <mergeCell ref="E327:E330"/>
    <mergeCell ref="F327:F330"/>
    <mergeCell ref="G327:H330"/>
    <mergeCell ref="I327:K330"/>
    <mergeCell ref="X323:Z326"/>
    <mergeCell ref="AA323:AC326"/>
    <mergeCell ref="AD323:AI326"/>
    <mergeCell ref="BA323:BA326"/>
    <mergeCell ref="BB323:BB326"/>
    <mergeCell ref="BD323:BE326"/>
    <mergeCell ref="BA319:BA322"/>
    <mergeCell ref="BB319:BB322"/>
    <mergeCell ref="C323:C326"/>
    <mergeCell ref="D323:D326"/>
    <mergeCell ref="E323:E326"/>
    <mergeCell ref="F323:F326"/>
    <mergeCell ref="G323:H326"/>
    <mergeCell ref="I323:K326"/>
    <mergeCell ref="L323:Q326"/>
    <mergeCell ref="R323:W326"/>
    <mergeCell ref="I319:K322"/>
    <mergeCell ref="L319:Q322"/>
    <mergeCell ref="R319:W322"/>
    <mergeCell ref="X319:Z322"/>
    <mergeCell ref="AA319:AC322"/>
    <mergeCell ref="AD319:AI322"/>
    <mergeCell ref="X315:Z318"/>
    <mergeCell ref="AA315:AC318"/>
    <mergeCell ref="AD315:AI318"/>
    <mergeCell ref="BA315:BA318"/>
    <mergeCell ref="BB315:BB318"/>
    <mergeCell ref="C319:C322"/>
    <mergeCell ref="D319:D322"/>
    <mergeCell ref="E319:E322"/>
    <mergeCell ref="F319:F322"/>
    <mergeCell ref="G319:H322"/>
    <mergeCell ref="BD311:BE314"/>
    <mergeCell ref="BF311:BF314"/>
    <mergeCell ref="C315:C318"/>
    <mergeCell ref="D315:D318"/>
    <mergeCell ref="E315:E318"/>
    <mergeCell ref="F315:F318"/>
    <mergeCell ref="G315:H318"/>
    <mergeCell ref="I315:K318"/>
    <mergeCell ref="L315:Q318"/>
    <mergeCell ref="R315:W318"/>
    <mergeCell ref="BB307:BB310"/>
    <mergeCell ref="C311:AA314"/>
    <mergeCell ref="AB311:AF314"/>
    <mergeCell ref="AG311:AI314"/>
    <mergeCell ref="BA311:BA314"/>
    <mergeCell ref="BB311:BB314"/>
    <mergeCell ref="L307:Q310"/>
    <mergeCell ref="R307:W310"/>
    <mergeCell ref="X307:Z310"/>
    <mergeCell ref="AA307:AC310"/>
    <mergeCell ref="AD307:AI310"/>
    <mergeCell ref="BA307:BA310"/>
    <mergeCell ref="AA303:AC306"/>
    <mergeCell ref="AD303:AI306"/>
    <mergeCell ref="BA303:BA306"/>
    <mergeCell ref="BB303:BB306"/>
    <mergeCell ref="C307:C310"/>
    <mergeCell ref="D307:D310"/>
    <mergeCell ref="E307:E310"/>
    <mergeCell ref="F307:F310"/>
    <mergeCell ref="G307:H310"/>
    <mergeCell ref="I307:K310"/>
    <mergeCell ref="BB299:BB302"/>
    <mergeCell ref="C303:C306"/>
    <mergeCell ref="D303:D306"/>
    <mergeCell ref="E303:E306"/>
    <mergeCell ref="F303:F306"/>
    <mergeCell ref="G303:H306"/>
    <mergeCell ref="I303:K306"/>
    <mergeCell ref="L303:Q306"/>
    <mergeCell ref="R303:W306"/>
    <mergeCell ref="X303:Z306"/>
    <mergeCell ref="L299:Q302"/>
    <mergeCell ref="R299:W302"/>
    <mergeCell ref="X299:Z302"/>
    <mergeCell ref="AA299:AC302"/>
    <mergeCell ref="AD299:AI302"/>
    <mergeCell ref="BA299:BA302"/>
    <mergeCell ref="AA295:AC298"/>
    <mergeCell ref="AD295:AI298"/>
    <mergeCell ref="BA295:BA298"/>
    <mergeCell ref="BB295:BB298"/>
    <mergeCell ref="C299:C302"/>
    <mergeCell ref="D299:D302"/>
    <mergeCell ref="E299:E302"/>
    <mergeCell ref="F299:F302"/>
    <mergeCell ref="G299:H302"/>
    <mergeCell ref="I299:K302"/>
    <mergeCell ref="BB291:BB294"/>
    <mergeCell ref="C295:C298"/>
    <mergeCell ref="D295:D298"/>
    <mergeCell ref="E295:E298"/>
    <mergeCell ref="F295:F298"/>
    <mergeCell ref="G295:H298"/>
    <mergeCell ref="I295:K298"/>
    <mergeCell ref="L295:Q298"/>
    <mergeCell ref="R295:W298"/>
    <mergeCell ref="X295:Z298"/>
    <mergeCell ref="L291:Q294"/>
    <mergeCell ref="R291:W294"/>
    <mergeCell ref="X291:Z294"/>
    <mergeCell ref="AA291:AC294"/>
    <mergeCell ref="AD291:AI294"/>
    <mergeCell ref="BA291:BA294"/>
    <mergeCell ref="AA287:AC290"/>
    <mergeCell ref="AD287:AI290"/>
    <mergeCell ref="BA287:BA290"/>
    <mergeCell ref="BB287:BB290"/>
    <mergeCell ref="C291:C294"/>
    <mergeCell ref="D291:D294"/>
    <mergeCell ref="E291:E294"/>
    <mergeCell ref="F291:F294"/>
    <mergeCell ref="G291:H294"/>
    <mergeCell ref="I291:K294"/>
    <mergeCell ref="BB283:BB286"/>
    <mergeCell ref="C287:C290"/>
    <mergeCell ref="D287:D290"/>
    <mergeCell ref="E287:E290"/>
    <mergeCell ref="F287:F290"/>
    <mergeCell ref="G287:H290"/>
    <mergeCell ref="I287:K290"/>
    <mergeCell ref="L287:Q290"/>
    <mergeCell ref="R287:W290"/>
    <mergeCell ref="X287:Z290"/>
    <mergeCell ref="L283:Q286"/>
    <mergeCell ref="R283:W286"/>
    <mergeCell ref="X283:Z286"/>
    <mergeCell ref="AA283:AC286"/>
    <mergeCell ref="AD283:AI286"/>
    <mergeCell ref="BA283:BA286"/>
    <mergeCell ref="AA279:AC282"/>
    <mergeCell ref="AD279:AI282"/>
    <mergeCell ref="BA279:BA282"/>
    <mergeCell ref="BB279:BB282"/>
    <mergeCell ref="C283:C286"/>
    <mergeCell ref="D283:D286"/>
    <mergeCell ref="E283:E286"/>
    <mergeCell ref="F283:F286"/>
    <mergeCell ref="G283:H286"/>
    <mergeCell ref="I283:K286"/>
    <mergeCell ref="BB275:BB278"/>
    <mergeCell ref="C279:C282"/>
    <mergeCell ref="D279:D282"/>
    <mergeCell ref="E279:E282"/>
    <mergeCell ref="F279:F282"/>
    <mergeCell ref="G279:H282"/>
    <mergeCell ref="I279:K282"/>
    <mergeCell ref="L279:Q282"/>
    <mergeCell ref="R279:W282"/>
    <mergeCell ref="X279:Z282"/>
    <mergeCell ref="L275:Q278"/>
    <mergeCell ref="R275:W278"/>
    <mergeCell ref="X275:Z278"/>
    <mergeCell ref="AA275:AC278"/>
    <mergeCell ref="AD275:AI278"/>
    <mergeCell ref="BA275:BA278"/>
    <mergeCell ref="AA271:AC274"/>
    <mergeCell ref="AD271:AI274"/>
    <mergeCell ref="BA271:BA274"/>
    <mergeCell ref="BB271:BB274"/>
    <mergeCell ref="C275:C278"/>
    <mergeCell ref="D275:D278"/>
    <mergeCell ref="E275:E278"/>
    <mergeCell ref="F275:F278"/>
    <mergeCell ref="G275:H278"/>
    <mergeCell ref="I275:K278"/>
    <mergeCell ref="BB267:BB270"/>
    <mergeCell ref="C271:C274"/>
    <mergeCell ref="D271:D274"/>
    <mergeCell ref="E271:E274"/>
    <mergeCell ref="F271:F274"/>
    <mergeCell ref="G271:H274"/>
    <mergeCell ref="I271:K274"/>
    <mergeCell ref="L271:Q274"/>
    <mergeCell ref="R271:W274"/>
    <mergeCell ref="X271:Z274"/>
    <mergeCell ref="L267:Q270"/>
    <mergeCell ref="R267:W270"/>
    <mergeCell ref="X267:Z270"/>
    <mergeCell ref="AA267:AC270"/>
    <mergeCell ref="AD267:AI270"/>
    <mergeCell ref="BA267:BA270"/>
    <mergeCell ref="AA263:AC266"/>
    <mergeCell ref="AD263:AI266"/>
    <mergeCell ref="BA263:BA266"/>
    <mergeCell ref="BB263:BB266"/>
    <mergeCell ref="C267:C270"/>
    <mergeCell ref="D267:D270"/>
    <mergeCell ref="E267:E270"/>
    <mergeCell ref="F267:F270"/>
    <mergeCell ref="G267:H270"/>
    <mergeCell ref="I267:K270"/>
    <mergeCell ref="BB259:BB262"/>
    <mergeCell ref="C263:C266"/>
    <mergeCell ref="D263:D266"/>
    <mergeCell ref="E263:E266"/>
    <mergeCell ref="F263:F266"/>
    <mergeCell ref="G263:H266"/>
    <mergeCell ref="I263:K266"/>
    <mergeCell ref="L263:Q266"/>
    <mergeCell ref="R263:W266"/>
    <mergeCell ref="X263:Z266"/>
    <mergeCell ref="L259:Q262"/>
    <mergeCell ref="R259:W262"/>
    <mergeCell ref="X259:Z262"/>
    <mergeCell ref="AA259:AC262"/>
    <mergeCell ref="AD259:AI262"/>
    <mergeCell ref="BA259:BA262"/>
    <mergeCell ref="AA255:AC258"/>
    <mergeCell ref="AD255:AI258"/>
    <mergeCell ref="BA255:BA258"/>
    <mergeCell ref="BB255:BB258"/>
    <mergeCell ref="C259:C262"/>
    <mergeCell ref="D259:D262"/>
    <mergeCell ref="E259:E262"/>
    <mergeCell ref="F259:F262"/>
    <mergeCell ref="G259:H262"/>
    <mergeCell ref="I259:K262"/>
    <mergeCell ref="BB251:BB254"/>
    <mergeCell ref="C255:C258"/>
    <mergeCell ref="D255:D258"/>
    <mergeCell ref="E255:E258"/>
    <mergeCell ref="F255:F258"/>
    <mergeCell ref="G255:H258"/>
    <mergeCell ref="I255:K258"/>
    <mergeCell ref="L255:Q258"/>
    <mergeCell ref="R255:W258"/>
    <mergeCell ref="X255:Z258"/>
    <mergeCell ref="L251:Q254"/>
    <mergeCell ref="R251:W254"/>
    <mergeCell ref="X251:Z254"/>
    <mergeCell ref="AA251:AC254"/>
    <mergeCell ref="AD251:AI254"/>
    <mergeCell ref="BA251:BA254"/>
    <mergeCell ref="AA247:AC250"/>
    <mergeCell ref="AD247:AI250"/>
    <mergeCell ref="BA247:BA250"/>
    <mergeCell ref="BB247:BB250"/>
    <mergeCell ref="C251:C254"/>
    <mergeCell ref="D251:D254"/>
    <mergeCell ref="E251:E254"/>
    <mergeCell ref="F251:F254"/>
    <mergeCell ref="G251:H254"/>
    <mergeCell ref="I251:K254"/>
    <mergeCell ref="BB243:BB246"/>
    <mergeCell ref="C247:C250"/>
    <mergeCell ref="D247:D250"/>
    <mergeCell ref="E247:E250"/>
    <mergeCell ref="F247:F250"/>
    <mergeCell ref="G247:H250"/>
    <mergeCell ref="I247:K250"/>
    <mergeCell ref="L247:Q250"/>
    <mergeCell ref="R247:W250"/>
    <mergeCell ref="X247:Z250"/>
    <mergeCell ref="L243:Q246"/>
    <mergeCell ref="R243:W246"/>
    <mergeCell ref="X243:Z246"/>
    <mergeCell ref="AA243:AC246"/>
    <mergeCell ref="AD243:AI246"/>
    <mergeCell ref="BA243:BA246"/>
    <mergeCell ref="BA239:BA242"/>
    <mergeCell ref="BB239:BB242"/>
    <mergeCell ref="X240:Z242"/>
    <mergeCell ref="AA240:AC242"/>
    <mergeCell ref="C243:C246"/>
    <mergeCell ref="D243:D246"/>
    <mergeCell ref="E243:E246"/>
    <mergeCell ref="F243:F246"/>
    <mergeCell ref="G243:H246"/>
    <mergeCell ref="I243:K246"/>
    <mergeCell ref="D234:AR234"/>
    <mergeCell ref="C239:H242"/>
    <mergeCell ref="I239:K242"/>
    <mergeCell ref="L239:Q242"/>
    <mergeCell ref="R239:W242"/>
    <mergeCell ref="X239:AC239"/>
    <mergeCell ref="AD239:AI242"/>
    <mergeCell ref="AZ225:AZ226"/>
    <mergeCell ref="BA225:BA226"/>
    <mergeCell ref="BB225:BB226"/>
    <mergeCell ref="D231:AR231"/>
    <mergeCell ref="D232:AS232"/>
    <mergeCell ref="D233:AR233"/>
    <mergeCell ref="AZ223:AZ224"/>
    <mergeCell ref="BA223:BA224"/>
    <mergeCell ref="BB223:BB224"/>
    <mergeCell ref="E225:I226"/>
    <mergeCell ref="J225:P226"/>
    <mergeCell ref="Q225:R226"/>
    <mergeCell ref="AV225:AV226"/>
    <mergeCell ref="AW225:AW226"/>
    <mergeCell ref="AX225:AX226"/>
    <mergeCell ref="AY225:AY226"/>
    <mergeCell ref="C219:D226"/>
    <mergeCell ref="AX221:AX222"/>
    <mergeCell ref="AY221:AY222"/>
    <mergeCell ref="AZ221:AZ222"/>
    <mergeCell ref="BA221:BA222"/>
    <mergeCell ref="BB221:BB222"/>
    <mergeCell ref="AU222:AU223"/>
    <mergeCell ref="AV223:AV224"/>
    <mergeCell ref="AW223:AW224"/>
    <mergeCell ref="AX223:AX224"/>
    <mergeCell ref="AY223:AY224"/>
    <mergeCell ref="AX219:AX220"/>
    <mergeCell ref="AY219:AY220"/>
    <mergeCell ref="AZ219:AZ220"/>
    <mergeCell ref="BA219:BA220"/>
    <mergeCell ref="BB219:BB220"/>
    <mergeCell ref="E221:I222"/>
    <mergeCell ref="J221:P222"/>
    <mergeCell ref="Q221:R222"/>
    <mergeCell ref="AV221:AV222"/>
    <mergeCell ref="AW221:AW222"/>
    <mergeCell ref="E219:I220"/>
    <mergeCell ref="J219:R220"/>
    <mergeCell ref="S219:AR226"/>
    <mergeCell ref="AV219:AV220"/>
    <mergeCell ref="AW219:AW220"/>
    <mergeCell ref="E223:I224"/>
    <mergeCell ref="J223:P224"/>
    <mergeCell ref="Q223:R224"/>
    <mergeCell ref="B207:AP207"/>
    <mergeCell ref="C211:I212"/>
    <mergeCell ref="J211:AF212"/>
    <mergeCell ref="AG211:AO212"/>
    <mergeCell ref="C213:I216"/>
    <mergeCell ref="AG213:AO216"/>
    <mergeCell ref="BA198:BA199"/>
    <mergeCell ref="BB198:BB199"/>
    <mergeCell ref="C201:AB205"/>
    <mergeCell ref="AE203:AK204"/>
    <mergeCell ref="AL203:AQ204"/>
    <mergeCell ref="AU203:AU204"/>
    <mergeCell ref="AV203:AV204"/>
    <mergeCell ref="AW203:AX204"/>
    <mergeCell ref="AT204:AT205"/>
    <mergeCell ref="AU198:AU199"/>
    <mergeCell ref="AV198:AV199"/>
    <mergeCell ref="AW198:AW199"/>
    <mergeCell ref="AX198:AX199"/>
    <mergeCell ref="AY198:AY199"/>
    <mergeCell ref="AZ198:AZ199"/>
    <mergeCell ref="Z198:AA199"/>
    <mergeCell ref="AE198:AI199"/>
    <mergeCell ref="AJ198:AK199"/>
    <mergeCell ref="AL198:AM199"/>
    <mergeCell ref="AN198:AO199"/>
    <mergeCell ref="AP198:AQ199"/>
    <mergeCell ref="N198:O199"/>
    <mergeCell ref="P198:Q199"/>
    <mergeCell ref="R198:S199"/>
    <mergeCell ref="T198:U199"/>
    <mergeCell ref="V198:W199"/>
    <mergeCell ref="X198:Y199"/>
    <mergeCell ref="AT193:AT194"/>
    <mergeCell ref="AU193:AU194"/>
    <mergeCell ref="AV193:AV194"/>
    <mergeCell ref="AX193:AX194"/>
    <mergeCell ref="AY193:AY194"/>
    <mergeCell ref="B198:E199"/>
    <mergeCell ref="F198:G199"/>
    <mergeCell ref="H198:I199"/>
    <mergeCell ref="J198:K199"/>
    <mergeCell ref="L198:M199"/>
    <mergeCell ref="Z193:AA194"/>
    <mergeCell ref="AE193:AI194"/>
    <mergeCell ref="AJ193:AK194"/>
    <mergeCell ref="AL193:AM194"/>
    <mergeCell ref="AN193:AO194"/>
    <mergeCell ref="AP193:AQ194"/>
    <mergeCell ref="N193:O194"/>
    <mergeCell ref="P193:Q194"/>
    <mergeCell ref="R193:S194"/>
    <mergeCell ref="T193:U194"/>
    <mergeCell ref="V193:W194"/>
    <mergeCell ref="X193:Y194"/>
    <mergeCell ref="A190:I191"/>
    <mergeCell ref="B193:E194"/>
    <mergeCell ref="F193:G194"/>
    <mergeCell ref="H193:I194"/>
    <mergeCell ref="J193:K194"/>
    <mergeCell ref="L193:M194"/>
    <mergeCell ref="BA179:BA180"/>
    <mergeCell ref="BB179:BB180"/>
    <mergeCell ref="C182:AB186"/>
    <mergeCell ref="AE184:AK185"/>
    <mergeCell ref="AL184:AQ185"/>
    <mergeCell ref="AU184:AU185"/>
    <mergeCell ref="AV184:AV185"/>
    <mergeCell ref="AW184:AX185"/>
    <mergeCell ref="AT185:AT186"/>
    <mergeCell ref="AU179:AU180"/>
    <mergeCell ref="AV179:AV180"/>
    <mergeCell ref="AW179:AW180"/>
    <mergeCell ref="AX179:AX180"/>
    <mergeCell ref="AY179:AY180"/>
    <mergeCell ref="AZ179:AZ180"/>
    <mergeCell ref="Z179:AA180"/>
    <mergeCell ref="AE179:AI180"/>
    <mergeCell ref="AJ179:AK180"/>
    <mergeCell ref="AL179:AM180"/>
    <mergeCell ref="AN179:AO180"/>
    <mergeCell ref="AP179:AQ180"/>
    <mergeCell ref="N179:O180"/>
    <mergeCell ref="P179:Q180"/>
    <mergeCell ref="R179:S180"/>
    <mergeCell ref="T179:U180"/>
    <mergeCell ref="V179:W180"/>
    <mergeCell ref="X179:Y180"/>
    <mergeCell ref="AT174:AT175"/>
    <mergeCell ref="AU174:AU175"/>
    <mergeCell ref="AV174:AV175"/>
    <mergeCell ref="AX174:AX175"/>
    <mergeCell ref="AY174:AY175"/>
    <mergeCell ref="B179:E180"/>
    <mergeCell ref="F179:G180"/>
    <mergeCell ref="H179:I180"/>
    <mergeCell ref="J179:K180"/>
    <mergeCell ref="L179:M180"/>
    <mergeCell ref="Z174:AA175"/>
    <mergeCell ref="AE174:AI175"/>
    <mergeCell ref="AJ174:AK175"/>
    <mergeCell ref="AL174:AM175"/>
    <mergeCell ref="AN174:AO175"/>
    <mergeCell ref="AP174:AQ175"/>
    <mergeCell ref="N174:O175"/>
    <mergeCell ref="P174:Q175"/>
    <mergeCell ref="R174:S175"/>
    <mergeCell ref="T174:U175"/>
    <mergeCell ref="V174:W175"/>
    <mergeCell ref="X174:Y175"/>
    <mergeCell ref="A171:I172"/>
    <mergeCell ref="B174:E175"/>
    <mergeCell ref="F174:G175"/>
    <mergeCell ref="H174:I175"/>
    <mergeCell ref="J174:K175"/>
    <mergeCell ref="L174:M175"/>
    <mergeCell ref="BA161:BA162"/>
    <mergeCell ref="BB161:BB162"/>
    <mergeCell ref="C164:AB168"/>
    <mergeCell ref="AE166:AK167"/>
    <mergeCell ref="AL166:AQ167"/>
    <mergeCell ref="AU166:AU167"/>
    <mergeCell ref="AV166:AV167"/>
    <mergeCell ref="AW166:AX167"/>
    <mergeCell ref="AT167:AT168"/>
    <mergeCell ref="AU161:AU162"/>
    <mergeCell ref="AV161:AV162"/>
    <mergeCell ref="AW161:AW162"/>
    <mergeCell ref="AX161:AX162"/>
    <mergeCell ref="AY161:AY162"/>
    <mergeCell ref="AZ161:AZ162"/>
    <mergeCell ref="Z161:AA162"/>
    <mergeCell ref="AE161:AI162"/>
    <mergeCell ref="AJ161:AK162"/>
    <mergeCell ref="AL161:AM162"/>
    <mergeCell ref="AN161:AO162"/>
    <mergeCell ref="AP161:AQ162"/>
    <mergeCell ref="N161:O162"/>
    <mergeCell ref="P161:Q162"/>
    <mergeCell ref="R161:S162"/>
    <mergeCell ref="T161:U162"/>
    <mergeCell ref="V161:W162"/>
    <mergeCell ref="X161:Y162"/>
    <mergeCell ref="AT156:AT157"/>
    <mergeCell ref="AU156:AU157"/>
    <mergeCell ref="AV156:AV157"/>
    <mergeCell ref="AX156:AX157"/>
    <mergeCell ref="AY156:AY157"/>
    <mergeCell ref="B161:E162"/>
    <mergeCell ref="F161:G162"/>
    <mergeCell ref="H161:I162"/>
    <mergeCell ref="J161:K162"/>
    <mergeCell ref="L161:M162"/>
    <mergeCell ref="Z156:AA157"/>
    <mergeCell ref="AE156:AI157"/>
    <mergeCell ref="AJ156:AK157"/>
    <mergeCell ref="AL156:AM157"/>
    <mergeCell ref="AN156:AO157"/>
    <mergeCell ref="AP156:AQ157"/>
    <mergeCell ref="N156:O157"/>
    <mergeCell ref="P156:Q157"/>
    <mergeCell ref="R156:S157"/>
    <mergeCell ref="T156:U157"/>
    <mergeCell ref="V156:W157"/>
    <mergeCell ref="X156:Y157"/>
    <mergeCell ref="A153:I154"/>
    <mergeCell ref="B156:E157"/>
    <mergeCell ref="F156:G157"/>
    <mergeCell ref="H156:I157"/>
    <mergeCell ref="J156:K157"/>
    <mergeCell ref="L156:M157"/>
    <mergeCell ref="BA143:BA144"/>
    <mergeCell ref="BB143:BB144"/>
    <mergeCell ref="C146:AB150"/>
    <mergeCell ref="AE148:AK149"/>
    <mergeCell ref="AL148:AQ149"/>
    <mergeCell ref="AU148:AU149"/>
    <mergeCell ref="AV148:AV149"/>
    <mergeCell ref="AW148:AX149"/>
    <mergeCell ref="AT149:AT150"/>
    <mergeCell ref="AU143:AU144"/>
    <mergeCell ref="AV143:AV144"/>
    <mergeCell ref="AW143:AW144"/>
    <mergeCell ref="AX143:AX144"/>
    <mergeCell ref="AY143:AY144"/>
    <mergeCell ref="AZ143:AZ144"/>
    <mergeCell ref="Z143:AA144"/>
    <mergeCell ref="AE143:AI144"/>
    <mergeCell ref="AJ143:AK144"/>
    <mergeCell ref="AL143:AM144"/>
    <mergeCell ref="AN143:AO144"/>
    <mergeCell ref="AP143:AQ144"/>
    <mergeCell ref="N143:O144"/>
    <mergeCell ref="P143:Q144"/>
    <mergeCell ref="R143:S144"/>
    <mergeCell ref="T143:U144"/>
    <mergeCell ref="V143:W144"/>
    <mergeCell ref="X143:Y144"/>
    <mergeCell ref="AT138:AT139"/>
    <mergeCell ref="AU138:AU139"/>
    <mergeCell ref="AV138:AV139"/>
    <mergeCell ref="AX138:AX139"/>
    <mergeCell ref="AY138:AY139"/>
    <mergeCell ref="B143:E144"/>
    <mergeCell ref="F143:G144"/>
    <mergeCell ref="H143:I144"/>
    <mergeCell ref="J143:K144"/>
    <mergeCell ref="L143:M144"/>
    <mergeCell ref="Z138:AA139"/>
    <mergeCell ref="AE138:AI139"/>
    <mergeCell ref="AJ138:AK139"/>
    <mergeCell ref="AL138:AM139"/>
    <mergeCell ref="AN138:AO139"/>
    <mergeCell ref="AP138:AQ139"/>
    <mergeCell ref="N138:O139"/>
    <mergeCell ref="P138:Q139"/>
    <mergeCell ref="R138:S139"/>
    <mergeCell ref="T138:U139"/>
    <mergeCell ref="V138:W139"/>
    <mergeCell ref="X138:Y139"/>
    <mergeCell ref="A135:I136"/>
    <mergeCell ref="B138:E139"/>
    <mergeCell ref="F138:G139"/>
    <mergeCell ref="H138:I139"/>
    <mergeCell ref="J138:K139"/>
    <mergeCell ref="L138:M139"/>
    <mergeCell ref="BA124:BA125"/>
    <mergeCell ref="BB124:BB125"/>
    <mergeCell ref="C127:AB131"/>
    <mergeCell ref="AE129:AK130"/>
    <mergeCell ref="AL129:AQ130"/>
    <mergeCell ref="AU129:AU130"/>
    <mergeCell ref="AV129:AV130"/>
    <mergeCell ref="AW129:AX130"/>
    <mergeCell ref="AT130:AT131"/>
    <mergeCell ref="AU124:AU125"/>
    <mergeCell ref="AV124:AV125"/>
    <mergeCell ref="AW124:AW125"/>
    <mergeCell ref="AX124:AX125"/>
    <mergeCell ref="AY124:AY125"/>
    <mergeCell ref="AZ124:AZ125"/>
    <mergeCell ref="Z124:AA125"/>
    <mergeCell ref="AE124:AI125"/>
    <mergeCell ref="AJ124:AK125"/>
    <mergeCell ref="AL124:AM125"/>
    <mergeCell ref="AN124:AO125"/>
    <mergeCell ref="AP124:AQ125"/>
    <mergeCell ref="N124:O125"/>
    <mergeCell ref="P124:Q125"/>
    <mergeCell ref="R124:S125"/>
    <mergeCell ref="T124:U125"/>
    <mergeCell ref="V124:W125"/>
    <mergeCell ref="X124:Y125"/>
    <mergeCell ref="AT119:AT120"/>
    <mergeCell ref="AU119:AU120"/>
    <mergeCell ref="AV119:AV120"/>
    <mergeCell ref="AX119:AX120"/>
    <mergeCell ref="AY119:AY120"/>
    <mergeCell ref="B124:E125"/>
    <mergeCell ref="F124:G125"/>
    <mergeCell ref="H124:I125"/>
    <mergeCell ref="J124:K125"/>
    <mergeCell ref="L124:M125"/>
    <mergeCell ref="Z119:AA120"/>
    <mergeCell ref="AE119:AI120"/>
    <mergeCell ref="AJ119:AK120"/>
    <mergeCell ref="AL119:AM120"/>
    <mergeCell ref="AN119:AO120"/>
    <mergeCell ref="AP119:AQ120"/>
    <mergeCell ref="N119:O120"/>
    <mergeCell ref="P119:Q120"/>
    <mergeCell ref="R119:S120"/>
    <mergeCell ref="T119:U120"/>
    <mergeCell ref="V119:W120"/>
    <mergeCell ref="X119:Y120"/>
    <mergeCell ref="A116:I117"/>
    <mergeCell ref="B119:E120"/>
    <mergeCell ref="F119:G120"/>
    <mergeCell ref="H119:I120"/>
    <mergeCell ref="J119:K120"/>
    <mergeCell ref="L119:M120"/>
    <mergeCell ref="BA106:BA107"/>
    <mergeCell ref="BB106:BB107"/>
    <mergeCell ref="C109:AB113"/>
    <mergeCell ref="AE111:AK112"/>
    <mergeCell ref="AL111:AQ112"/>
    <mergeCell ref="AU111:AU112"/>
    <mergeCell ref="AV111:AV112"/>
    <mergeCell ref="AW111:AX112"/>
    <mergeCell ref="AT112:AT113"/>
    <mergeCell ref="AU106:AU107"/>
    <mergeCell ref="AV106:AV107"/>
    <mergeCell ref="AW106:AW107"/>
    <mergeCell ref="AX106:AX107"/>
    <mergeCell ref="AY106:AY107"/>
    <mergeCell ref="AZ106:AZ107"/>
    <mergeCell ref="Z106:AA107"/>
    <mergeCell ref="AE106:AI107"/>
    <mergeCell ref="AJ106:AK107"/>
    <mergeCell ref="AL106:AM107"/>
    <mergeCell ref="AN106:AO107"/>
    <mergeCell ref="AP106:AQ107"/>
    <mergeCell ref="N106:O107"/>
    <mergeCell ref="P106:Q107"/>
    <mergeCell ref="R106:S107"/>
    <mergeCell ref="T106:U107"/>
    <mergeCell ref="V106:W107"/>
    <mergeCell ref="X106:Y107"/>
    <mergeCell ref="AT101:AT102"/>
    <mergeCell ref="AU101:AU102"/>
    <mergeCell ref="AV101:AV102"/>
    <mergeCell ref="AX101:AX102"/>
    <mergeCell ref="AY101:AY102"/>
    <mergeCell ref="B106:E107"/>
    <mergeCell ref="F106:G107"/>
    <mergeCell ref="H106:I107"/>
    <mergeCell ref="J106:K107"/>
    <mergeCell ref="L106:M107"/>
    <mergeCell ref="Z101:AA102"/>
    <mergeCell ref="AE101:AI102"/>
    <mergeCell ref="AJ101:AK102"/>
    <mergeCell ref="AL101:AM102"/>
    <mergeCell ref="AN101:AO102"/>
    <mergeCell ref="AP101:AQ102"/>
    <mergeCell ref="N101:O102"/>
    <mergeCell ref="P101:Q102"/>
    <mergeCell ref="R101:S102"/>
    <mergeCell ref="T101:U102"/>
    <mergeCell ref="V101:W102"/>
    <mergeCell ref="X101:Y102"/>
    <mergeCell ref="A98:I99"/>
    <mergeCell ref="B101:E102"/>
    <mergeCell ref="F101:G102"/>
    <mergeCell ref="H101:I102"/>
    <mergeCell ref="J101:K102"/>
    <mergeCell ref="L101:M102"/>
    <mergeCell ref="BA88:BA89"/>
    <mergeCell ref="BB88:BB89"/>
    <mergeCell ref="C91:AB95"/>
    <mergeCell ref="AE93:AK94"/>
    <mergeCell ref="AL93:AQ94"/>
    <mergeCell ref="AU93:AU94"/>
    <mergeCell ref="AV93:AV94"/>
    <mergeCell ref="AW93:AX94"/>
    <mergeCell ref="AT94:AT95"/>
    <mergeCell ref="AU88:AU89"/>
    <mergeCell ref="AV88:AV89"/>
    <mergeCell ref="AW88:AW89"/>
    <mergeCell ref="AX88:AX89"/>
    <mergeCell ref="AY88:AY89"/>
    <mergeCell ref="AZ88:AZ89"/>
    <mergeCell ref="Z88:AA89"/>
    <mergeCell ref="AE88:AI89"/>
    <mergeCell ref="AJ88:AK89"/>
    <mergeCell ref="AL88:AM89"/>
    <mergeCell ref="AN88:AO89"/>
    <mergeCell ref="AP88:AQ89"/>
    <mergeCell ref="N88:O89"/>
    <mergeCell ref="P88:Q89"/>
    <mergeCell ref="R88:S89"/>
    <mergeCell ref="T88:U89"/>
    <mergeCell ref="V88:W89"/>
    <mergeCell ref="X88:Y89"/>
    <mergeCell ref="AT83:AT84"/>
    <mergeCell ref="AU83:AU84"/>
    <mergeCell ref="AV83:AV84"/>
    <mergeCell ref="AX83:AX84"/>
    <mergeCell ref="AY83:AY84"/>
    <mergeCell ref="B88:E89"/>
    <mergeCell ref="F88:G89"/>
    <mergeCell ref="H88:I89"/>
    <mergeCell ref="J88:K89"/>
    <mergeCell ref="L88:M89"/>
    <mergeCell ref="Z83:AA84"/>
    <mergeCell ref="AE83:AI84"/>
    <mergeCell ref="AJ83:AK84"/>
    <mergeCell ref="AL83:AM84"/>
    <mergeCell ref="AN83:AO84"/>
    <mergeCell ref="AP83:AQ84"/>
    <mergeCell ref="N83:O84"/>
    <mergeCell ref="P83:Q84"/>
    <mergeCell ref="R83:S84"/>
    <mergeCell ref="T83:U84"/>
    <mergeCell ref="V83:W84"/>
    <mergeCell ref="X83:Y84"/>
    <mergeCell ref="A80:I81"/>
    <mergeCell ref="B83:E84"/>
    <mergeCell ref="F83:G84"/>
    <mergeCell ref="H83:I84"/>
    <mergeCell ref="J83:K84"/>
    <mergeCell ref="L83:M84"/>
    <mergeCell ref="BA69:BA70"/>
    <mergeCell ref="BB69:BB70"/>
    <mergeCell ref="C72:AB76"/>
    <mergeCell ref="AE74:AK75"/>
    <mergeCell ref="AL74:AQ75"/>
    <mergeCell ref="AU74:AU75"/>
    <mergeCell ref="AV74:AV75"/>
    <mergeCell ref="AW74:AX75"/>
    <mergeCell ref="AT75:AT76"/>
    <mergeCell ref="AU69:AU70"/>
    <mergeCell ref="AV69:AV70"/>
    <mergeCell ref="AW69:AW70"/>
    <mergeCell ref="AX69:AX70"/>
    <mergeCell ref="AY69:AY70"/>
    <mergeCell ref="AZ69:AZ70"/>
    <mergeCell ref="Z69:AA70"/>
    <mergeCell ref="AE69:AI70"/>
    <mergeCell ref="AJ69:AK70"/>
    <mergeCell ref="AL69:AM70"/>
    <mergeCell ref="AN69:AO70"/>
    <mergeCell ref="AP69:AQ70"/>
    <mergeCell ref="N69:O70"/>
    <mergeCell ref="P69:Q70"/>
    <mergeCell ref="R69:S70"/>
    <mergeCell ref="T69:U70"/>
    <mergeCell ref="V69:W70"/>
    <mergeCell ref="X69:Y70"/>
    <mergeCell ref="AT64:AT65"/>
    <mergeCell ref="AU64:AU65"/>
    <mergeCell ref="AV64:AV65"/>
    <mergeCell ref="AX64:AX65"/>
    <mergeCell ref="AY64:AY65"/>
    <mergeCell ref="B69:E70"/>
    <mergeCell ref="F69:G70"/>
    <mergeCell ref="H69:I70"/>
    <mergeCell ref="J69:K70"/>
    <mergeCell ref="L69:M70"/>
    <mergeCell ref="Z64:AA65"/>
    <mergeCell ref="AE64:AI65"/>
    <mergeCell ref="AJ64:AK65"/>
    <mergeCell ref="AL64:AM65"/>
    <mergeCell ref="AN64:AO65"/>
    <mergeCell ref="AP64:AQ65"/>
    <mergeCell ref="N64:O65"/>
    <mergeCell ref="P64:Q65"/>
    <mergeCell ref="R64:S65"/>
    <mergeCell ref="T64:U65"/>
    <mergeCell ref="V64:W65"/>
    <mergeCell ref="X64:Y65"/>
    <mergeCell ref="A61:I62"/>
    <mergeCell ref="B64:E65"/>
    <mergeCell ref="F64:G65"/>
    <mergeCell ref="H64:I65"/>
    <mergeCell ref="J64:K65"/>
    <mergeCell ref="L64:M65"/>
    <mergeCell ref="C54:AB58"/>
    <mergeCell ref="AE56:AK57"/>
    <mergeCell ref="AL56:AQ57"/>
    <mergeCell ref="AU56:AU57"/>
    <mergeCell ref="AV56:AV57"/>
    <mergeCell ref="AW56:AX57"/>
    <mergeCell ref="AT57:AT58"/>
    <mergeCell ref="AW51:AW52"/>
    <mergeCell ref="AX51:AX52"/>
    <mergeCell ref="AY51:AY52"/>
    <mergeCell ref="AZ51:AZ52"/>
    <mergeCell ref="B51:E52"/>
    <mergeCell ref="F51:G52"/>
    <mergeCell ref="H51:I52"/>
    <mergeCell ref="J51:K52"/>
    <mergeCell ref="L51:M52"/>
    <mergeCell ref="N51:O52"/>
    <mergeCell ref="P51:Q52"/>
    <mergeCell ref="BA51:BA52"/>
    <mergeCell ref="BB51:BB52"/>
    <mergeCell ref="AJ51:AK52"/>
    <mergeCell ref="AL51:AM52"/>
    <mergeCell ref="AN51:AO52"/>
    <mergeCell ref="AP51:AQ52"/>
    <mergeCell ref="AU51:AU52"/>
    <mergeCell ref="AV51:AV52"/>
    <mergeCell ref="R51:S52"/>
    <mergeCell ref="T51:U52"/>
    <mergeCell ref="V51:W52"/>
    <mergeCell ref="X51:Y52"/>
    <mergeCell ref="Z51:AA52"/>
    <mergeCell ref="AE51:AI52"/>
    <mergeCell ref="AV46:AV47"/>
    <mergeCell ref="AX46:AX47"/>
    <mergeCell ref="AY46:AY47"/>
    <mergeCell ref="AJ46:AK47"/>
    <mergeCell ref="AL46:AM47"/>
    <mergeCell ref="AN46:AO47"/>
    <mergeCell ref="AP46:AQ47"/>
    <mergeCell ref="AT46:AT47"/>
    <mergeCell ref="AU46:AU47"/>
    <mergeCell ref="R46:S47"/>
    <mergeCell ref="T46:U47"/>
    <mergeCell ref="V46:W47"/>
    <mergeCell ref="X46:Y47"/>
    <mergeCell ref="Z46:AA47"/>
    <mergeCell ref="AE46:AI47"/>
    <mergeCell ref="AW36:AX37"/>
    <mergeCell ref="AT37:AT38"/>
    <mergeCell ref="A43:I44"/>
    <mergeCell ref="B46:E47"/>
    <mergeCell ref="F46:G47"/>
    <mergeCell ref="H46:I47"/>
    <mergeCell ref="J46:K47"/>
    <mergeCell ref="L46:M47"/>
    <mergeCell ref="N46:O47"/>
    <mergeCell ref="P46:Q47"/>
    <mergeCell ref="AX31:AX32"/>
    <mergeCell ref="AY31:AY32"/>
    <mergeCell ref="AZ31:AZ32"/>
    <mergeCell ref="BA31:BA32"/>
    <mergeCell ref="BB31:BB32"/>
    <mergeCell ref="C34:AB38"/>
    <mergeCell ref="AE36:AK37"/>
    <mergeCell ref="AL36:AQ37"/>
    <mergeCell ref="AU36:AU37"/>
    <mergeCell ref="AV36:AV37"/>
    <mergeCell ref="AL31:AM32"/>
    <mergeCell ref="AN31:AO32"/>
    <mergeCell ref="AP31:AQ32"/>
    <mergeCell ref="AU31:AU32"/>
    <mergeCell ref="AV31:AV32"/>
    <mergeCell ref="AW31:AW32"/>
    <mergeCell ref="T31:U32"/>
    <mergeCell ref="V31:W32"/>
    <mergeCell ref="X31:Y32"/>
    <mergeCell ref="Z31:AA32"/>
    <mergeCell ref="AE31:AI32"/>
    <mergeCell ref="AJ31:AK32"/>
    <mergeCell ref="C20:H20"/>
    <mergeCell ref="I20:L20"/>
    <mergeCell ref="AX26:AX27"/>
    <mergeCell ref="AY26:AY27"/>
    <mergeCell ref="B31:E32"/>
    <mergeCell ref="F31:G32"/>
    <mergeCell ref="H31:I32"/>
    <mergeCell ref="J31:K32"/>
    <mergeCell ref="L31:M32"/>
    <mergeCell ref="N31:O32"/>
    <mergeCell ref="P31:Q32"/>
    <mergeCell ref="R31:S32"/>
    <mergeCell ref="AL26:AM27"/>
    <mergeCell ref="AN26:AO27"/>
    <mergeCell ref="AP26:AQ27"/>
    <mergeCell ref="AT26:AT27"/>
    <mergeCell ref="AU26:AU27"/>
    <mergeCell ref="AV26:AV27"/>
    <mergeCell ref="T26:U27"/>
    <mergeCell ref="V26:W27"/>
    <mergeCell ref="X26:Y27"/>
    <mergeCell ref="Z26:AA27"/>
    <mergeCell ref="AE26:AI27"/>
    <mergeCell ref="AJ26:AK27"/>
    <mergeCell ref="A7:K8"/>
    <mergeCell ref="L7:T8"/>
    <mergeCell ref="U7:AE8"/>
    <mergeCell ref="AF7:AS8"/>
    <mergeCell ref="B9:AS9"/>
    <mergeCell ref="B16:AS16"/>
    <mergeCell ref="A2:H2"/>
    <mergeCell ref="I2:AJ2"/>
    <mergeCell ref="AK2:AS2"/>
    <mergeCell ref="A3:AS3"/>
    <mergeCell ref="A5:K6"/>
    <mergeCell ref="L5:T6"/>
    <mergeCell ref="U5:AE6"/>
    <mergeCell ref="AF5:AS6"/>
    <mergeCell ref="M20:R20"/>
    <mergeCell ref="A23:I24"/>
    <mergeCell ref="B26:E27"/>
    <mergeCell ref="F26:G27"/>
    <mergeCell ref="H26:I27"/>
    <mergeCell ref="J26:K27"/>
    <mergeCell ref="L26:M27"/>
    <mergeCell ref="N26:O27"/>
    <mergeCell ref="P26:Q27"/>
    <mergeCell ref="R26:S27"/>
    <mergeCell ref="C18:H18"/>
    <mergeCell ref="I18:L18"/>
    <mergeCell ref="M18:R18"/>
    <mergeCell ref="S18:AR18"/>
    <mergeCell ref="C19:H19"/>
    <mergeCell ref="I19:L19"/>
    <mergeCell ref="M19:R19"/>
    <mergeCell ref="S19:AR20"/>
  </mergeCells>
  <phoneticPr fontId="3"/>
  <conditionalFormatting sqref="R243 R247 R251 R255 R259 R263 R267 R271 R275 R279 R283 R287 R291 R295 R299 R303 R307">
    <cfRule type="expression" dxfId="35" priority="16">
      <formula>IF(R243="定",TRUE)</formula>
    </cfRule>
    <cfRule type="expression" dxfId="34" priority="17">
      <formula>IF(#REF!="×",TRUE)</formula>
    </cfRule>
    <cfRule type="expression" dxfId="33" priority="18">
      <formula>IF(R243=0,TRUE)</formula>
    </cfRule>
  </conditionalFormatting>
  <conditionalFormatting sqref="AD243 AD247 AD251 AD255 AD259 AD263 AD267 AD271 AD275 AD279 AD283 AD287 AD291 AD295 AD299 AD303 AD307">
    <cfRule type="expression" dxfId="32" priority="13">
      <formula>IF(AD243="定",TRUE)</formula>
    </cfRule>
    <cfRule type="expression" dxfId="31" priority="14">
      <formula>IF(CB243="×",TRUE)</formula>
    </cfRule>
    <cfRule type="expression" dxfId="30" priority="15">
      <formula>IF(AD243=0,TRUE)</formula>
    </cfRule>
  </conditionalFormatting>
  <conditionalFormatting sqref="R315 R319 R323 R327 R331 R335 R339 R343 R347 R351 R355 R359 R363 R367 R371 R375 R379 R383 R387 R391">
    <cfRule type="expression" dxfId="29" priority="10">
      <formula>IF(R315="定",TRUE)</formula>
    </cfRule>
    <cfRule type="expression" dxfId="28" priority="11">
      <formula>IF(#REF!="×",TRUE)</formula>
    </cfRule>
    <cfRule type="expression" dxfId="27" priority="12">
      <formula>IF(R315=0,TRUE)</formula>
    </cfRule>
  </conditionalFormatting>
  <conditionalFormatting sqref="AD315 AD319 AD323 AD327 AD331 AD335 AD339 AD343 AD347 AD351 AD355 AD359 AD363 AD367 AD371 AD375 AD379 AD383 AD387 AD391">
    <cfRule type="expression" dxfId="26" priority="7">
      <formula>IF(AD315="定",TRUE)</formula>
    </cfRule>
    <cfRule type="expression" dxfId="25" priority="8">
      <formula>IF(CB315="×",TRUE)</formula>
    </cfRule>
    <cfRule type="expression" dxfId="24" priority="9">
      <formula>IF(AD315=0,TRUE)</formula>
    </cfRule>
  </conditionalFormatting>
  <conditionalFormatting sqref="R399 R403 R407 R411 R415 R419 R423 R427 R431 R435 R439 R443 R447 R451 R455 R459 R463 R467 R471 R475">
    <cfRule type="expression" dxfId="23" priority="4">
      <formula>IF(R399="定",TRUE)</formula>
    </cfRule>
    <cfRule type="expression" dxfId="22" priority="5">
      <formula>IF(#REF!="×",TRUE)</formula>
    </cfRule>
    <cfRule type="expression" dxfId="21" priority="6">
      <formula>IF(R399=0,TRUE)</formula>
    </cfRule>
  </conditionalFormatting>
  <conditionalFormatting sqref="AD399 AD403 AD407 AD411 AD415 AD419 AD423 AD427 AD431 AD435 AD439 AD443 AD447 AD451 AD455 AD459 AD463 AD467 AD471 AD475">
    <cfRule type="expression" dxfId="20" priority="1">
      <formula>IF(AD399="定",TRUE)</formula>
    </cfRule>
    <cfRule type="expression" dxfId="19" priority="2">
      <formula>IF(CB399="×",TRUE)</formula>
    </cfRule>
    <cfRule type="expression" dxfId="18" priority="3">
      <formula>IF(AD399=0,TRUE)</formula>
    </cfRule>
  </conditionalFormatting>
  <dataValidations count="4">
    <dataValidation type="whole" allowBlank="1" showInputMessage="1" showErrorMessage="1" sqref="L26:M27 X26:Y27 L31:M32 X31:Y32 AN31:AO32 AN26:AO27 L46:M47 X46:Y47 L51:M52 X51:Y52 AN51:AO52 AN46:AO47 AN88:AO89 AN83:AO84 L88:M89 X88:Y89 L64:M65 X64:Y65 L69:M70 X69:Y70 AN69:AO70 AN64:AO65 L83:M84 X83:Y84 AN106:AO107 AN101:AO102 L106:M107 X106:Y107 L101:M102 X101:Y102 AN143:AO144 AN138:AO139 L143:M144 X143:Y144 L119:M120 X119:Y120 L124:M125 X124:Y125 AN124:AO125 AN119:AO120 L138:M139 X138:Y139 AN161:AO162 AN156:AO157 L161:M162 X161:Y162 L156:M157 X156:Y157 AN198:AO199 AN193:AO194 L198:M199 X198:Y199 L174:M175 X174:Y175 L179:M180 X179:Y180 AN179:AO180 AN174:AO175 L193:M194 X193:Y194" xr:uid="{DAEF2869-C270-4522-9621-DDBE6B1916A5}">
      <formula1>0</formula1>
      <formula2>59</formula2>
    </dataValidation>
    <dataValidation type="list" allowBlank="1" showInputMessage="1" showErrorMessage="1" sqref="I243:K310" xr:uid="{F850D437-7504-425C-9EAA-8E48334E4485}">
      <formula1>"○,定,×,－"</formula1>
    </dataValidation>
    <dataValidation type="list" allowBlank="1" showInputMessage="1" showErrorMessage="1" sqref="I399:K478 I315:K394" xr:uid="{8A1E646C-FA68-45AD-A268-5D306A0B57F5}">
      <formula1>"△,定,×,－"</formula1>
    </dataValidation>
    <dataValidation type="whole" allowBlank="1" showInputMessage="1" showErrorMessage="1" sqref="X315:Z394 X399:Z478" xr:uid="{EB12FC1C-ABFF-4222-81D6-D98BEB1B0349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4" manualBreakCount="4">
    <brk id="60" max="44" man="1"/>
    <brk id="228" max="44" man="1"/>
    <brk id="314" max="44" man="1"/>
    <brk id="398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3FFEE-6B8B-48B5-8F17-0B224ED0B77E}">
  <sheetPr>
    <pageSetUpPr fitToPage="1"/>
  </sheetPr>
  <dimension ref="A1:BG488"/>
  <sheetViews>
    <sheetView showZeros="0" tabSelected="1" view="pageBreakPreview" zoomScale="55" zoomScaleNormal="100" zoomScaleSheetLayoutView="55" zoomScalePageLayoutView="40" workbookViewId="0">
      <selection activeCell="A7" sqref="A7:K8"/>
    </sheetView>
  </sheetViews>
  <sheetFormatPr defaultColWidth="9" defaultRowHeight="18.75" x14ac:dyDescent="0.15"/>
  <cols>
    <col min="1" max="3" width="4.125" style="1" customWidth="1"/>
    <col min="4" max="4" width="4.125" style="98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36" hidden="1" customWidth="1"/>
    <col min="56" max="58" width="9" style="3"/>
    <col min="59" max="16384" width="9" style="1"/>
  </cols>
  <sheetData>
    <row r="1" spans="1:59" ht="29.25" customHeight="1" x14ac:dyDescent="0.15">
      <c r="D1" s="2"/>
    </row>
    <row r="2" spans="1:59" ht="35.1" customHeight="1" x14ac:dyDescent="0.15">
      <c r="A2" s="155" t="s">
        <v>123</v>
      </c>
      <c r="B2" s="155"/>
      <c r="C2" s="155"/>
      <c r="D2" s="155"/>
      <c r="E2" s="155"/>
      <c r="F2" s="155"/>
      <c r="G2" s="155"/>
      <c r="H2" s="155"/>
      <c r="I2" s="156" t="s">
        <v>122</v>
      </c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4"/>
      <c r="BE2" s="4"/>
      <c r="BF2" s="4"/>
    </row>
    <row r="3" spans="1:59" ht="35.1" customHeight="1" x14ac:dyDescent="0.15">
      <c r="A3" s="156" t="s">
        <v>124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4"/>
      <c r="BE3" s="4"/>
      <c r="BF3" s="4"/>
    </row>
    <row r="4" spans="1:59" ht="27.75" customHeight="1" thickBot="1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4"/>
      <c r="AT4" s="128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</row>
    <row r="5" spans="1:59" ht="27.75" customHeight="1" x14ac:dyDescent="0.15">
      <c r="A5" s="157" t="s">
        <v>127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1" t="s">
        <v>128</v>
      </c>
      <c r="M5" s="161"/>
      <c r="N5" s="161"/>
      <c r="O5" s="161"/>
      <c r="P5" s="161"/>
      <c r="Q5" s="161"/>
      <c r="R5" s="161"/>
      <c r="S5" s="161"/>
      <c r="T5" s="161"/>
      <c r="U5" s="163" t="s">
        <v>129</v>
      </c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 t="s">
        <v>130</v>
      </c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5"/>
      <c r="AT5" s="128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</row>
    <row r="6" spans="1:59" ht="27.75" customHeight="1" x14ac:dyDescent="0.15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2"/>
      <c r="M6" s="162"/>
      <c r="N6" s="162"/>
      <c r="O6" s="162"/>
      <c r="P6" s="162"/>
      <c r="Q6" s="162"/>
      <c r="R6" s="162"/>
      <c r="S6" s="162"/>
      <c r="T6" s="162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6"/>
      <c r="AT6" s="128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</row>
    <row r="7" spans="1:59" ht="27.75" customHeight="1" x14ac:dyDescent="0.15">
      <c r="A7" s="483"/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487"/>
      <c r="AL7" s="487"/>
      <c r="AM7" s="487"/>
      <c r="AN7" s="487"/>
      <c r="AO7" s="487"/>
      <c r="AP7" s="487"/>
      <c r="AQ7" s="487"/>
      <c r="AR7" s="487"/>
      <c r="AS7" s="489"/>
      <c r="AT7" s="128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</row>
    <row r="8" spans="1:59" ht="27.75" customHeight="1" thickBot="1" x14ac:dyDescent="0.2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90"/>
      <c r="AT8" s="128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</row>
    <row r="9" spans="1:59" ht="27.75" customHeight="1" x14ac:dyDescent="0.15">
      <c r="A9" s="125"/>
      <c r="B9" s="153" t="s">
        <v>126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28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</row>
    <row r="10" spans="1:59" s="10" customFormat="1" ht="28.5" customHeight="1" x14ac:dyDescent="0.15">
      <c r="A10" s="5" t="s">
        <v>120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9"/>
      <c r="BE10" s="9"/>
      <c r="BF10" s="9"/>
    </row>
    <row r="11" spans="1:59" s="11" customFormat="1" ht="15" customHeight="1" x14ac:dyDescent="0.15">
      <c r="D11" s="12"/>
      <c r="U11" s="10"/>
      <c r="V11" s="10"/>
      <c r="W11" s="10"/>
      <c r="X11" s="13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14"/>
      <c r="BE11" s="14"/>
      <c r="BF11" s="14"/>
    </row>
    <row r="12" spans="1:59" s="17" customFormat="1" ht="4.5" customHeight="1" x14ac:dyDescent="0.15">
      <c r="A12" s="15"/>
      <c r="B12" s="15"/>
      <c r="C12" s="16"/>
      <c r="F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U12" s="43"/>
      <c r="AV12" s="43"/>
      <c r="AW12" s="43"/>
      <c r="AX12" s="43"/>
      <c r="AY12" s="43"/>
      <c r="AZ12" s="43"/>
      <c r="BA12" s="43"/>
      <c r="BB12" s="43"/>
      <c r="BC12" s="43"/>
      <c r="BD12" s="9"/>
      <c r="BE12" s="9"/>
      <c r="BF12" s="9"/>
    </row>
    <row r="13" spans="1:59" s="10" customFormat="1" ht="28.5" customHeight="1" x14ac:dyDescent="0.15">
      <c r="A13" s="18"/>
      <c r="B13" s="19" t="s">
        <v>2</v>
      </c>
      <c r="D13" s="20"/>
      <c r="X13" s="1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9"/>
      <c r="BE13" s="9"/>
      <c r="BF13" s="9"/>
    </row>
    <row r="14" spans="1:59" s="10" customFormat="1" ht="28.5" customHeight="1" x14ac:dyDescent="0.15">
      <c r="A14" s="18"/>
      <c r="B14" s="19" t="s">
        <v>3</v>
      </c>
      <c r="D14" s="20"/>
      <c r="X14" s="13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21"/>
      <c r="BE14" s="21"/>
      <c r="BF14" s="21"/>
    </row>
    <row r="15" spans="1:59" s="10" customFormat="1" ht="28.5" customHeight="1" x14ac:dyDescent="0.15">
      <c r="A15" s="18"/>
      <c r="B15" s="19" t="s">
        <v>4</v>
      </c>
      <c r="D15" s="20"/>
      <c r="X15" s="13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21"/>
      <c r="BE15" s="21"/>
      <c r="BF15" s="21"/>
    </row>
    <row r="16" spans="1:59" s="10" customFormat="1" ht="39" customHeight="1" x14ac:dyDescent="0.15">
      <c r="A16" s="18"/>
      <c r="B16" s="154" t="s">
        <v>5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21"/>
      <c r="BE16" s="21"/>
      <c r="BF16" s="21"/>
    </row>
    <row r="17" spans="1:58" s="22" customFormat="1" ht="28.5" customHeight="1" x14ac:dyDescent="0.15">
      <c r="B17" s="19"/>
      <c r="C17" s="23" t="s">
        <v>6</v>
      </c>
      <c r="D17" s="24"/>
      <c r="X17" s="13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25"/>
      <c r="BE17" s="25"/>
      <c r="BF17" s="25"/>
    </row>
    <row r="18" spans="1:58" s="26" customFormat="1" ht="28.5" customHeight="1" x14ac:dyDescent="0.15">
      <c r="B18" s="19"/>
      <c r="C18" s="193" t="s">
        <v>7</v>
      </c>
      <c r="D18" s="193"/>
      <c r="E18" s="193"/>
      <c r="F18" s="193"/>
      <c r="G18" s="193"/>
      <c r="H18" s="193"/>
      <c r="I18" s="193" t="s">
        <v>0</v>
      </c>
      <c r="J18" s="193"/>
      <c r="K18" s="193"/>
      <c r="L18" s="193"/>
      <c r="M18" s="193" t="s">
        <v>8</v>
      </c>
      <c r="N18" s="193"/>
      <c r="O18" s="193"/>
      <c r="P18" s="193"/>
      <c r="Q18" s="193"/>
      <c r="R18" s="193"/>
      <c r="S18" s="194" t="s">
        <v>9</v>
      </c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6"/>
      <c r="AS18" s="23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27"/>
      <c r="BE18" s="27"/>
      <c r="BF18" s="27"/>
    </row>
    <row r="19" spans="1:58" s="26" customFormat="1" ht="46.5" customHeight="1" x14ac:dyDescent="0.15">
      <c r="B19" s="19"/>
      <c r="C19" s="193" t="s">
        <v>10</v>
      </c>
      <c r="D19" s="193"/>
      <c r="E19" s="193"/>
      <c r="F19" s="193"/>
      <c r="G19" s="193"/>
      <c r="H19" s="193"/>
      <c r="I19" s="193" t="s">
        <v>11</v>
      </c>
      <c r="J19" s="193"/>
      <c r="K19" s="193"/>
      <c r="L19" s="193"/>
      <c r="M19" s="197" t="s">
        <v>12</v>
      </c>
      <c r="N19" s="198"/>
      <c r="O19" s="198"/>
      <c r="P19" s="198"/>
      <c r="Q19" s="198"/>
      <c r="R19" s="199"/>
      <c r="S19" s="200" t="s">
        <v>13</v>
      </c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2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27"/>
      <c r="BE19" s="27"/>
      <c r="BF19" s="27"/>
    </row>
    <row r="20" spans="1:58" s="26" customFormat="1" ht="47.25" customHeight="1" x14ac:dyDescent="0.15">
      <c r="B20" s="19"/>
      <c r="C20" s="193" t="s">
        <v>14</v>
      </c>
      <c r="D20" s="193"/>
      <c r="E20" s="193"/>
      <c r="F20" s="193"/>
      <c r="G20" s="193"/>
      <c r="H20" s="193"/>
      <c r="I20" s="193" t="s">
        <v>11</v>
      </c>
      <c r="J20" s="193"/>
      <c r="K20" s="193"/>
      <c r="L20" s="193"/>
      <c r="M20" s="167" t="s">
        <v>15</v>
      </c>
      <c r="N20" s="168"/>
      <c r="O20" s="168"/>
      <c r="P20" s="168"/>
      <c r="Q20" s="168"/>
      <c r="R20" s="169"/>
      <c r="S20" s="203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27"/>
      <c r="BE20" s="27"/>
      <c r="BF20" s="27"/>
    </row>
    <row r="21" spans="1:58" s="10" customFormat="1" ht="28.5" customHeight="1" x14ac:dyDescent="0.15">
      <c r="A21" s="18"/>
      <c r="B21" s="19"/>
      <c r="D21" s="20"/>
      <c r="X21" s="13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21"/>
      <c r="BE21" s="21"/>
      <c r="BF21" s="21"/>
    </row>
    <row r="22" spans="1:58" s="17" customFormat="1" ht="4.5" customHeight="1" x14ac:dyDescent="0.15">
      <c r="A22" s="15"/>
      <c r="B22" s="15"/>
      <c r="C22" s="16"/>
      <c r="F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U22" s="39"/>
      <c r="AV22" s="39"/>
      <c r="AW22" s="39"/>
      <c r="AX22" s="39"/>
      <c r="AY22" s="39"/>
      <c r="AZ22" s="39"/>
      <c r="BA22" s="39"/>
      <c r="BB22" s="39"/>
      <c r="BC22" s="39"/>
      <c r="BD22" s="21"/>
      <c r="BE22" s="21"/>
      <c r="BF22" s="21"/>
    </row>
    <row r="23" spans="1:58" ht="25.5" customHeight="1" x14ac:dyDescent="0.15">
      <c r="A23" s="170" t="s">
        <v>16</v>
      </c>
      <c r="B23" s="171"/>
      <c r="C23" s="171"/>
      <c r="D23" s="171"/>
      <c r="E23" s="171"/>
      <c r="F23" s="171"/>
      <c r="G23" s="171"/>
      <c r="H23" s="171"/>
      <c r="I23" s="172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U23" s="36" t="s">
        <v>17</v>
      </c>
      <c r="AV23" s="39"/>
      <c r="AW23" s="39"/>
      <c r="AX23" s="39"/>
      <c r="AY23" s="39"/>
      <c r="BA23" s="39"/>
      <c r="BB23" s="39"/>
      <c r="BC23" s="39"/>
      <c r="BD23" s="21"/>
      <c r="BE23" s="21"/>
      <c r="BF23" s="21"/>
    </row>
    <row r="24" spans="1:58" ht="17.25" customHeight="1" x14ac:dyDescent="0.15">
      <c r="A24" s="173"/>
      <c r="B24" s="174"/>
      <c r="C24" s="174"/>
      <c r="D24" s="174"/>
      <c r="E24" s="174"/>
      <c r="F24" s="174"/>
      <c r="G24" s="174"/>
      <c r="H24" s="174"/>
      <c r="I24" s="175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0"/>
      <c r="Y24" s="30"/>
      <c r="Z24" s="30"/>
      <c r="AA24" s="30"/>
      <c r="AB24" s="30"/>
      <c r="AC24" s="30"/>
      <c r="AD24" s="30"/>
      <c r="AE24" s="31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2"/>
      <c r="AQ24" s="32"/>
      <c r="AR24" s="32"/>
      <c r="AS24" s="32"/>
    </row>
    <row r="25" spans="1:58" ht="28.5" customHeight="1" x14ac:dyDescent="0.15">
      <c r="A25" s="33"/>
      <c r="B25" s="34" t="s">
        <v>18</v>
      </c>
      <c r="C25" s="35"/>
      <c r="D25" s="35"/>
      <c r="E25" s="35"/>
      <c r="F25" s="36"/>
      <c r="G25" s="37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8"/>
      <c r="AB25" s="39"/>
      <c r="AC25" s="39"/>
      <c r="AD25" s="39"/>
      <c r="AE25" s="34" t="s">
        <v>19</v>
      </c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V25" s="36" t="s">
        <v>20</v>
      </c>
      <c r="AY25" s="36" t="s">
        <v>21</v>
      </c>
    </row>
    <row r="26" spans="1:58" ht="25.5" customHeight="1" x14ac:dyDescent="0.15">
      <c r="A26" s="33"/>
      <c r="B26" s="176" t="s">
        <v>22</v>
      </c>
      <c r="C26" s="177"/>
      <c r="D26" s="177"/>
      <c r="E26" s="178"/>
      <c r="F26" s="182" t="s">
        <v>23</v>
      </c>
      <c r="G26" s="182"/>
      <c r="H26" s="244"/>
      <c r="I26" s="244"/>
      <c r="J26" s="185" t="s">
        <v>24</v>
      </c>
      <c r="K26" s="185"/>
      <c r="L26" s="244"/>
      <c r="M26" s="244"/>
      <c r="N26" s="185" t="s">
        <v>25</v>
      </c>
      <c r="O26" s="187"/>
      <c r="P26" s="189" t="s">
        <v>26</v>
      </c>
      <c r="Q26" s="187"/>
      <c r="R26" s="191" t="s">
        <v>27</v>
      </c>
      <c r="S26" s="191"/>
      <c r="T26" s="244"/>
      <c r="U26" s="244"/>
      <c r="V26" s="185" t="s">
        <v>24</v>
      </c>
      <c r="W26" s="185"/>
      <c r="X26" s="244"/>
      <c r="Y26" s="244"/>
      <c r="Z26" s="185" t="s">
        <v>25</v>
      </c>
      <c r="AA26" s="187"/>
      <c r="AB26" s="36"/>
      <c r="AC26" s="36"/>
      <c r="AD26" s="36"/>
      <c r="AE26" s="214" t="s">
        <v>28</v>
      </c>
      <c r="AF26" s="210"/>
      <c r="AG26" s="210"/>
      <c r="AH26" s="210"/>
      <c r="AI26" s="215"/>
      <c r="AJ26" s="212">
        <f>ROUNDDOWN(AY26/60,0)</f>
        <v>0</v>
      </c>
      <c r="AK26" s="212"/>
      <c r="AL26" s="210" t="s">
        <v>29</v>
      </c>
      <c r="AM26" s="210"/>
      <c r="AN26" s="212">
        <f>AY26-AJ26*60</f>
        <v>0</v>
      </c>
      <c r="AO26" s="212"/>
      <c r="AP26" s="185" t="s">
        <v>25</v>
      </c>
      <c r="AQ26" s="187"/>
      <c r="AR26" s="39"/>
      <c r="AS26" s="36"/>
      <c r="AT26" s="479"/>
      <c r="AU26" s="479" t="s">
        <v>30</v>
      </c>
      <c r="AV26" s="480">
        <f>T26*60+X26</f>
        <v>0</v>
      </c>
      <c r="AX26" s="479" t="s">
        <v>31</v>
      </c>
      <c r="AY26" s="480">
        <f>(T26*60+X26)-(H26*60+L26)</f>
        <v>0</v>
      </c>
    </row>
    <row r="27" spans="1:58" ht="35.25" customHeight="1" x14ac:dyDescent="0.15">
      <c r="A27" s="33"/>
      <c r="B27" s="179"/>
      <c r="C27" s="180"/>
      <c r="D27" s="180"/>
      <c r="E27" s="181"/>
      <c r="F27" s="182"/>
      <c r="G27" s="182"/>
      <c r="H27" s="245"/>
      <c r="I27" s="245"/>
      <c r="J27" s="186"/>
      <c r="K27" s="186"/>
      <c r="L27" s="245"/>
      <c r="M27" s="245"/>
      <c r="N27" s="186"/>
      <c r="O27" s="188"/>
      <c r="P27" s="190"/>
      <c r="Q27" s="188"/>
      <c r="R27" s="192"/>
      <c r="S27" s="192"/>
      <c r="T27" s="245"/>
      <c r="U27" s="245"/>
      <c r="V27" s="186"/>
      <c r="W27" s="186"/>
      <c r="X27" s="245"/>
      <c r="Y27" s="245"/>
      <c r="Z27" s="186"/>
      <c r="AA27" s="188"/>
      <c r="AB27" s="36"/>
      <c r="AC27" s="36"/>
      <c r="AD27" s="36"/>
      <c r="AE27" s="216"/>
      <c r="AF27" s="211"/>
      <c r="AG27" s="211"/>
      <c r="AH27" s="211"/>
      <c r="AI27" s="217"/>
      <c r="AJ27" s="213"/>
      <c r="AK27" s="213"/>
      <c r="AL27" s="211"/>
      <c r="AM27" s="211"/>
      <c r="AN27" s="213"/>
      <c r="AO27" s="213"/>
      <c r="AP27" s="186"/>
      <c r="AQ27" s="188"/>
      <c r="AR27" s="39"/>
      <c r="AS27" s="36"/>
      <c r="AT27" s="479"/>
      <c r="AU27" s="479"/>
      <c r="AV27" s="480"/>
      <c r="AX27" s="479"/>
      <c r="AY27" s="480"/>
    </row>
    <row r="28" spans="1:58" ht="17.25" customHeight="1" x14ac:dyDescent="0.15">
      <c r="A28" s="33"/>
      <c r="B28" s="40"/>
      <c r="C28" s="40"/>
      <c r="D28" s="40"/>
      <c r="E28" s="40"/>
      <c r="F28" s="41"/>
      <c r="G28" s="41"/>
      <c r="H28" s="42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39"/>
      <c r="Y28" s="39"/>
      <c r="Z28" s="37"/>
      <c r="AA28" s="38"/>
      <c r="AB28" s="39"/>
      <c r="AC28" s="39"/>
      <c r="AD28" s="39"/>
      <c r="AE28" s="43"/>
      <c r="AF28" s="43"/>
      <c r="AG28" s="43"/>
      <c r="AH28" s="43"/>
      <c r="AI28" s="43"/>
      <c r="AJ28" s="44" t="s">
        <v>32</v>
      </c>
      <c r="AK28" s="43"/>
      <c r="AL28" s="43"/>
      <c r="AM28" s="43"/>
      <c r="AN28" s="43"/>
      <c r="AO28" s="43"/>
      <c r="AP28" s="43"/>
      <c r="AQ28" s="43"/>
      <c r="AR28" s="39"/>
      <c r="AS28" s="36"/>
    </row>
    <row r="29" spans="1:58" s="36" customFormat="1" ht="25.5" customHeight="1" x14ac:dyDescent="0.15">
      <c r="A29" s="33"/>
      <c r="B29" s="34"/>
      <c r="C29" s="35"/>
      <c r="D29" s="35"/>
      <c r="E29" s="35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39"/>
      <c r="Y29" s="39"/>
      <c r="Z29" s="37"/>
      <c r="AA29" s="38"/>
      <c r="AB29" s="39"/>
      <c r="AC29" s="39"/>
      <c r="AD29" s="39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39"/>
      <c r="AV29" s="48" t="s">
        <v>33</v>
      </c>
      <c r="AY29" s="36" t="s">
        <v>34</v>
      </c>
      <c r="BB29" s="36" t="s">
        <v>35</v>
      </c>
      <c r="BD29" s="3"/>
      <c r="BE29" s="3"/>
      <c r="BF29" s="3"/>
    </row>
    <row r="30" spans="1:58" s="53" customFormat="1" ht="25.5" customHeight="1" x14ac:dyDescent="0.15">
      <c r="A30" s="46"/>
      <c r="B30" s="47" t="s">
        <v>36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7"/>
      <c r="Q30" s="47"/>
      <c r="R30" s="47"/>
      <c r="S30" s="47"/>
      <c r="T30" s="47"/>
      <c r="U30" s="13"/>
      <c r="V30" s="47"/>
      <c r="W30" s="47"/>
      <c r="X30" s="39"/>
      <c r="Y30" s="39"/>
      <c r="Z30" s="37"/>
      <c r="AA30" s="38"/>
      <c r="AB30" s="39"/>
      <c r="AC30" s="39"/>
      <c r="AD30" s="39"/>
      <c r="AE30" s="49" t="s">
        <v>37</v>
      </c>
      <c r="AF30" s="50"/>
      <c r="AG30" s="51"/>
      <c r="AH30" s="51"/>
      <c r="AI30" s="51"/>
      <c r="AJ30" s="51"/>
      <c r="AK30" s="51"/>
      <c r="AL30" s="51"/>
      <c r="AM30" s="51"/>
      <c r="AN30" s="43"/>
      <c r="AO30" s="43"/>
      <c r="AP30" s="43"/>
      <c r="AQ30" s="52"/>
      <c r="AR30" s="39"/>
      <c r="AS30" s="36"/>
      <c r="AT30" s="48"/>
      <c r="AU30" s="48"/>
      <c r="AV30" s="48" t="s">
        <v>38</v>
      </c>
      <c r="AW30" s="48"/>
      <c r="AX30" s="48"/>
      <c r="AY30" s="36" t="s">
        <v>39</v>
      </c>
      <c r="AZ30" s="48"/>
      <c r="BA30" s="36"/>
      <c r="BB30" s="36" t="s">
        <v>40</v>
      </c>
      <c r="BC30" s="48"/>
      <c r="BD30" s="3"/>
      <c r="BE30" s="45"/>
      <c r="BF30" s="45"/>
    </row>
    <row r="31" spans="1:58" ht="25.5" customHeight="1" x14ac:dyDescent="0.15">
      <c r="A31" s="33"/>
      <c r="B31" s="176" t="s">
        <v>22</v>
      </c>
      <c r="C31" s="177"/>
      <c r="D31" s="177"/>
      <c r="E31" s="178"/>
      <c r="F31" s="182" t="s">
        <v>23</v>
      </c>
      <c r="G31" s="182"/>
      <c r="H31" s="244"/>
      <c r="I31" s="244"/>
      <c r="J31" s="185" t="s">
        <v>24</v>
      </c>
      <c r="K31" s="185"/>
      <c r="L31" s="244"/>
      <c r="M31" s="244"/>
      <c r="N31" s="185" t="s">
        <v>25</v>
      </c>
      <c r="O31" s="187"/>
      <c r="P31" s="189" t="s">
        <v>26</v>
      </c>
      <c r="Q31" s="187"/>
      <c r="R31" s="191" t="s">
        <v>27</v>
      </c>
      <c r="S31" s="191"/>
      <c r="T31" s="246"/>
      <c r="U31" s="244"/>
      <c r="V31" s="185" t="s">
        <v>24</v>
      </c>
      <c r="W31" s="185"/>
      <c r="X31" s="244"/>
      <c r="Y31" s="244"/>
      <c r="Z31" s="185" t="s">
        <v>25</v>
      </c>
      <c r="AA31" s="187"/>
      <c r="AB31" s="39"/>
      <c r="AC31" s="39"/>
      <c r="AD31" s="39"/>
      <c r="AE31" s="241" t="s">
        <v>41</v>
      </c>
      <c r="AF31" s="185"/>
      <c r="AG31" s="185"/>
      <c r="AH31" s="185"/>
      <c r="AI31" s="187"/>
      <c r="AJ31" s="242">
        <f>ROUNDDOWN(AV36/60,0)</f>
        <v>0</v>
      </c>
      <c r="AK31" s="212"/>
      <c r="AL31" s="185" t="s">
        <v>24</v>
      </c>
      <c r="AM31" s="185"/>
      <c r="AN31" s="212">
        <f>AV36-AJ31*60</f>
        <v>0</v>
      </c>
      <c r="AO31" s="212"/>
      <c r="AP31" s="185" t="s">
        <v>25</v>
      </c>
      <c r="AQ31" s="187"/>
      <c r="AR31" s="39"/>
      <c r="AS31" s="54"/>
      <c r="AU31" s="479" t="s">
        <v>42</v>
      </c>
      <c r="AV31" s="480">
        <f>IF(AY31&lt;=BB31,BB31,AV26)</f>
        <v>1260</v>
      </c>
      <c r="AW31" s="293"/>
      <c r="AX31" s="479" t="s">
        <v>43</v>
      </c>
      <c r="AY31" s="480">
        <f>T31*60+X31</f>
        <v>0</v>
      </c>
      <c r="AZ31" s="293"/>
      <c r="BA31" s="479" t="s">
        <v>44</v>
      </c>
      <c r="BB31" s="480">
        <v>1260</v>
      </c>
    </row>
    <row r="32" spans="1:58" ht="35.25" customHeight="1" x14ac:dyDescent="0.15">
      <c r="A32" s="33"/>
      <c r="B32" s="179"/>
      <c r="C32" s="180"/>
      <c r="D32" s="180"/>
      <c r="E32" s="181"/>
      <c r="F32" s="182"/>
      <c r="G32" s="182"/>
      <c r="H32" s="245"/>
      <c r="I32" s="245"/>
      <c r="J32" s="186"/>
      <c r="K32" s="186"/>
      <c r="L32" s="245"/>
      <c r="M32" s="245"/>
      <c r="N32" s="186"/>
      <c r="O32" s="188"/>
      <c r="P32" s="190"/>
      <c r="Q32" s="188"/>
      <c r="R32" s="192"/>
      <c r="S32" s="192"/>
      <c r="T32" s="247"/>
      <c r="U32" s="245"/>
      <c r="V32" s="186"/>
      <c r="W32" s="186"/>
      <c r="X32" s="245"/>
      <c r="Y32" s="245"/>
      <c r="Z32" s="186"/>
      <c r="AA32" s="188"/>
      <c r="AB32" s="36"/>
      <c r="AC32" s="36"/>
      <c r="AD32" s="36"/>
      <c r="AE32" s="190"/>
      <c r="AF32" s="186"/>
      <c r="AG32" s="186"/>
      <c r="AH32" s="186"/>
      <c r="AI32" s="188"/>
      <c r="AJ32" s="243"/>
      <c r="AK32" s="213"/>
      <c r="AL32" s="186"/>
      <c r="AM32" s="186"/>
      <c r="AN32" s="213"/>
      <c r="AO32" s="213"/>
      <c r="AP32" s="186"/>
      <c r="AQ32" s="188"/>
      <c r="AR32" s="39"/>
      <c r="AS32" s="54"/>
      <c r="AU32" s="479"/>
      <c r="AV32" s="480"/>
      <c r="AW32" s="293"/>
      <c r="AX32" s="479"/>
      <c r="AY32" s="480"/>
      <c r="AZ32" s="293"/>
      <c r="BA32" s="479"/>
      <c r="BB32" s="480"/>
    </row>
    <row r="33" spans="1:58" ht="17.25" customHeight="1" x14ac:dyDescent="0.15">
      <c r="A33" s="55"/>
      <c r="B33" s="40"/>
      <c r="C33" s="40"/>
      <c r="D33" s="40"/>
      <c r="E33" s="40"/>
      <c r="F33" s="36"/>
      <c r="G33" s="40"/>
      <c r="H33" s="42"/>
      <c r="I33" s="40"/>
      <c r="J33" s="40"/>
      <c r="K33" s="40"/>
      <c r="L33" s="40"/>
      <c r="M33" s="40"/>
      <c r="N33" s="40"/>
      <c r="O33" s="40"/>
      <c r="P33" s="56"/>
      <c r="Q33" s="40"/>
      <c r="R33" s="40"/>
      <c r="S33" s="40"/>
      <c r="T33" s="40"/>
      <c r="U33" s="40"/>
      <c r="V33" s="40"/>
      <c r="W33" s="40"/>
      <c r="X33" s="39"/>
      <c r="Y33" s="39"/>
      <c r="Z33" s="37"/>
      <c r="AA33" s="36"/>
      <c r="AB33" s="36"/>
      <c r="AC33" s="36"/>
      <c r="AD33" s="36"/>
      <c r="AE33" s="52"/>
      <c r="AF33" s="52"/>
      <c r="AG33" s="52"/>
      <c r="AH33" s="52"/>
      <c r="AI33" s="52"/>
      <c r="AJ33" s="44" t="s">
        <v>32</v>
      </c>
      <c r="AK33" s="52"/>
      <c r="AL33" s="52"/>
      <c r="AM33" s="52"/>
      <c r="AN33" s="52"/>
      <c r="AO33" s="52"/>
      <c r="AP33" s="52"/>
      <c r="AQ33" s="52"/>
      <c r="AR33" s="36"/>
      <c r="AS33" s="36"/>
      <c r="AY33" s="67" t="s">
        <v>45</v>
      </c>
    </row>
    <row r="34" spans="1:58" ht="25.5" customHeight="1" x14ac:dyDescent="0.2">
      <c r="A34" s="55"/>
      <c r="B34" s="36"/>
      <c r="C34" s="220" t="s">
        <v>146</v>
      </c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2"/>
      <c r="AD34" s="36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36"/>
      <c r="AS34" s="36"/>
      <c r="AY34" s="137" t="s">
        <v>46</v>
      </c>
    </row>
    <row r="35" spans="1:58" ht="25.5" customHeight="1" x14ac:dyDescent="0.15">
      <c r="A35" s="55"/>
      <c r="B35" s="36"/>
      <c r="C35" s="223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5"/>
      <c r="AD35" s="36"/>
      <c r="AE35" s="49" t="s">
        <v>47</v>
      </c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36"/>
      <c r="AS35" s="36"/>
      <c r="AV35" s="36" t="s">
        <v>48</v>
      </c>
      <c r="AY35" s="36" t="s">
        <v>49</v>
      </c>
      <c r="AZ35" s="138"/>
    </row>
    <row r="36" spans="1:58" s="53" customFormat="1" ht="25.5" customHeight="1" x14ac:dyDescent="0.15">
      <c r="A36" s="55"/>
      <c r="B36" s="36"/>
      <c r="C36" s="223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5"/>
      <c r="AC36" s="1"/>
      <c r="AD36" s="36"/>
      <c r="AE36" s="214" t="s">
        <v>50</v>
      </c>
      <c r="AF36" s="229"/>
      <c r="AG36" s="229"/>
      <c r="AH36" s="229"/>
      <c r="AI36" s="229"/>
      <c r="AJ36" s="229"/>
      <c r="AK36" s="230"/>
      <c r="AL36" s="234">
        <f>IF(AY26=0,0,ROUNDUP(AV36/AY26,3))</f>
        <v>0</v>
      </c>
      <c r="AM36" s="235"/>
      <c r="AN36" s="235"/>
      <c r="AO36" s="235"/>
      <c r="AP36" s="235"/>
      <c r="AQ36" s="236"/>
      <c r="AR36" s="36"/>
      <c r="AS36" s="36"/>
      <c r="AT36" s="48"/>
      <c r="AU36" s="479" t="s">
        <v>51</v>
      </c>
      <c r="AV36" s="481">
        <f>IF(AV26-AV31&gt;0,IF(AV26-AV31&gt;AY26,AY26,AV26-AV31),0)</f>
        <v>0</v>
      </c>
      <c r="AW36" s="482" t="s">
        <v>52</v>
      </c>
      <c r="AX36" s="482"/>
      <c r="AY36" s="138"/>
      <c r="AZ36" s="138"/>
      <c r="BA36" s="48"/>
      <c r="BB36" s="48"/>
      <c r="BC36" s="48"/>
      <c r="BD36" s="45"/>
      <c r="BE36" s="45"/>
      <c r="BF36" s="45"/>
    </row>
    <row r="37" spans="1:58" ht="35.25" customHeight="1" x14ac:dyDescent="0.15">
      <c r="A37" s="55"/>
      <c r="B37" s="36"/>
      <c r="C37" s="223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5"/>
      <c r="AD37" s="36"/>
      <c r="AE37" s="231"/>
      <c r="AF37" s="232"/>
      <c r="AG37" s="232"/>
      <c r="AH37" s="232"/>
      <c r="AI37" s="232"/>
      <c r="AJ37" s="232"/>
      <c r="AK37" s="233"/>
      <c r="AL37" s="237"/>
      <c r="AM37" s="238"/>
      <c r="AN37" s="238"/>
      <c r="AO37" s="238"/>
      <c r="AP37" s="238"/>
      <c r="AQ37" s="239"/>
      <c r="AR37" s="36"/>
      <c r="AS37" s="36"/>
      <c r="AT37" s="479"/>
      <c r="AU37" s="479"/>
      <c r="AV37" s="481"/>
      <c r="AW37" s="482"/>
      <c r="AX37" s="482"/>
    </row>
    <row r="38" spans="1:58" ht="25.5" customHeight="1" x14ac:dyDescent="0.15">
      <c r="A38" s="55"/>
      <c r="B38" s="36"/>
      <c r="C38" s="226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8"/>
      <c r="AD38" s="36"/>
      <c r="AE38" s="36"/>
      <c r="AF38" s="36"/>
      <c r="AG38" s="36"/>
      <c r="AH38" s="36"/>
      <c r="AI38" s="36"/>
      <c r="AJ38" s="36"/>
      <c r="AK38" s="59" t="s">
        <v>32</v>
      </c>
      <c r="AL38" s="36"/>
      <c r="AM38" s="39"/>
      <c r="AN38" s="39"/>
      <c r="AO38" s="39"/>
      <c r="AP38" s="36"/>
      <c r="AQ38" s="36"/>
      <c r="AR38" s="36"/>
      <c r="AS38" s="36"/>
      <c r="AT38" s="479"/>
    </row>
    <row r="39" spans="1:58" ht="25.5" customHeight="1" x14ac:dyDescent="0.15">
      <c r="A39" s="55"/>
      <c r="B39" s="36"/>
      <c r="C39" s="36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D39" s="36"/>
      <c r="AE39" s="36"/>
      <c r="AF39" s="36"/>
      <c r="AG39" s="36"/>
      <c r="AH39" s="36"/>
      <c r="AI39" s="36"/>
      <c r="AJ39" s="36"/>
      <c r="AK39" s="60" t="s">
        <v>53</v>
      </c>
      <c r="AL39" s="36"/>
      <c r="AM39" s="39"/>
      <c r="AN39" s="39"/>
      <c r="AO39" s="39"/>
      <c r="AP39" s="36"/>
      <c r="AQ39" s="36"/>
      <c r="AR39" s="36"/>
      <c r="AS39" s="36"/>
    </row>
    <row r="40" spans="1:58" ht="17.25" customHeight="1" x14ac:dyDescent="0.15">
      <c r="A40" s="61"/>
      <c r="B40" s="62"/>
      <c r="C40" s="62"/>
      <c r="D40" s="62"/>
      <c r="E40" s="62"/>
      <c r="F40" s="63"/>
      <c r="G40" s="62"/>
      <c r="H40" s="62"/>
      <c r="I40" s="62"/>
      <c r="J40" s="62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5"/>
      <c r="AL40" s="64"/>
      <c r="AM40" s="66"/>
      <c r="AN40" s="66"/>
      <c r="AO40" s="66"/>
      <c r="AP40" s="64"/>
      <c r="AQ40" s="64"/>
      <c r="AR40" s="64"/>
      <c r="AS40" s="64"/>
    </row>
    <row r="41" spans="1:58" ht="17.25" customHeight="1" x14ac:dyDescent="0.15">
      <c r="A41" s="41"/>
      <c r="B41" s="41"/>
      <c r="C41" s="41"/>
      <c r="D41" s="41"/>
      <c r="E41" s="41"/>
      <c r="F41" s="67"/>
      <c r="G41" s="41"/>
      <c r="H41" s="41"/>
      <c r="I41" s="41"/>
      <c r="J41" s="41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0"/>
      <c r="AL41" s="36"/>
      <c r="AM41" s="39"/>
      <c r="AN41" s="39"/>
      <c r="AO41" s="39"/>
      <c r="AP41" s="36"/>
      <c r="AQ41" s="36"/>
      <c r="AR41" s="36"/>
      <c r="AS41" s="36"/>
    </row>
    <row r="42" spans="1:58" ht="17.25" customHeight="1" x14ac:dyDescent="0.15">
      <c r="A42" s="41"/>
      <c r="B42" s="41"/>
      <c r="C42" s="41"/>
      <c r="D42" s="41"/>
      <c r="E42" s="41"/>
      <c r="F42" s="67"/>
      <c r="G42" s="41"/>
      <c r="H42" s="41"/>
      <c r="I42" s="41"/>
      <c r="J42" s="41"/>
      <c r="AK42" s="68"/>
      <c r="AM42" s="10"/>
      <c r="AN42" s="10"/>
      <c r="AO42" s="10"/>
    </row>
    <row r="43" spans="1:58" ht="25.5" customHeight="1" x14ac:dyDescent="0.15">
      <c r="A43" s="170" t="s">
        <v>54</v>
      </c>
      <c r="B43" s="171"/>
      <c r="C43" s="171"/>
      <c r="D43" s="171"/>
      <c r="E43" s="171"/>
      <c r="F43" s="171"/>
      <c r="G43" s="171"/>
      <c r="H43" s="171"/>
      <c r="I43" s="172"/>
      <c r="J43" s="28"/>
      <c r="K43" s="69" t="s">
        <v>55</v>
      </c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28"/>
      <c r="AP43" s="28"/>
      <c r="AQ43" s="28"/>
      <c r="AR43" s="28"/>
      <c r="AS43" s="28"/>
      <c r="AU43" s="36" t="s">
        <v>17</v>
      </c>
      <c r="AV43" s="39"/>
      <c r="AW43" s="39"/>
      <c r="AX43" s="39"/>
      <c r="AY43" s="39"/>
      <c r="BA43" s="39"/>
      <c r="BB43" s="39"/>
      <c r="BC43" s="39"/>
      <c r="BD43" s="21"/>
      <c r="BE43" s="21"/>
      <c r="BF43" s="21"/>
    </row>
    <row r="44" spans="1:58" ht="17.25" customHeight="1" x14ac:dyDescent="0.15">
      <c r="A44" s="173"/>
      <c r="B44" s="174"/>
      <c r="C44" s="174"/>
      <c r="D44" s="174"/>
      <c r="E44" s="174"/>
      <c r="F44" s="174"/>
      <c r="G44" s="174"/>
      <c r="H44" s="174"/>
      <c r="I44" s="175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30"/>
      <c r="Y44" s="30"/>
      <c r="Z44" s="30"/>
      <c r="AA44" s="30"/>
      <c r="AB44" s="30"/>
      <c r="AC44" s="30"/>
      <c r="AD44" s="30"/>
      <c r="AE44" s="31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2"/>
      <c r="AQ44" s="32"/>
      <c r="AR44" s="32"/>
      <c r="AS44" s="32"/>
    </row>
    <row r="45" spans="1:58" ht="28.5" customHeight="1" x14ac:dyDescent="0.15">
      <c r="A45" s="33"/>
      <c r="B45" s="34" t="s">
        <v>18</v>
      </c>
      <c r="C45" s="35"/>
      <c r="D45" s="35"/>
      <c r="E45" s="35"/>
      <c r="F45" s="36"/>
      <c r="G45" s="37"/>
      <c r="H45" s="36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  <c r="AB45" s="39"/>
      <c r="AC45" s="39"/>
      <c r="AD45" s="39"/>
      <c r="AE45" s="34" t="s">
        <v>19</v>
      </c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V45" s="36" t="s">
        <v>20</v>
      </c>
      <c r="AY45" s="36" t="s">
        <v>21</v>
      </c>
    </row>
    <row r="46" spans="1:58" ht="25.5" customHeight="1" x14ac:dyDescent="0.15">
      <c r="A46" s="33"/>
      <c r="B46" s="176" t="s">
        <v>22</v>
      </c>
      <c r="C46" s="177"/>
      <c r="D46" s="177"/>
      <c r="E46" s="178"/>
      <c r="F46" s="182" t="s">
        <v>23</v>
      </c>
      <c r="G46" s="182"/>
      <c r="H46" s="244"/>
      <c r="I46" s="244"/>
      <c r="J46" s="185" t="s">
        <v>24</v>
      </c>
      <c r="K46" s="185"/>
      <c r="L46" s="244"/>
      <c r="M46" s="244"/>
      <c r="N46" s="185" t="s">
        <v>25</v>
      </c>
      <c r="O46" s="187"/>
      <c r="P46" s="189" t="s">
        <v>26</v>
      </c>
      <c r="Q46" s="187"/>
      <c r="R46" s="191" t="s">
        <v>27</v>
      </c>
      <c r="S46" s="191"/>
      <c r="T46" s="244"/>
      <c r="U46" s="244"/>
      <c r="V46" s="185" t="s">
        <v>24</v>
      </c>
      <c r="W46" s="185"/>
      <c r="X46" s="244"/>
      <c r="Y46" s="244"/>
      <c r="Z46" s="185" t="s">
        <v>25</v>
      </c>
      <c r="AA46" s="187"/>
      <c r="AB46" s="36"/>
      <c r="AC46" s="36"/>
      <c r="AD46" s="36"/>
      <c r="AE46" s="214" t="s">
        <v>56</v>
      </c>
      <c r="AF46" s="210"/>
      <c r="AG46" s="210"/>
      <c r="AH46" s="210"/>
      <c r="AI46" s="215"/>
      <c r="AJ46" s="212">
        <f>ROUNDDOWN(AY46/60,0)</f>
        <v>0</v>
      </c>
      <c r="AK46" s="212"/>
      <c r="AL46" s="210" t="s">
        <v>29</v>
      </c>
      <c r="AM46" s="210"/>
      <c r="AN46" s="212">
        <f>AY46-AJ46*60</f>
        <v>0</v>
      </c>
      <c r="AO46" s="212"/>
      <c r="AP46" s="185" t="s">
        <v>25</v>
      </c>
      <c r="AQ46" s="187"/>
      <c r="AR46" s="39"/>
      <c r="AS46" s="36"/>
      <c r="AT46" s="479"/>
      <c r="AU46" s="479" t="s">
        <v>30</v>
      </c>
      <c r="AV46" s="480">
        <f>T46*60+X46</f>
        <v>0</v>
      </c>
      <c r="AX46" s="479" t="s">
        <v>31</v>
      </c>
      <c r="AY46" s="480">
        <f>(T46*60+X46)-(H46*60+L46)</f>
        <v>0</v>
      </c>
    </row>
    <row r="47" spans="1:58" ht="35.25" customHeight="1" x14ac:dyDescent="0.15">
      <c r="A47" s="33"/>
      <c r="B47" s="179"/>
      <c r="C47" s="180"/>
      <c r="D47" s="180"/>
      <c r="E47" s="181"/>
      <c r="F47" s="182"/>
      <c r="G47" s="182"/>
      <c r="H47" s="245"/>
      <c r="I47" s="245"/>
      <c r="J47" s="186"/>
      <c r="K47" s="186"/>
      <c r="L47" s="245"/>
      <c r="M47" s="245"/>
      <c r="N47" s="186"/>
      <c r="O47" s="188"/>
      <c r="P47" s="190"/>
      <c r="Q47" s="188"/>
      <c r="R47" s="192"/>
      <c r="S47" s="192"/>
      <c r="T47" s="245"/>
      <c r="U47" s="245"/>
      <c r="V47" s="186"/>
      <c r="W47" s="186"/>
      <c r="X47" s="245"/>
      <c r="Y47" s="245"/>
      <c r="Z47" s="186"/>
      <c r="AA47" s="188"/>
      <c r="AB47" s="36"/>
      <c r="AC47" s="36"/>
      <c r="AD47" s="36"/>
      <c r="AE47" s="216"/>
      <c r="AF47" s="211"/>
      <c r="AG47" s="211"/>
      <c r="AH47" s="211"/>
      <c r="AI47" s="217"/>
      <c r="AJ47" s="213"/>
      <c r="AK47" s="213"/>
      <c r="AL47" s="211"/>
      <c r="AM47" s="211"/>
      <c r="AN47" s="213"/>
      <c r="AO47" s="213"/>
      <c r="AP47" s="186"/>
      <c r="AQ47" s="188"/>
      <c r="AR47" s="39"/>
      <c r="AS47" s="36"/>
      <c r="AT47" s="479"/>
      <c r="AU47" s="479"/>
      <c r="AV47" s="480"/>
      <c r="AX47" s="479"/>
      <c r="AY47" s="480"/>
    </row>
    <row r="48" spans="1:58" ht="17.25" customHeight="1" x14ac:dyDescent="0.15">
      <c r="A48" s="33"/>
      <c r="B48" s="40"/>
      <c r="C48" s="40"/>
      <c r="D48" s="40"/>
      <c r="E48" s="40"/>
      <c r="F48" s="41"/>
      <c r="G48" s="41"/>
      <c r="H48" s="42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7"/>
      <c r="AA48" s="38"/>
      <c r="AB48" s="39"/>
      <c r="AC48" s="39"/>
      <c r="AD48" s="39"/>
      <c r="AE48" s="43"/>
      <c r="AF48" s="43"/>
      <c r="AG48" s="43"/>
      <c r="AH48" s="43"/>
      <c r="AI48" s="43"/>
      <c r="AJ48" s="44" t="s">
        <v>32</v>
      </c>
      <c r="AK48" s="43"/>
      <c r="AL48" s="43"/>
      <c r="AM48" s="43"/>
      <c r="AN48" s="43"/>
      <c r="AO48" s="43"/>
      <c r="AP48" s="43"/>
      <c r="AQ48" s="43"/>
      <c r="AR48" s="39"/>
      <c r="AS48" s="36"/>
    </row>
    <row r="49" spans="1:58" s="36" customFormat="1" ht="25.5" customHeight="1" x14ac:dyDescent="0.15">
      <c r="A49" s="33"/>
      <c r="B49" s="34"/>
      <c r="C49" s="35"/>
      <c r="D49" s="35"/>
      <c r="E49" s="35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8"/>
      <c r="X49" s="39"/>
      <c r="Y49" s="39"/>
      <c r="Z49" s="37"/>
      <c r="AA49" s="38"/>
      <c r="AB49" s="39"/>
      <c r="AC49" s="39"/>
      <c r="AD49" s="39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39"/>
      <c r="AV49" s="48" t="s">
        <v>33</v>
      </c>
      <c r="AY49" s="36" t="s">
        <v>34</v>
      </c>
      <c r="BB49" s="36" t="s">
        <v>35</v>
      </c>
      <c r="BD49" s="3"/>
      <c r="BE49" s="3"/>
      <c r="BF49" s="3"/>
    </row>
    <row r="50" spans="1:58" s="53" customFormat="1" ht="25.5" customHeight="1" x14ac:dyDescent="0.15">
      <c r="A50" s="46"/>
      <c r="B50" s="47" t="s">
        <v>36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8"/>
      <c r="P50" s="47"/>
      <c r="Q50" s="47"/>
      <c r="R50" s="47"/>
      <c r="S50" s="47"/>
      <c r="T50" s="47"/>
      <c r="U50" s="13"/>
      <c r="V50" s="47"/>
      <c r="W50" s="47"/>
      <c r="X50" s="39"/>
      <c r="Y50" s="39"/>
      <c r="Z50" s="37"/>
      <c r="AA50" s="38"/>
      <c r="AB50" s="39"/>
      <c r="AC50" s="39"/>
      <c r="AD50" s="39"/>
      <c r="AE50" s="49" t="s">
        <v>37</v>
      </c>
      <c r="AF50" s="50"/>
      <c r="AG50" s="51"/>
      <c r="AH50" s="51"/>
      <c r="AI50" s="51"/>
      <c r="AJ50" s="51"/>
      <c r="AK50" s="51"/>
      <c r="AL50" s="51"/>
      <c r="AM50" s="51"/>
      <c r="AN50" s="43"/>
      <c r="AO50" s="43"/>
      <c r="AP50" s="43"/>
      <c r="AQ50" s="52"/>
      <c r="AR50" s="39"/>
      <c r="AS50" s="36"/>
      <c r="AT50" s="48"/>
      <c r="AU50" s="48"/>
      <c r="AV50" s="48" t="s">
        <v>38</v>
      </c>
      <c r="AW50" s="48"/>
      <c r="AX50" s="48"/>
      <c r="AY50" s="36" t="s">
        <v>39</v>
      </c>
      <c r="AZ50" s="48"/>
      <c r="BA50" s="36"/>
      <c r="BB50" s="36" t="s">
        <v>40</v>
      </c>
      <c r="BC50" s="48"/>
      <c r="BD50" s="3"/>
      <c r="BE50" s="45"/>
      <c r="BF50" s="45"/>
    </row>
    <row r="51" spans="1:58" ht="25.5" customHeight="1" x14ac:dyDescent="0.15">
      <c r="A51" s="33"/>
      <c r="B51" s="176" t="s">
        <v>22</v>
      </c>
      <c r="C51" s="177"/>
      <c r="D51" s="177"/>
      <c r="E51" s="178"/>
      <c r="F51" s="182" t="s">
        <v>23</v>
      </c>
      <c r="G51" s="182"/>
      <c r="H51" s="244"/>
      <c r="I51" s="244"/>
      <c r="J51" s="185" t="s">
        <v>24</v>
      </c>
      <c r="K51" s="185"/>
      <c r="L51" s="244"/>
      <c r="M51" s="244"/>
      <c r="N51" s="185" t="s">
        <v>25</v>
      </c>
      <c r="O51" s="187"/>
      <c r="P51" s="189" t="s">
        <v>26</v>
      </c>
      <c r="Q51" s="187"/>
      <c r="R51" s="191" t="s">
        <v>27</v>
      </c>
      <c r="S51" s="191"/>
      <c r="T51" s="246"/>
      <c r="U51" s="244"/>
      <c r="V51" s="185" t="s">
        <v>24</v>
      </c>
      <c r="W51" s="185"/>
      <c r="X51" s="244"/>
      <c r="Y51" s="244"/>
      <c r="Z51" s="185" t="s">
        <v>25</v>
      </c>
      <c r="AA51" s="187"/>
      <c r="AB51" s="39"/>
      <c r="AC51" s="39"/>
      <c r="AD51" s="39"/>
      <c r="AE51" s="241" t="s">
        <v>57</v>
      </c>
      <c r="AF51" s="185"/>
      <c r="AG51" s="185"/>
      <c r="AH51" s="185"/>
      <c r="AI51" s="187"/>
      <c r="AJ51" s="242">
        <f>ROUNDDOWN(AV56/60,0)</f>
        <v>0</v>
      </c>
      <c r="AK51" s="212"/>
      <c r="AL51" s="185" t="s">
        <v>24</v>
      </c>
      <c r="AM51" s="185"/>
      <c r="AN51" s="212">
        <f>AV56-AJ51*60</f>
        <v>0</v>
      </c>
      <c r="AO51" s="212"/>
      <c r="AP51" s="185" t="s">
        <v>25</v>
      </c>
      <c r="AQ51" s="187"/>
      <c r="AR51" s="39"/>
      <c r="AS51" s="54"/>
      <c r="AU51" s="479" t="s">
        <v>42</v>
      </c>
      <c r="AV51" s="480">
        <f>IF(AY51&lt;=BB51,BB51,AV46)</f>
        <v>1260</v>
      </c>
      <c r="AW51" s="293"/>
      <c r="AX51" s="479" t="s">
        <v>43</v>
      </c>
      <c r="AY51" s="480">
        <f>T51*60+X51</f>
        <v>0</v>
      </c>
      <c r="AZ51" s="293"/>
      <c r="BA51" s="479" t="s">
        <v>44</v>
      </c>
      <c r="BB51" s="480">
        <v>1260</v>
      </c>
    </row>
    <row r="52" spans="1:58" ht="35.25" customHeight="1" x14ac:dyDescent="0.15">
      <c r="A52" s="33"/>
      <c r="B52" s="179"/>
      <c r="C52" s="180"/>
      <c r="D52" s="180"/>
      <c r="E52" s="181"/>
      <c r="F52" s="182"/>
      <c r="G52" s="182"/>
      <c r="H52" s="245"/>
      <c r="I52" s="245"/>
      <c r="J52" s="186"/>
      <c r="K52" s="186"/>
      <c r="L52" s="245"/>
      <c r="M52" s="245"/>
      <c r="N52" s="186"/>
      <c r="O52" s="188"/>
      <c r="P52" s="190"/>
      <c r="Q52" s="188"/>
      <c r="R52" s="192"/>
      <c r="S52" s="192"/>
      <c r="T52" s="247"/>
      <c r="U52" s="245"/>
      <c r="V52" s="186"/>
      <c r="W52" s="186"/>
      <c r="X52" s="245"/>
      <c r="Y52" s="245"/>
      <c r="Z52" s="186"/>
      <c r="AA52" s="188"/>
      <c r="AB52" s="36"/>
      <c r="AC52" s="36"/>
      <c r="AD52" s="36"/>
      <c r="AE52" s="190"/>
      <c r="AF52" s="186"/>
      <c r="AG52" s="186"/>
      <c r="AH52" s="186"/>
      <c r="AI52" s="188"/>
      <c r="AJ52" s="243"/>
      <c r="AK52" s="213"/>
      <c r="AL52" s="186"/>
      <c r="AM52" s="186"/>
      <c r="AN52" s="213"/>
      <c r="AO52" s="213"/>
      <c r="AP52" s="186"/>
      <c r="AQ52" s="188"/>
      <c r="AR52" s="39"/>
      <c r="AS52" s="54"/>
      <c r="AU52" s="479"/>
      <c r="AV52" s="480"/>
      <c r="AW52" s="293"/>
      <c r="AX52" s="479"/>
      <c r="AY52" s="480"/>
      <c r="AZ52" s="293"/>
      <c r="BA52" s="479"/>
      <c r="BB52" s="480"/>
    </row>
    <row r="53" spans="1:58" ht="17.25" customHeight="1" x14ac:dyDescent="0.15">
      <c r="A53" s="55"/>
      <c r="B53" s="40"/>
      <c r="C53" s="40"/>
      <c r="D53" s="40"/>
      <c r="E53" s="40"/>
      <c r="F53" s="36"/>
      <c r="G53" s="40"/>
      <c r="H53" s="42"/>
      <c r="I53" s="40"/>
      <c r="J53" s="40"/>
      <c r="K53" s="40"/>
      <c r="L53" s="40"/>
      <c r="M53" s="40"/>
      <c r="N53" s="40"/>
      <c r="O53" s="40"/>
      <c r="P53" s="56"/>
      <c r="Q53" s="40"/>
      <c r="R53" s="40"/>
      <c r="S53" s="40"/>
      <c r="T53" s="40"/>
      <c r="U53" s="40"/>
      <c r="V53" s="40"/>
      <c r="W53" s="40"/>
      <c r="X53" s="39"/>
      <c r="Y53" s="39"/>
      <c r="Z53" s="37"/>
      <c r="AA53" s="36"/>
      <c r="AB53" s="36"/>
      <c r="AC53" s="36"/>
      <c r="AD53" s="36"/>
      <c r="AE53" s="52"/>
      <c r="AF53" s="52"/>
      <c r="AG53" s="52"/>
      <c r="AH53" s="52"/>
      <c r="AI53" s="52"/>
      <c r="AJ53" s="44" t="s">
        <v>32</v>
      </c>
      <c r="AK53" s="52"/>
      <c r="AL53" s="52"/>
      <c r="AM53" s="52"/>
      <c r="AN53" s="52"/>
      <c r="AO53" s="52"/>
      <c r="AP53" s="52"/>
      <c r="AQ53" s="52"/>
      <c r="AR53" s="36"/>
      <c r="AS53" s="36"/>
      <c r="AY53" s="67" t="s">
        <v>45</v>
      </c>
    </row>
    <row r="54" spans="1:58" ht="25.5" customHeight="1" x14ac:dyDescent="0.2">
      <c r="A54" s="55"/>
      <c r="B54" s="36"/>
      <c r="C54" s="220" t="s">
        <v>146</v>
      </c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2"/>
      <c r="AC54" s="36"/>
      <c r="AD54" s="36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6"/>
      <c r="AS54" s="36"/>
      <c r="AY54" s="137" t="s">
        <v>46</v>
      </c>
    </row>
    <row r="55" spans="1:58" ht="25.5" customHeight="1" x14ac:dyDescent="0.15">
      <c r="A55" s="55"/>
      <c r="B55" s="36"/>
      <c r="C55" s="223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5"/>
      <c r="AC55" s="36"/>
      <c r="AD55" s="36"/>
      <c r="AE55" s="49" t="s">
        <v>47</v>
      </c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36"/>
      <c r="AS55" s="36"/>
      <c r="AV55" s="36" t="s">
        <v>48</v>
      </c>
      <c r="AY55" s="36" t="s">
        <v>49</v>
      </c>
      <c r="AZ55" s="138"/>
    </row>
    <row r="56" spans="1:58" s="53" customFormat="1" ht="25.5" customHeight="1" x14ac:dyDescent="0.15">
      <c r="A56" s="55"/>
      <c r="B56" s="36"/>
      <c r="C56" s="223"/>
      <c r="D56" s="224"/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5"/>
      <c r="AC56" s="39"/>
      <c r="AD56" s="39"/>
      <c r="AE56" s="214" t="s">
        <v>58</v>
      </c>
      <c r="AF56" s="229"/>
      <c r="AG56" s="229"/>
      <c r="AH56" s="229"/>
      <c r="AI56" s="229"/>
      <c r="AJ56" s="229"/>
      <c r="AK56" s="230"/>
      <c r="AL56" s="234">
        <f>IF(AY46=0,0,ROUNDUP(AV56/AY46,3))</f>
        <v>0</v>
      </c>
      <c r="AM56" s="235"/>
      <c r="AN56" s="235"/>
      <c r="AO56" s="235"/>
      <c r="AP56" s="235"/>
      <c r="AQ56" s="236"/>
      <c r="AR56" s="36"/>
      <c r="AS56" s="36"/>
      <c r="AT56" s="48"/>
      <c r="AU56" s="479" t="s">
        <v>51</v>
      </c>
      <c r="AV56" s="481">
        <f>IF(AV46-AV51&gt;0,IF(AV46-AV51&gt;AY46,AY46,AV46-AV51),0)</f>
        <v>0</v>
      </c>
      <c r="AW56" s="482" t="s">
        <v>52</v>
      </c>
      <c r="AX56" s="482"/>
      <c r="AY56" s="138"/>
      <c r="AZ56" s="138"/>
      <c r="BA56" s="48"/>
      <c r="BB56" s="48"/>
      <c r="BC56" s="48"/>
      <c r="BD56" s="45"/>
      <c r="BE56" s="45"/>
      <c r="BF56" s="45"/>
    </row>
    <row r="57" spans="1:58" ht="35.25" customHeight="1" x14ac:dyDescent="0.15">
      <c r="A57" s="70"/>
      <c r="B57" s="36"/>
      <c r="C57" s="223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5"/>
      <c r="AC57" s="36"/>
      <c r="AD57" s="36"/>
      <c r="AE57" s="231"/>
      <c r="AF57" s="232"/>
      <c r="AG57" s="232"/>
      <c r="AH57" s="232"/>
      <c r="AI57" s="232"/>
      <c r="AJ57" s="232"/>
      <c r="AK57" s="233"/>
      <c r="AL57" s="237"/>
      <c r="AM57" s="238"/>
      <c r="AN57" s="238"/>
      <c r="AO57" s="238"/>
      <c r="AP57" s="238"/>
      <c r="AQ57" s="239"/>
      <c r="AR57" s="36"/>
      <c r="AS57" s="36"/>
      <c r="AT57" s="479"/>
      <c r="AU57" s="479"/>
      <c r="AV57" s="481"/>
      <c r="AW57" s="482"/>
      <c r="AX57" s="482"/>
    </row>
    <row r="58" spans="1:58" ht="25.5" customHeight="1" x14ac:dyDescent="0.15">
      <c r="A58" s="70"/>
      <c r="B58" s="36"/>
      <c r="C58" s="226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8"/>
      <c r="AC58" s="36"/>
      <c r="AD58" s="36"/>
      <c r="AE58" s="36"/>
      <c r="AF58" s="36"/>
      <c r="AG58" s="36"/>
      <c r="AH58" s="36"/>
      <c r="AI58" s="36"/>
      <c r="AJ58" s="36"/>
      <c r="AK58" s="59" t="s">
        <v>32</v>
      </c>
      <c r="AL58" s="36"/>
      <c r="AM58" s="39"/>
      <c r="AN58" s="39"/>
      <c r="AO58" s="39"/>
      <c r="AP58" s="36"/>
      <c r="AQ58" s="36"/>
      <c r="AR58" s="36"/>
      <c r="AS58" s="36"/>
      <c r="AT58" s="479"/>
    </row>
    <row r="59" spans="1:58" ht="25.5" customHeight="1" x14ac:dyDescent="0.15">
      <c r="A59" s="55"/>
      <c r="B59" s="35"/>
      <c r="C59" s="36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36"/>
      <c r="AD59" s="36"/>
      <c r="AE59" s="36"/>
      <c r="AF59" s="36"/>
      <c r="AG59" s="36"/>
      <c r="AH59" s="36"/>
      <c r="AI59" s="36"/>
      <c r="AJ59" s="36"/>
      <c r="AK59" s="60" t="s">
        <v>53</v>
      </c>
      <c r="AL59" s="36"/>
      <c r="AM59" s="39"/>
      <c r="AN59" s="39"/>
      <c r="AO59" s="39"/>
      <c r="AP59" s="36"/>
      <c r="AQ59" s="36"/>
      <c r="AR59" s="36"/>
      <c r="AS59" s="36"/>
    </row>
    <row r="60" spans="1:58" s="17" customFormat="1" ht="16.5" customHeight="1" x14ac:dyDescent="0.15">
      <c r="A60" s="15"/>
      <c r="B60" s="15"/>
      <c r="C60" s="16"/>
      <c r="F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U60" s="39"/>
      <c r="AV60" s="39"/>
      <c r="AW60" s="39"/>
      <c r="AX60" s="39"/>
      <c r="AY60" s="39"/>
      <c r="AZ60" s="39"/>
      <c r="BA60" s="39"/>
      <c r="BB60" s="39"/>
      <c r="BC60" s="39"/>
      <c r="BD60" s="21"/>
      <c r="BE60" s="21"/>
      <c r="BF60" s="21"/>
    </row>
    <row r="61" spans="1:58" ht="25.5" customHeight="1" x14ac:dyDescent="0.15">
      <c r="A61" s="170" t="s">
        <v>59</v>
      </c>
      <c r="B61" s="171"/>
      <c r="C61" s="171"/>
      <c r="D61" s="171"/>
      <c r="E61" s="171"/>
      <c r="F61" s="171"/>
      <c r="G61" s="171"/>
      <c r="H61" s="171"/>
      <c r="I61" s="172"/>
      <c r="J61" s="28"/>
      <c r="K61" s="69" t="s">
        <v>60</v>
      </c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28"/>
      <c r="AP61" s="28"/>
      <c r="AQ61" s="28"/>
      <c r="AR61" s="28"/>
      <c r="AS61" s="28"/>
      <c r="AU61" s="36" t="s">
        <v>17</v>
      </c>
      <c r="AV61" s="39"/>
      <c r="AW61" s="39"/>
      <c r="AX61" s="39"/>
      <c r="AY61" s="39"/>
      <c r="BA61" s="39"/>
      <c r="BB61" s="39"/>
      <c r="BC61" s="39"/>
      <c r="BD61" s="21"/>
      <c r="BE61" s="21"/>
      <c r="BF61" s="21"/>
    </row>
    <row r="62" spans="1:58" ht="17.25" customHeight="1" x14ac:dyDescent="0.15">
      <c r="A62" s="173"/>
      <c r="B62" s="174"/>
      <c r="C62" s="174"/>
      <c r="D62" s="174"/>
      <c r="E62" s="174"/>
      <c r="F62" s="174"/>
      <c r="G62" s="174"/>
      <c r="H62" s="174"/>
      <c r="I62" s="175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30"/>
      <c r="Y62" s="30"/>
      <c r="Z62" s="30"/>
      <c r="AA62" s="30"/>
      <c r="AB62" s="30"/>
      <c r="AC62" s="30"/>
      <c r="AD62" s="30"/>
      <c r="AE62" s="31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2"/>
      <c r="AQ62" s="32"/>
      <c r="AR62" s="32"/>
      <c r="AS62" s="32"/>
    </row>
    <row r="63" spans="1:58" ht="28.5" customHeight="1" x14ac:dyDescent="0.15">
      <c r="A63" s="33"/>
      <c r="B63" s="34" t="s">
        <v>18</v>
      </c>
      <c r="C63" s="35"/>
      <c r="D63" s="35"/>
      <c r="E63" s="35"/>
      <c r="F63" s="36"/>
      <c r="G63" s="37"/>
      <c r="H63" s="36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8"/>
      <c r="AB63" s="39"/>
      <c r="AC63" s="39"/>
      <c r="AD63" s="39"/>
      <c r="AE63" s="34" t="s">
        <v>19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V63" s="36" t="s">
        <v>20</v>
      </c>
      <c r="AY63" s="36" t="s">
        <v>21</v>
      </c>
    </row>
    <row r="64" spans="1:58" ht="25.5" customHeight="1" x14ac:dyDescent="0.15">
      <c r="A64" s="33"/>
      <c r="B64" s="176" t="s">
        <v>22</v>
      </c>
      <c r="C64" s="177"/>
      <c r="D64" s="177"/>
      <c r="E64" s="178"/>
      <c r="F64" s="182" t="s">
        <v>23</v>
      </c>
      <c r="G64" s="182"/>
      <c r="H64" s="244"/>
      <c r="I64" s="244"/>
      <c r="J64" s="185" t="s">
        <v>24</v>
      </c>
      <c r="K64" s="185"/>
      <c r="L64" s="244"/>
      <c r="M64" s="244"/>
      <c r="N64" s="185" t="s">
        <v>25</v>
      </c>
      <c r="O64" s="187"/>
      <c r="P64" s="189" t="s">
        <v>26</v>
      </c>
      <c r="Q64" s="187"/>
      <c r="R64" s="191" t="s">
        <v>27</v>
      </c>
      <c r="S64" s="191"/>
      <c r="T64" s="244"/>
      <c r="U64" s="244"/>
      <c r="V64" s="185" t="s">
        <v>24</v>
      </c>
      <c r="W64" s="185"/>
      <c r="X64" s="244"/>
      <c r="Y64" s="244"/>
      <c r="Z64" s="185" t="s">
        <v>25</v>
      </c>
      <c r="AA64" s="187"/>
      <c r="AB64" s="36"/>
      <c r="AC64" s="36"/>
      <c r="AD64" s="36"/>
      <c r="AE64" s="214" t="s">
        <v>28</v>
      </c>
      <c r="AF64" s="210"/>
      <c r="AG64" s="210"/>
      <c r="AH64" s="210"/>
      <c r="AI64" s="215"/>
      <c r="AJ64" s="212">
        <f>ROUNDDOWN(AY64/60,0)</f>
        <v>0</v>
      </c>
      <c r="AK64" s="212"/>
      <c r="AL64" s="210" t="s">
        <v>29</v>
      </c>
      <c r="AM64" s="210"/>
      <c r="AN64" s="212">
        <f>AY64-AJ64*60</f>
        <v>0</v>
      </c>
      <c r="AO64" s="212"/>
      <c r="AP64" s="185" t="s">
        <v>25</v>
      </c>
      <c r="AQ64" s="187"/>
      <c r="AR64" s="39"/>
      <c r="AS64" s="36"/>
      <c r="AT64" s="479"/>
      <c r="AU64" s="479" t="s">
        <v>30</v>
      </c>
      <c r="AV64" s="480">
        <f>T64*60+X64</f>
        <v>0</v>
      </c>
      <c r="AX64" s="479" t="s">
        <v>31</v>
      </c>
      <c r="AY64" s="480">
        <f>(T64*60+X64)-(H64*60+L64)</f>
        <v>0</v>
      </c>
    </row>
    <row r="65" spans="1:58" ht="35.25" customHeight="1" x14ac:dyDescent="0.15">
      <c r="A65" s="33"/>
      <c r="B65" s="179"/>
      <c r="C65" s="180"/>
      <c r="D65" s="180"/>
      <c r="E65" s="181"/>
      <c r="F65" s="182"/>
      <c r="G65" s="182"/>
      <c r="H65" s="245"/>
      <c r="I65" s="245"/>
      <c r="J65" s="186"/>
      <c r="K65" s="186"/>
      <c r="L65" s="245"/>
      <c r="M65" s="245"/>
      <c r="N65" s="186"/>
      <c r="O65" s="188"/>
      <c r="P65" s="190"/>
      <c r="Q65" s="188"/>
      <c r="R65" s="192"/>
      <c r="S65" s="192"/>
      <c r="T65" s="245"/>
      <c r="U65" s="245"/>
      <c r="V65" s="186"/>
      <c r="W65" s="186"/>
      <c r="X65" s="245"/>
      <c r="Y65" s="245"/>
      <c r="Z65" s="186"/>
      <c r="AA65" s="188"/>
      <c r="AB65" s="36"/>
      <c r="AC65" s="36"/>
      <c r="AD65" s="36"/>
      <c r="AE65" s="216"/>
      <c r="AF65" s="211"/>
      <c r="AG65" s="211"/>
      <c r="AH65" s="211"/>
      <c r="AI65" s="217"/>
      <c r="AJ65" s="213"/>
      <c r="AK65" s="213"/>
      <c r="AL65" s="211"/>
      <c r="AM65" s="211"/>
      <c r="AN65" s="213"/>
      <c r="AO65" s="213"/>
      <c r="AP65" s="186"/>
      <c r="AQ65" s="188"/>
      <c r="AR65" s="39"/>
      <c r="AS65" s="36"/>
      <c r="AT65" s="479"/>
      <c r="AU65" s="479"/>
      <c r="AV65" s="480"/>
      <c r="AX65" s="479"/>
      <c r="AY65" s="480"/>
    </row>
    <row r="66" spans="1:58" ht="17.25" customHeight="1" x14ac:dyDescent="0.15">
      <c r="A66" s="33"/>
      <c r="B66" s="40"/>
      <c r="C66" s="40"/>
      <c r="D66" s="40"/>
      <c r="E66" s="40"/>
      <c r="F66" s="41"/>
      <c r="G66" s="41"/>
      <c r="H66" s="42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39"/>
      <c r="Y66" s="39"/>
      <c r="Z66" s="37"/>
      <c r="AA66" s="38"/>
      <c r="AB66" s="39"/>
      <c r="AC66" s="39"/>
      <c r="AD66" s="39"/>
      <c r="AE66" s="43"/>
      <c r="AF66" s="43"/>
      <c r="AG66" s="43"/>
      <c r="AH66" s="43"/>
      <c r="AI66" s="43"/>
      <c r="AJ66" s="44" t="s">
        <v>32</v>
      </c>
      <c r="AK66" s="43"/>
      <c r="AL66" s="43"/>
      <c r="AM66" s="43"/>
      <c r="AN66" s="43"/>
      <c r="AO66" s="43"/>
      <c r="AP66" s="43"/>
      <c r="AQ66" s="43"/>
      <c r="AR66" s="39"/>
      <c r="AS66" s="36"/>
    </row>
    <row r="67" spans="1:58" s="36" customFormat="1" ht="25.5" customHeight="1" x14ac:dyDescent="0.15">
      <c r="A67" s="33"/>
      <c r="B67" s="34"/>
      <c r="C67" s="35"/>
      <c r="D67" s="35"/>
      <c r="E67" s="35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39"/>
      <c r="Y67" s="39"/>
      <c r="Z67" s="37"/>
      <c r="AA67" s="38"/>
      <c r="AB67" s="39"/>
      <c r="AC67" s="39"/>
      <c r="AD67" s="39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39"/>
      <c r="AV67" s="48" t="s">
        <v>33</v>
      </c>
      <c r="AY67" s="36" t="s">
        <v>34</v>
      </c>
      <c r="BB67" s="36" t="s">
        <v>61</v>
      </c>
      <c r="BD67" s="3"/>
      <c r="BE67" s="3"/>
      <c r="BF67" s="3"/>
    </row>
    <row r="68" spans="1:58" s="53" customFormat="1" ht="25.5" customHeight="1" x14ac:dyDescent="0.15">
      <c r="A68" s="46"/>
      <c r="B68" s="47" t="s">
        <v>36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8"/>
      <c r="P68" s="47"/>
      <c r="Q68" s="47"/>
      <c r="R68" s="47"/>
      <c r="S68" s="47"/>
      <c r="T68" s="47"/>
      <c r="U68" s="13"/>
      <c r="V68" s="47"/>
      <c r="W68" s="47"/>
      <c r="X68" s="39"/>
      <c r="Y68" s="39"/>
      <c r="Z68" s="37"/>
      <c r="AA68" s="38"/>
      <c r="AB68" s="39"/>
      <c r="AC68" s="39"/>
      <c r="AD68" s="39"/>
      <c r="AE68" s="49" t="s">
        <v>37</v>
      </c>
      <c r="AF68" s="50"/>
      <c r="AG68" s="51"/>
      <c r="AH68" s="51"/>
      <c r="AI68" s="51"/>
      <c r="AJ68" s="51"/>
      <c r="AK68" s="51"/>
      <c r="AL68" s="51"/>
      <c r="AM68" s="51"/>
      <c r="AN68" s="43"/>
      <c r="AO68" s="43"/>
      <c r="AP68" s="43"/>
      <c r="AQ68" s="52"/>
      <c r="AR68" s="39"/>
      <c r="AS68" s="36"/>
      <c r="AT68" s="48"/>
      <c r="AU68" s="48"/>
      <c r="AV68" s="48" t="s">
        <v>38</v>
      </c>
      <c r="AW68" s="48"/>
      <c r="AX68" s="48"/>
      <c r="AY68" s="36" t="s">
        <v>39</v>
      </c>
      <c r="AZ68" s="48"/>
      <c r="BA68" s="36"/>
      <c r="BB68" s="36"/>
      <c r="BC68" s="48"/>
      <c r="BD68" s="3"/>
      <c r="BE68" s="45"/>
      <c r="BF68" s="45"/>
    </row>
    <row r="69" spans="1:58" ht="25.5" customHeight="1" x14ac:dyDescent="0.15">
      <c r="A69" s="33"/>
      <c r="B69" s="176" t="s">
        <v>22</v>
      </c>
      <c r="C69" s="177"/>
      <c r="D69" s="177"/>
      <c r="E69" s="178"/>
      <c r="F69" s="182" t="s">
        <v>23</v>
      </c>
      <c r="G69" s="182"/>
      <c r="H69" s="244"/>
      <c r="I69" s="244"/>
      <c r="J69" s="185" t="s">
        <v>24</v>
      </c>
      <c r="K69" s="185"/>
      <c r="L69" s="244"/>
      <c r="M69" s="244"/>
      <c r="N69" s="185" t="s">
        <v>25</v>
      </c>
      <c r="O69" s="187"/>
      <c r="P69" s="189" t="s">
        <v>26</v>
      </c>
      <c r="Q69" s="187"/>
      <c r="R69" s="191" t="s">
        <v>27</v>
      </c>
      <c r="S69" s="191"/>
      <c r="T69" s="246"/>
      <c r="U69" s="244"/>
      <c r="V69" s="185" t="s">
        <v>24</v>
      </c>
      <c r="W69" s="185"/>
      <c r="X69" s="244"/>
      <c r="Y69" s="244"/>
      <c r="Z69" s="185" t="s">
        <v>25</v>
      </c>
      <c r="AA69" s="187"/>
      <c r="AB69" s="39"/>
      <c r="AC69" s="39"/>
      <c r="AD69" s="39"/>
      <c r="AE69" s="241" t="s">
        <v>41</v>
      </c>
      <c r="AF69" s="185"/>
      <c r="AG69" s="185"/>
      <c r="AH69" s="185"/>
      <c r="AI69" s="187"/>
      <c r="AJ69" s="242">
        <f>ROUNDDOWN(AV74/60,0)</f>
        <v>0</v>
      </c>
      <c r="AK69" s="212"/>
      <c r="AL69" s="185" t="s">
        <v>24</v>
      </c>
      <c r="AM69" s="185"/>
      <c r="AN69" s="212">
        <f>AV74-AJ69*60</f>
        <v>0</v>
      </c>
      <c r="AO69" s="212"/>
      <c r="AP69" s="185" t="s">
        <v>25</v>
      </c>
      <c r="AQ69" s="187"/>
      <c r="AR69" s="39"/>
      <c r="AS69" s="54"/>
      <c r="AU69" s="479" t="s">
        <v>42</v>
      </c>
      <c r="AV69" s="480">
        <f>IF(AY69&lt;=BB69,BB69,AV64)</f>
        <v>1260</v>
      </c>
      <c r="AW69" s="293"/>
      <c r="AX69" s="479" t="s">
        <v>43</v>
      </c>
      <c r="AY69" s="480">
        <f>T69*60+X69</f>
        <v>0</v>
      </c>
      <c r="AZ69" s="293"/>
      <c r="BA69" s="479" t="s">
        <v>44</v>
      </c>
      <c r="BB69" s="480">
        <f>21*60</f>
        <v>1260</v>
      </c>
    </row>
    <row r="70" spans="1:58" ht="35.25" customHeight="1" x14ac:dyDescent="0.15">
      <c r="A70" s="33"/>
      <c r="B70" s="179"/>
      <c r="C70" s="180"/>
      <c r="D70" s="180"/>
      <c r="E70" s="181"/>
      <c r="F70" s="182"/>
      <c r="G70" s="182"/>
      <c r="H70" s="245"/>
      <c r="I70" s="245"/>
      <c r="J70" s="186"/>
      <c r="K70" s="186"/>
      <c r="L70" s="245"/>
      <c r="M70" s="245"/>
      <c r="N70" s="186"/>
      <c r="O70" s="188"/>
      <c r="P70" s="190"/>
      <c r="Q70" s="188"/>
      <c r="R70" s="192"/>
      <c r="S70" s="192"/>
      <c r="T70" s="247"/>
      <c r="U70" s="245"/>
      <c r="V70" s="186"/>
      <c r="W70" s="186"/>
      <c r="X70" s="245"/>
      <c r="Y70" s="245"/>
      <c r="Z70" s="186"/>
      <c r="AA70" s="188"/>
      <c r="AB70" s="36"/>
      <c r="AC70" s="36"/>
      <c r="AD70" s="36"/>
      <c r="AE70" s="190"/>
      <c r="AF70" s="186"/>
      <c r="AG70" s="186"/>
      <c r="AH70" s="186"/>
      <c r="AI70" s="188"/>
      <c r="AJ70" s="243"/>
      <c r="AK70" s="213"/>
      <c r="AL70" s="186"/>
      <c r="AM70" s="186"/>
      <c r="AN70" s="213"/>
      <c r="AO70" s="213"/>
      <c r="AP70" s="186"/>
      <c r="AQ70" s="188"/>
      <c r="AR70" s="39"/>
      <c r="AS70" s="54"/>
      <c r="AU70" s="479"/>
      <c r="AV70" s="480"/>
      <c r="AW70" s="293"/>
      <c r="AX70" s="479"/>
      <c r="AY70" s="480"/>
      <c r="AZ70" s="293"/>
      <c r="BA70" s="479"/>
      <c r="BB70" s="480"/>
    </row>
    <row r="71" spans="1:58" ht="17.25" customHeight="1" x14ac:dyDescent="0.15">
      <c r="A71" s="55"/>
      <c r="B71" s="40"/>
      <c r="C71" s="40"/>
      <c r="D71" s="40"/>
      <c r="E71" s="40"/>
      <c r="F71" s="36"/>
      <c r="G71" s="40"/>
      <c r="H71" s="42"/>
      <c r="I71" s="40"/>
      <c r="J71" s="40"/>
      <c r="K71" s="40"/>
      <c r="L71" s="40"/>
      <c r="M71" s="40"/>
      <c r="N71" s="40"/>
      <c r="O71" s="40"/>
      <c r="P71" s="56"/>
      <c r="Q71" s="40"/>
      <c r="R71" s="40"/>
      <c r="S71" s="40"/>
      <c r="T71" s="40"/>
      <c r="U71" s="40"/>
      <c r="V71" s="40"/>
      <c r="W71" s="40"/>
      <c r="X71" s="39"/>
      <c r="Y71" s="39"/>
      <c r="Z71" s="37"/>
      <c r="AA71" s="36"/>
      <c r="AB71" s="36"/>
      <c r="AC71" s="36"/>
      <c r="AD71" s="36"/>
      <c r="AE71" s="52"/>
      <c r="AF71" s="52"/>
      <c r="AG71" s="52"/>
      <c r="AH71" s="52"/>
      <c r="AI71" s="52"/>
      <c r="AJ71" s="44" t="s">
        <v>32</v>
      </c>
      <c r="AK71" s="52"/>
      <c r="AL71" s="52"/>
      <c r="AM71" s="52"/>
      <c r="AN71" s="52"/>
      <c r="AO71" s="52"/>
      <c r="AP71" s="52"/>
      <c r="AQ71" s="52"/>
      <c r="AR71" s="36"/>
      <c r="AS71" s="36"/>
      <c r="AY71" s="67" t="s">
        <v>45</v>
      </c>
    </row>
    <row r="72" spans="1:58" ht="25.5" customHeight="1" x14ac:dyDescent="0.2">
      <c r="A72" s="55"/>
      <c r="B72" s="36"/>
      <c r="C72" s="220" t="s">
        <v>146</v>
      </c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2"/>
      <c r="AD72" s="36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36"/>
      <c r="AS72" s="36"/>
      <c r="AY72" s="137" t="s">
        <v>138</v>
      </c>
    </row>
    <row r="73" spans="1:58" ht="25.5" customHeight="1" x14ac:dyDescent="0.15">
      <c r="A73" s="55"/>
      <c r="B73" s="36"/>
      <c r="C73" s="223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5"/>
      <c r="AD73" s="36"/>
      <c r="AE73" s="49" t="s">
        <v>47</v>
      </c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36"/>
      <c r="AS73" s="36"/>
      <c r="AV73" s="36" t="s">
        <v>48</v>
      </c>
      <c r="AY73" s="36" t="s">
        <v>49</v>
      </c>
      <c r="AZ73" s="138"/>
    </row>
    <row r="74" spans="1:58" s="53" customFormat="1" ht="25.5" customHeight="1" x14ac:dyDescent="0.15">
      <c r="A74" s="55"/>
      <c r="B74" s="36"/>
      <c r="C74" s="223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5"/>
      <c r="AC74" s="1"/>
      <c r="AD74" s="36"/>
      <c r="AE74" s="214" t="s">
        <v>50</v>
      </c>
      <c r="AF74" s="229"/>
      <c r="AG74" s="229"/>
      <c r="AH74" s="229"/>
      <c r="AI74" s="229"/>
      <c r="AJ74" s="229"/>
      <c r="AK74" s="230"/>
      <c r="AL74" s="234">
        <f>IF(AY64=0,0,ROUNDUP(AV74/AY64,3))</f>
        <v>0</v>
      </c>
      <c r="AM74" s="235"/>
      <c r="AN74" s="235"/>
      <c r="AO74" s="235"/>
      <c r="AP74" s="235"/>
      <c r="AQ74" s="236"/>
      <c r="AR74" s="36"/>
      <c r="AS74" s="36"/>
      <c r="AT74" s="48"/>
      <c r="AU74" s="479" t="s">
        <v>51</v>
      </c>
      <c r="AV74" s="481">
        <f>IF(AV64-AV69&gt;0,IF(AV64-AV69&gt;AY64,AY64,AV64-AV69),0)</f>
        <v>0</v>
      </c>
      <c r="AW74" s="482" t="s">
        <v>52</v>
      </c>
      <c r="AX74" s="482"/>
      <c r="AY74" s="138"/>
      <c r="AZ74" s="138"/>
      <c r="BA74" s="48"/>
      <c r="BB74" s="48"/>
      <c r="BC74" s="48"/>
      <c r="BD74" s="45"/>
      <c r="BE74" s="45"/>
      <c r="BF74" s="45"/>
    </row>
    <row r="75" spans="1:58" ht="35.25" customHeight="1" x14ac:dyDescent="0.15">
      <c r="A75" s="55"/>
      <c r="B75" s="36"/>
      <c r="C75" s="223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5"/>
      <c r="AD75" s="36"/>
      <c r="AE75" s="231"/>
      <c r="AF75" s="232"/>
      <c r="AG75" s="232"/>
      <c r="AH75" s="232"/>
      <c r="AI75" s="232"/>
      <c r="AJ75" s="232"/>
      <c r="AK75" s="233"/>
      <c r="AL75" s="237"/>
      <c r="AM75" s="238"/>
      <c r="AN75" s="238"/>
      <c r="AO75" s="238"/>
      <c r="AP75" s="238"/>
      <c r="AQ75" s="239"/>
      <c r="AR75" s="36"/>
      <c r="AS75" s="36"/>
      <c r="AT75" s="479"/>
      <c r="AU75" s="479"/>
      <c r="AV75" s="481"/>
      <c r="AW75" s="482"/>
      <c r="AX75" s="482"/>
    </row>
    <row r="76" spans="1:58" ht="25.5" customHeight="1" x14ac:dyDescent="0.15">
      <c r="A76" s="55"/>
      <c r="B76" s="36"/>
      <c r="C76" s="226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8"/>
      <c r="AD76" s="36"/>
      <c r="AE76" s="36"/>
      <c r="AF76" s="36"/>
      <c r="AG76" s="36"/>
      <c r="AH76" s="36"/>
      <c r="AI76" s="36"/>
      <c r="AJ76" s="36"/>
      <c r="AK76" s="59" t="s">
        <v>32</v>
      </c>
      <c r="AL76" s="36"/>
      <c r="AM76" s="39"/>
      <c r="AN76" s="39"/>
      <c r="AO76" s="39"/>
      <c r="AP76" s="36"/>
      <c r="AQ76" s="36"/>
      <c r="AR76" s="36"/>
      <c r="AS76" s="36"/>
      <c r="AT76" s="479"/>
    </row>
    <row r="77" spans="1:58" ht="25.5" customHeight="1" x14ac:dyDescent="0.15">
      <c r="A77" s="55"/>
      <c r="B77" s="36"/>
      <c r="C77" s="57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D77" s="36"/>
      <c r="AE77" s="36"/>
      <c r="AF77" s="36"/>
      <c r="AG77" s="36"/>
      <c r="AH77" s="36"/>
      <c r="AI77" s="36"/>
      <c r="AJ77" s="36"/>
      <c r="AK77" s="60" t="s">
        <v>53</v>
      </c>
      <c r="AL77" s="36"/>
      <c r="AM77" s="39"/>
      <c r="AN77" s="39"/>
      <c r="AO77" s="39"/>
      <c r="AP77" s="36"/>
      <c r="AQ77" s="36"/>
      <c r="AR77" s="36"/>
      <c r="AS77" s="36"/>
    </row>
    <row r="78" spans="1:58" ht="17.25" customHeight="1" x14ac:dyDescent="0.15">
      <c r="A78" s="61"/>
      <c r="B78" s="62"/>
      <c r="C78" s="62"/>
      <c r="D78" s="62"/>
      <c r="E78" s="62"/>
      <c r="F78" s="63"/>
      <c r="G78" s="62"/>
      <c r="H78" s="62"/>
      <c r="I78" s="62"/>
      <c r="J78" s="62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5"/>
      <c r="AL78" s="64"/>
      <c r="AM78" s="66"/>
      <c r="AN78" s="66"/>
      <c r="AO78" s="66"/>
      <c r="AP78" s="64"/>
      <c r="AQ78" s="64"/>
      <c r="AR78" s="64"/>
      <c r="AS78" s="64"/>
    </row>
    <row r="79" spans="1:58" ht="17.25" hidden="1" customHeight="1" x14ac:dyDescent="0.15">
      <c r="A79" s="41"/>
      <c r="B79" s="41"/>
      <c r="C79" s="41"/>
      <c r="D79" s="41"/>
      <c r="E79" s="41"/>
      <c r="F79" s="67"/>
      <c r="G79" s="41"/>
      <c r="H79" s="41"/>
      <c r="I79" s="41"/>
      <c r="J79" s="41"/>
      <c r="AK79" s="68"/>
      <c r="AM79" s="10"/>
      <c r="AN79" s="10"/>
      <c r="AO79" s="10"/>
    </row>
    <row r="80" spans="1:58" ht="25.5" hidden="1" customHeight="1" x14ac:dyDescent="0.15">
      <c r="A80" s="170" t="s">
        <v>62</v>
      </c>
      <c r="B80" s="171"/>
      <c r="C80" s="171"/>
      <c r="D80" s="171"/>
      <c r="E80" s="171"/>
      <c r="F80" s="171"/>
      <c r="G80" s="171"/>
      <c r="H80" s="171"/>
      <c r="I80" s="172"/>
      <c r="J80" s="28"/>
      <c r="K80" s="69" t="s">
        <v>60</v>
      </c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28"/>
      <c r="AP80" s="28"/>
      <c r="AQ80" s="28"/>
      <c r="AR80" s="28"/>
      <c r="AS80" s="28"/>
      <c r="AU80" s="36" t="s">
        <v>17</v>
      </c>
      <c r="AV80" s="39"/>
      <c r="AW80" s="39"/>
      <c r="AX80" s="39"/>
      <c r="AY80" s="39"/>
      <c r="BA80" s="39"/>
      <c r="BB80" s="39"/>
      <c r="BC80" s="39"/>
      <c r="BD80" s="21"/>
      <c r="BE80" s="21"/>
      <c r="BF80" s="21"/>
    </row>
    <row r="81" spans="1:58" ht="17.25" hidden="1" customHeight="1" x14ac:dyDescent="0.15">
      <c r="A81" s="173"/>
      <c r="B81" s="174"/>
      <c r="C81" s="174"/>
      <c r="D81" s="174"/>
      <c r="E81" s="174"/>
      <c r="F81" s="174"/>
      <c r="G81" s="174"/>
      <c r="H81" s="174"/>
      <c r="I81" s="175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30"/>
      <c r="Y81" s="30"/>
      <c r="Z81" s="30"/>
      <c r="AA81" s="30"/>
      <c r="AB81" s="30"/>
      <c r="AC81" s="30"/>
      <c r="AD81" s="30"/>
      <c r="AE81" s="31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2"/>
      <c r="AQ81" s="32"/>
      <c r="AR81" s="32"/>
      <c r="AS81" s="32"/>
    </row>
    <row r="82" spans="1:58" ht="28.5" hidden="1" customHeight="1" x14ac:dyDescent="0.15">
      <c r="A82" s="33"/>
      <c r="B82" s="34" t="s">
        <v>18</v>
      </c>
      <c r="C82" s="35"/>
      <c r="D82" s="35"/>
      <c r="E82" s="35"/>
      <c r="F82" s="36"/>
      <c r="G82" s="37"/>
      <c r="H82" s="36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8"/>
      <c r="AB82" s="39"/>
      <c r="AC82" s="39"/>
      <c r="AD82" s="39"/>
      <c r="AE82" s="34" t="s">
        <v>19</v>
      </c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V82" s="36" t="s">
        <v>20</v>
      </c>
      <c r="AY82" s="36" t="s">
        <v>21</v>
      </c>
    </row>
    <row r="83" spans="1:58" ht="25.5" hidden="1" customHeight="1" x14ac:dyDescent="0.15">
      <c r="A83" s="33"/>
      <c r="B83" s="176" t="s">
        <v>22</v>
      </c>
      <c r="C83" s="177"/>
      <c r="D83" s="177"/>
      <c r="E83" s="178"/>
      <c r="F83" s="182" t="s">
        <v>23</v>
      </c>
      <c r="G83" s="182"/>
      <c r="H83" s="244"/>
      <c r="I83" s="244"/>
      <c r="J83" s="185" t="s">
        <v>24</v>
      </c>
      <c r="K83" s="185"/>
      <c r="L83" s="244"/>
      <c r="M83" s="244"/>
      <c r="N83" s="185" t="s">
        <v>25</v>
      </c>
      <c r="O83" s="187"/>
      <c r="P83" s="189" t="s">
        <v>26</v>
      </c>
      <c r="Q83" s="187"/>
      <c r="R83" s="191" t="s">
        <v>27</v>
      </c>
      <c r="S83" s="191"/>
      <c r="T83" s="244"/>
      <c r="U83" s="244"/>
      <c r="V83" s="185" t="s">
        <v>24</v>
      </c>
      <c r="W83" s="185"/>
      <c r="X83" s="244"/>
      <c r="Y83" s="244"/>
      <c r="Z83" s="185" t="s">
        <v>25</v>
      </c>
      <c r="AA83" s="187"/>
      <c r="AB83" s="36"/>
      <c r="AC83" s="36"/>
      <c r="AD83" s="36"/>
      <c r="AE83" s="214" t="s">
        <v>56</v>
      </c>
      <c r="AF83" s="210"/>
      <c r="AG83" s="210"/>
      <c r="AH83" s="210"/>
      <c r="AI83" s="215"/>
      <c r="AJ83" s="212">
        <f>ROUNDDOWN(AY83/60,0)</f>
        <v>0</v>
      </c>
      <c r="AK83" s="212"/>
      <c r="AL83" s="210" t="s">
        <v>29</v>
      </c>
      <c r="AM83" s="210"/>
      <c r="AN83" s="212">
        <f>AY83-AJ83*60</f>
        <v>0</v>
      </c>
      <c r="AO83" s="212"/>
      <c r="AP83" s="185" t="s">
        <v>25</v>
      </c>
      <c r="AQ83" s="187"/>
      <c r="AR83" s="39"/>
      <c r="AS83" s="36"/>
      <c r="AT83" s="479"/>
      <c r="AU83" s="479" t="s">
        <v>30</v>
      </c>
      <c r="AV83" s="480">
        <f>T83*60+X83</f>
        <v>0</v>
      </c>
      <c r="AX83" s="479" t="s">
        <v>31</v>
      </c>
      <c r="AY83" s="480">
        <f>(T83*60+X83)-(H83*60+L83)</f>
        <v>0</v>
      </c>
    </row>
    <row r="84" spans="1:58" ht="35.25" hidden="1" customHeight="1" x14ac:dyDescent="0.15">
      <c r="A84" s="33"/>
      <c r="B84" s="179"/>
      <c r="C84" s="180"/>
      <c r="D84" s="180"/>
      <c r="E84" s="181"/>
      <c r="F84" s="182"/>
      <c r="G84" s="182"/>
      <c r="H84" s="245"/>
      <c r="I84" s="245"/>
      <c r="J84" s="186"/>
      <c r="K84" s="186"/>
      <c r="L84" s="245"/>
      <c r="M84" s="245"/>
      <c r="N84" s="186"/>
      <c r="O84" s="188"/>
      <c r="P84" s="190"/>
      <c r="Q84" s="188"/>
      <c r="R84" s="192"/>
      <c r="S84" s="192"/>
      <c r="T84" s="245"/>
      <c r="U84" s="245"/>
      <c r="V84" s="186"/>
      <c r="W84" s="186"/>
      <c r="X84" s="245"/>
      <c r="Y84" s="245"/>
      <c r="Z84" s="186"/>
      <c r="AA84" s="188"/>
      <c r="AB84" s="36"/>
      <c r="AC84" s="36"/>
      <c r="AD84" s="36"/>
      <c r="AE84" s="216"/>
      <c r="AF84" s="211"/>
      <c r="AG84" s="211"/>
      <c r="AH84" s="211"/>
      <c r="AI84" s="217"/>
      <c r="AJ84" s="213"/>
      <c r="AK84" s="213"/>
      <c r="AL84" s="211"/>
      <c r="AM84" s="211"/>
      <c r="AN84" s="213"/>
      <c r="AO84" s="213"/>
      <c r="AP84" s="186"/>
      <c r="AQ84" s="188"/>
      <c r="AR84" s="39"/>
      <c r="AS84" s="36"/>
      <c r="AT84" s="479"/>
      <c r="AU84" s="479"/>
      <c r="AV84" s="480"/>
      <c r="AX84" s="479"/>
      <c r="AY84" s="480"/>
    </row>
    <row r="85" spans="1:58" ht="17.25" hidden="1" customHeight="1" x14ac:dyDescent="0.15">
      <c r="A85" s="33"/>
      <c r="B85" s="40"/>
      <c r="C85" s="40"/>
      <c r="D85" s="40"/>
      <c r="E85" s="40"/>
      <c r="F85" s="41"/>
      <c r="G85" s="41"/>
      <c r="H85" s="42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39"/>
      <c r="Y85" s="39"/>
      <c r="Z85" s="37"/>
      <c r="AA85" s="38"/>
      <c r="AB85" s="39"/>
      <c r="AC85" s="39"/>
      <c r="AD85" s="39"/>
      <c r="AE85" s="43"/>
      <c r="AF85" s="43"/>
      <c r="AG85" s="43"/>
      <c r="AH85" s="43"/>
      <c r="AI85" s="43"/>
      <c r="AJ85" s="44" t="s">
        <v>32</v>
      </c>
      <c r="AK85" s="43"/>
      <c r="AL85" s="43"/>
      <c r="AM85" s="43"/>
      <c r="AN85" s="43"/>
      <c r="AO85" s="43"/>
      <c r="AP85" s="43"/>
      <c r="AQ85" s="43"/>
      <c r="AR85" s="39"/>
      <c r="AS85" s="36"/>
    </row>
    <row r="86" spans="1:58" s="36" customFormat="1" ht="25.5" hidden="1" customHeight="1" x14ac:dyDescent="0.15">
      <c r="A86" s="33"/>
      <c r="B86" s="34"/>
      <c r="C86" s="35"/>
      <c r="D86" s="35"/>
      <c r="E86" s="35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8"/>
      <c r="X86" s="39"/>
      <c r="Y86" s="39"/>
      <c r="Z86" s="37"/>
      <c r="AA86" s="38"/>
      <c r="AB86" s="39"/>
      <c r="AC86" s="39"/>
      <c r="AD86" s="3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39"/>
      <c r="AV86" s="48" t="s">
        <v>33</v>
      </c>
      <c r="AY86" s="36" t="s">
        <v>34</v>
      </c>
      <c r="BB86" s="36" t="s">
        <v>61</v>
      </c>
      <c r="BD86" s="3"/>
      <c r="BE86" s="3"/>
      <c r="BF86" s="3"/>
    </row>
    <row r="87" spans="1:58" s="53" customFormat="1" ht="25.5" hidden="1" customHeight="1" x14ac:dyDescent="0.15">
      <c r="A87" s="46"/>
      <c r="B87" s="47" t="s">
        <v>36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7"/>
      <c r="Q87" s="47"/>
      <c r="R87" s="47"/>
      <c r="S87" s="47"/>
      <c r="T87" s="47"/>
      <c r="U87" s="13"/>
      <c r="V87" s="47"/>
      <c r="W87" s="47"/>
      <c r="X87" s="39"/>
      <c r="Y87" s="39"/>
      <c r="Z87" s="37"/>
      <c r="AA87" s="38"/>
      <c r="AB87" s="39"/>
      <c r="AC87" s="39"/>
      <c r="AD87" s="39"/>
      <c r="AE87" s="49" t="s">
        <v>37</v>
      </c>
      <c r="AF87" s="50"/>
      <c r="AG87" s="51"/>
      <c r="AH87" s="51"/>
      <c r="AI87" s="51"/>
      <c r="AJ87" s="51"/>
      <c r="AK87" s="51"/>
      <c r="AL87" s="51"/>
      <c r="AM87" s="51"/>
      <c r="AN87" s="43"/>
      <c r="AO87" s="43"/>
      <c r="AP87" s="43"/>
      <c r="AQ87" s="52"/>
      <c r="AR87" s="39"/>
      <c r="AS87" s="36"/>
      <c r="AT87" s="48"/>
      <c r="AU87" s="48"/>
      <c r="AV87" s="48" t="s">
        <v>38</v>
      </c>
      <c r="AW87" s="48"/>
      <c r="AX87" s="48"/>
      <c r="AY87" s="36" t="s">
        <v>39</v>
      </c>
      <c r="AZ87" s="48"/>
      <c r="BA87" s="36"/>
      <c r="BB87" s="36"/>
      <c r="BC87" s="48"/>
      <c r="BD87" s="3"/>
      <c r="BE87" s="45"/>
      <c r="BF87" s="45"/>
    </row>
    <row r="88" spans="1:58" ht="25.5" hidden="1" customHeight="1" x14ac:dyDescent="0.15">
      <c r="A88" s="33"/>
      <c r="B88" s="176" t="s">
        <v>63</v>
      </c>
      <c r="C88" s="177"/>
      <c r="D88" s="177"/>
      <c r="E88" s="178"/>
      <c r="F88" s="182" t="s">
        <v>23</v>
      </c>
      <c r="G88" s="182"/>
      <c r="H88" s="244"/>
      <c r="I88" s="244"/>
      <c r="J88" s="185" t="s">
        <v>24</v>
      </c>
      <c r="K88" s="185"/>
      <c r="L88" s="244"/>
      <c r="M88" s="244"/>
      <c r="N88" s="185" t="s">
        <v>25</v>
      </c>
      <c r="O88" s="187"/>
      <c r="P88" s="189" t="s">
        <v>26</v>
      </c>
      <c r="Q88" s="187"/>
      <c r="R88" s="191" t="s">
        <v>27</v>
      </c>
      <c r="S88" s="191"/>
      <c r="T88" s="246"/>
      <c r="U88" s="244"/>
      <c r="V88" s="185" t="s">
        <v>24</v>
      </c>
      <c r="W88" s="185"/>
      <c r="X88" s="244"/>
      <c r="Y88" s="244"/>
      <c r="Z88" s="185" t="s">
        <v>25</v>
      </c>
      <c r="AA88" s="187"/>
      <c r="AB88" s="39"/>
      <c r="AC88" s="39"/>
      <c r="AD88" s="39"/>
      <c r="AE88" s="241" t="s">
        <v>64</v>
      </c>
      <c r="AF88" s="185"/>
      <c r="AG88" s="185"/>
      <c r="AH88" s="185"/>
      <c r="AI88" s="187"/>
      <c r="AJ88" s="242">
        <f>ROUNDDOWN(AV93/60,0)</f>
        <v>0</v>
      </c>
      <c r="AK88" s="212"/>
      <c r="AL88" s="185" t="s">
        <v>24</v>
      </c>
      <c r="AM88" s="185"/>
      <c r="AN88" s="212">
        <f>AV93-AJ88*60</f>
        <v>0</v>
      </c>
      <c r="AO88" s="212"/>
      <c r="AP88" s="185" t="s">
        <v>25</v>
      </c>
      <c r="AQ88" s="187"/>
      <c r="AR88" s="39"/>
      <c r="AS88" s="54"/>
      <c r="AU88" s="479" t="s">
        <v>42</v>
      </c>
      <c r="AV88" s="480">
        <f>IF(AY88&lt;=BB88,BB88,AV83)</f>
        <v>1260</v>
      </c>
      <c r="AW88" s="293"/>
      <c r="AX88" s="479" t="s">
        <v>43</v>
      </c>
      <c r="AY88" s="480">
        <f>T88*60+X88</f>
        <v>0</v>
      </c>
      <c r="AZ88" s="293"/>
      <c r="BA88" s="479" t="s">
        <v>44</v>
      </c>
      <c r="BB88" s="480">
        <f>21*60</f>
        <v>1260</v>
      </c>
    </row>
    <row r="89" spans="1:58" ht="35.25" hidden="1" customHeight="1" x14ac:dyDescent="0.15">
      <c r="A89" s="33"/>
      <c r="B89" s="179"/>
      <c r="C89" s="180"/>
      <c r="D89" s="180"/>
      <c r="E89" s="181"/>
      <c r="F89" s="182"/>
      <c r="G89" s="182"/>
      <c r="H89" s="245"/>
      <c r="I89" s="245"/>
      <c r="J89" s="186"/>
      <c r="K89" s="186"/>
      <c r="L89" s="245"/>
      <c r="M89" s="245"/>
      <c r="N89" s="186"/>
      <c r="O89" s="188"/>
      <c r="P89" s="190"/>
      <c r="Q89" s="188"/>
      <c r="R89" s="192"/>
      <c r="S89" s="192"/>
      <c r="T89" s="247"/>
      <c r="U89" s="245"/>
      <c r="V89" s="186"/>
      <c r="W89" s="186"/>
      <c r="X89" s="245"/>
      <c r="Y89" s="245"/>
      <c r="Z89" s="186"/>
      <c r="AA89" s="188"/>
      <c r="AB89" s="36"/>
      <c r="AC89" s="36"/>
      <c r="AD89" s="36"/>
      <c r="AE89" s="190"/>
      <c r="AF89" s="186"/>
      <c r="AG89" s="186"/>
      <c r="AH89" s="186"/>
      <c r="AI89" s="188"/>
      <c r="AJ89" s="243"/>
      <c r="AK89" s="213"/>
      <c r="AL89" s="186"/>
      <c r="AM89" s="186"/>
      <c r="AN89" s="213"/>
      <c r="AO89" s="213"/>
      <c r="AP89" s="186"/>
      <c r="AQ89" s="188"/>
      <c r="AR89" s="39"/>
      <c r="AS89" s="54"/>
      <c r="AU89" s="479"/>
      <c r="AV89" s="480"/>
      <c r="AW89" s="293"/>
      <c r="AX89" s="479"/>
      <c r="AY89" s="480"/>
      <c r="AZ89" s="293"/>
      <c r="BA89" s="479"/>
      <c r="BB89" s="480"/>
    </row>
    <row r="90" spans="1:58" ht="17.25" hidden="1" customHeight="1" x14ac:dyDescent="0.15">
      <c r="A90" s="55"/>
      <c r="B90" s="40"/>
      <c r="C90" s="40"/>
      <c r="D90" s="40"/>
      <c r="E90" s="40"/>
      <c r="F90" s="36"/>
      <c r="G90" s="40"/>
      <c r="H90" s="42"/>
      <c r="I90" s="40"/>
      <c r="J90" s="40"/>
      <c r="K90" s="40"/>
      <c r="L90" s="40"/>
      <c r="M90" s="40"/>
      <c r="N90" s="40"/>
      <c r="O90" s="40"/>
      <c r="P90" s="56"/>
      <c r="Q90" s="40"/>
      <c r="R90" s="40"/>
      <c r="S90" s="40"/>
      <c r="T90" s="40"/>
      <c r="U90" s="40"/>
      <c r="V90" s="40"/>
      <c r="W90" s="40"/>
      <c r="X90" s="39"/>
      <c r="Y90" s="39"/>
      <c r="Z90" s="37"/>
      <c r="AA90" s="36"/>
      <c r="AB90" s="36"/>
      <c r="AC90" s="36"/>
      <c r="AD90" s="36"/>
      <c r="AE90" s="52"/>
      <c r="AF90" s="52"/>
      <c r="AG90" s="52"/>
      <c r="AH90" s="52"/>
      <c r="AI90" s="52"/>
      <c r="AJ90" s="44" t="s">
        <v>32</v>
      </c>
      <c r="AK90" s="52"/>
      <c r="AL90" s="52"/>
      <c r="AM90" s="52"/>
      <c r="AN90" s="52"/>
      <c r="AO90" s="52"/>
      <c r="AP90" s="52"/>
      <c r="AQ90" s="52"/>
      <c r="AR90" s="36"/>
      <c r="AS90" s="36"/>
      <c r="AY90" s="67" t="s">
        <v>45</v>
      </c>
    </row>
    <row r="91" spans="1:58" ht="25.5" hidden="1" customHeight="1" x14ac:dyDescent="0.2">
      <c r="A91" s="55"/>
      <c r="B91" s="36"/>
      <c r="C91" s="220" t="s">
        <v>146</v>
      </c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2"/>
      <c r="AC91" s="36"/>
      <c r="AD91" s="36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36"/>
      <c r="AS91" s="36"/>
      <c r="AY91" s="137" t="s">
        <v>138</v>
      </c>
    </row>
    <row r="92" spans="1:58" ht="25.5" hidden="1" customHeight="1" x14ac:dyDescent="0.15">
      <c r="A92" s="55"/>
      <c r="B92" s="36"/>
      <c r="C92" s="223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5"/>
      <c r="AC92" s="36"/>
      <c r="AD92" s="36"/>
      <c r="AE92" s="49" t="s">
        <v>47</v>
      </c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36"/>
      <c r="AS92" s="36"/>
      <c r="AV92" s="36" t="s">
        <v>48</v>
      </c>
      <c r="AY92" s="36" t="s">
        <v>49</v>
      </c>
      <c r="AZ92" s="138"/>
    </row>
    <row r="93" spans="1:58" s="53" customFormat="1" ht="25.5" hidden="1" customHeight="1" x14ac:dyDescent="0.15">
      <c r="A93" s="55"/>
      <c r="B93" s="36"/>
      <c r="C93" s="223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5"/>
      <c r="AD93" s="39"/>
      <c r="AE93" s="214" t="s">
        <v>58</v>
      </c>
      <c r="AF93" s="229"/>
      <c r="AG93" s="229"/>
      <c r="AH93" s="229"/>
      <c r="AI93" s="229"/>
      <c r="AJ93" s="229"/>
      <c r="AK93" s="230"/>
      <c r="AL93" s="234">
        <f>IF(AY83=0,0,ROUNDUP(AV93/AY83,3))</f>
        <v>0</v>
      </c>
      <c r="AM93" s="235"/>
      <c r="AN93" s="235"/>
      <c r="AO93" s="235"/>
      <c r="AP93" s="235"/>
      <c r="AQ93" s="236"/>
      <c r="AR93" s="36"/>
      <c r="AS93" s="36"/>
      <c r="AT93" s="48"/>
      <c r="AU93" s="479" t="s">
        <v>51</v>
      </c>
      <c r="AV93" s="481">
        <f>IF(AV83-AV88&gt;0,IF(AV83-AV88&gt;AY83,AY83,AV83-AV88),0)</f>
        <v>0</v>
      </c>
      <c r="AW93" s="482" t="s">
        <v>52</v>
      </c>
      <c r="AX93" s="482"/>
      <c r="AY93" s="138"/>
      <c r="AZ93" s="138"/>
      <c r="BA93" s="48"/>
      <c r="BB93" s="48"/>
      <c r="BC93" s="48"/>
      <c r="BD93" s="45"/>
      <c r="BE93" s="45"/>
      <c r="BF93" s="45"/>
    </row>
    <row r="94" spans="1:58" ht="35.25" hidden="1" customHeight="1" x14ac:dyDescent="0.15">
      <c r="A94" s="70"/>
      <c r="B94" s="36"/>
      <c r="C94" s="223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5"/>
      <c r="AC94" s="39"/>
      <c r="AD94" s="36"/>
      <c r="AE94" s="231"/>
      <c r="AF94" s="232"/>
      <c r="AG94" s="232"/>
      <c r="AH94" s="232"/>
      <c r="AI94" s="232"/>
      <c r="AJ94" s="232"/>
      <c r="AK94" s="233"/>
      <c r="AL94" s="237"/>
      <c r="AM94" s="238"/>
      <c r="AN94" s="238"/>
      <c r="AO94" s="238"/>
      <c r="AP94" s="238"/>
      <c r="AQ94" s="239"/>
      <c r="AR94" s="36"/>
      <c r="AS94" s="36"/>
      <c r="AT94" s="479"/>
      <c r="AU94" s="479"/>
      <c r="AV94" s="481"/>
      <c r="AW94" s="482"/>
      <c r="AX94" s="482"/>
    </row>
    <row r="95" spans="1:58" ht="25.5" hidden="1" customHeight="1" x14ac:dyDescent="0.15">
      <c r="A95" s="70"/>
      <c r="B95" s="36"/>
      <c r="C95" s="226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8"/>
      <c r="AC95" s="36"/>
      <c r="AD95" s="36"/>
      <c r="AE95" s="36"/>
      <c r="AF95" s="36"/>
      <c r="AG95" s="36"/>
      <c r="AH95" s="36"/>
      <c r="AI95" s="36"/>
      <c r="AJ95" s="36"/>
      <c r="AK95" s="59" t="s">
        <v>32</v>
      </c>
      <c r="AL95" s="36"/>
      <c r="AM95" s="39"/>
      <c r="AN95" s="39"/>
      <c r="AO95" s="39"/>
      <c r="AP95" s="36"/>
      <c r="AQ95" s="36"/>
      <c r="AR95" s="36"/>
      <c r="AS95" s="36"/>
      <c r="AT95" s="479"/>
    </row>
    <row r="96" spans="1:58" ht="25.5" hidden="1" customHeight="1" x14ac:dyDescent="0.15">
      <c r="A96" s="55"/>
      <c r="B96" s="35"/>
      <c r="C96" s="57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36"/>
      <c r="AD96" s="36"/>
      <c r="AE96" s="36"/>
      <c r="AF96" s="36"/>
      <c r="AG96" s="36"/>
      <c r="AH96" s="36"/>
      <c r="AI96" s="36"/>
      <c r="AJ96" s="36"/>
      <c r="AK96" s="60" t="s">
        <v>53</v>
      </c>
      <c r="AL96" s="36"/>
      <c r="AM96" s="39"/>
      <c r="AN96" s="39"/>
      <c r="AO96" s="39"/>
      <c r="AP96" s="36"/>
      <c r="AQ96" s="36"/>
      <c r="AR96" s="36"/>
      <c r="AS96" s="36"/>
    </row>
    <row r="97" spans="1:58" ht="17.25" hidden="1" customHeight="1" x14ac:dyDescent="0.15">
      <c r="A97" s="41"/>
      <c r="B97" s="41"/>
      <c r="C97" s="41"/>
      <c r="D97" s="41"/>
      <c r="E97" s="41"/>
      <c r="F97" s="67"/>
      <c r="G97" s="41"/>
      <c r="H97" s="41"/>
      <c r="I97" s="41"/>
      <c r="J97" s="41"/>
      <c r="AK97" s="68"/>
      <c r="AM97" s="10"/>
      <c r="AN97" s="10"/>
      <c r="AO97" s="10"/>
    </row>
    <row r="98" spans="1:58" ht="25.5" hidden="1" customHeight="1" x14ac:dyDescent="0.15">
      <c r="A98" s="170" t="s">
        <v>65</v>
      </c>
      <c r="B98" s="171"/>
      <c r="C98" s="171"/>
      <c r="D98" s="171"/>
      <c r="E98" s="171"/>
      <c r="F98" s="171"/>
      <c r="G98" s="171"/>
      <c r="H98" s="171"/>
      <c r="I98" s="172"/>
      <c r="J98" s="28"/>
      <c r="K98" s="69" t="s">
        <v>60</v>
      </c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28"/>
      <c r="AP98" s="28"/>
      <c r="AQ98" s="28"/>
      <c r="AR98" s="28"/>
      <c r="AS98" s="28"/>
      <c r="AU98" s="36" t="s">
        <v>17</v>
      </c>
      <c r="AV98" s="39"/>
      <c r="AW98" s="39"/>
      <c r="AX98" s="39"/>
      <c r="AY98" s="39"/>
      <c r="BA98" s="39"/>
      <c r="BB98" s="39"/>
      <c r="BC98" s="39"/>
      <c r="BD98" s="21"/>
      <c r="BE98" s="21"/>
      <c r="BF98" s="21"/>
    </row>
    <row r="99" spans="1:58" ht="17.25" hidden="1" customHeight="1" x14ac:dyDescent="0.15">
      <c r="A99" s="173"/>
      <c r="B99" s="174"/>
      <c r="C99" s="174"/>
      <c r="D99" s="174"/>
      <c r="E99" s="174"/>
      <c r="F99" s="174"/>
      <c r="G99" s="174"/>
      <c r="H99" s="174"/>
      <c r="I99" s="175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30"/>
      <c r="Y99" s="30"/>
      <c r="Z99" s="30"/>
      <c r="AA99" s="30"/>
      <c r="AB99" s="30"/>
      <c r="AC99" s="30"/>
      <c r="AD99" s="30"/>
      <c r="AE99" s="31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2"/>
      <c r="AQ99" s="32"/>
      <c r="AR99" s="32"/>
      <c r="AS99" s="32"/>
    </row>
    <row r="100" spans="1:58" ht="28.5" hidden="1" customHeight="1" x14ac:dyDescent="0.15">
      <c r="A100" s="33"/>
      <c r="B100" s="34" t="s">
        <v>18</v>
      </c>
      <c r="C100" s="35"/>
      <c r="D100" s="35"/>
      <c r="E100" s="35"/>
      <c r="F100" s="36"/>
      <c r="G100" s="37"/>
      <c r="H100" s="36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8"/>
      <c r="AB100" s="39"/>
      <c r="AC100" s="39"/>
      <c r="AD100" s="39"/>
      <c r="AE100" s="34" t="s">
        <v>19</v>
      </c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V100" s="36" t="s">
        <v>20</v>
      </c>
      <c r="AY100" s="36" t="s">
        <v>21</v>
      </c>
    </row>
    <row r="101" spans="1:58" ht="25.5" hidden="1" customHeight="1" x14ac:dyDescent="0.15">
      <c r="A101" s="33"/>
      <c r="B101" s="176" t="s">
        <v>22</v>
      </c>
      <c r="C101" s="177"/>
      <c r="D101" s="177"/>
      <c r="E101" s="178"/>
      <c r="F101" s="182" t="s">
        <v>23</v>
      </c>
      <c r="G101" s="182"/>
      <c r="H101" s="244"/>
      <c r="I101" s="244"/>
      <c r="J101" s="185" t="s">
        <v>24</v>
      </c>
      <c r="K101" s="185"/>
      <c r="L101" s="244"/>
      <c r="M101" s="244"/>
      <c r="N101" s="185" t="s">
        <v>25</v>
      </c>
      <c r="O101" s="187"/>
      <c r="P101" s="189" t="s">
        <v>26</v>
      </c>
      <c r="Q101" s="187"/>
      <c r="R101" s="191" t="s">
        <v>27</v>
      </c>
      <c r="S101" s="191"/>
      <c r="T101" s="244"/>
      <c r="U101" s="244"/>
      <c r="V101" s="185" t="s">
        <v>24</v>
      </c>
      <c r="W101" s="185"/>
      <c r="X101" s="244"/>
      <c r="Y101" s="244"/>
      <c r="Z101" s="185" t="s">
        <v>25</v>
      </c>
      <c r="AA101" s="187"/>
      <c r="AB101" s="36"/>
      <c r="AC101" s="36"/>
      <c r="AD101" s="36"/>
      <c r="AE101" s="214" t="s">
        <v>56</v>
      </c>
      <c r="AF101" s="210"/>
      <c r="AG101" s="210"/>
      <c r="AH101" s="210"/>
      <c r="AI101" s="215"/>
      <c r="AJ101" s="212">
        <f>ROUNDDOWN(AY101/60,0)</f>
        <v>0</v>
      </c>
      <c r="AK101" s="212"/>
      <c r="AL101" s="210" t="s">
        <v>29</v>
      </c>
      <c r="AM101" s="210"/>
      <c r="AN101" s="212">
        <f>AY101-AJ101*60</f>
        <v>0</v>
      </c>
      <c r="AO101" s="212"/>
      <c r="AP101" s="185" t="s">
        <v>25</v>
      </c>
      <c r="AQ101" s="187"/>
      <c r="AR101" s="39"/>
      <c r="AS101" s="36"/>
      <c r="AT101" s="479"/>
      <c r="AU101" s="479" t="s">
        <v>30</v>
      </c>
      <c r="AV101" s="480">
        <f>T101*60+X101</f>
        <v>0</v>
      </c>
      <c r="AX101" s="479" t="s">
        <v>31</v>
      </c>
      <c r="AY101" s="480">
        <f>(T101*60+X101)-(H101*60+L101)</f>
        <v>0</v>
      </c>
    </row>
    <row r="102" spans="1:58" ht="35.25" hidden="1" customHeight="1" x14ac:dyDescent="0.15">
      <c r="A102" s="33"/>
      <c r="B102" s="179"/>
      <c r="C102" s="180"/>
      <c r="D102" s="180"/>
      <c r="E102" s="181"/>
      <c r="F102" s="182"/>
      <c r="G102" s="182"/>
      <c r="H102" s="245"/>
      <c r="I102" s="245"/>
      <c r="J102" s="186"/>
      <c r="K102" s="186"/>
      <c r="L102" s="245"/>
      <c r="M102" s="245"/>
      <c r="N102" s="186"/>
      <c r="O102" s="188"/>
      <c r="P102" s="190"/>
      <c r="Q102" s="188"/>
      <c r="R102" s="192"/>
      <c r="S102" s="192"/>
      <c r="T102" s="245"/>
      <c r="U102" s="245"/>
      <c r="V102" s="186"/>
      <c r="W102" s="186"/>
      <c r="X102" s="245"/>
      <c r="Y102" s="245"/>
      <c r="Z102" s="186"/>
      <c r="AA102" s="188"/>
      <c r="AB102" s="36"/>
      <c r="AC102" s="36"/>
      <c r="AD102" s="36"/>
      <c r="AE102" s="216"/>
      <c r="AF102" s="211"/>
      <c r="AG102" s="211"/>
      <c r="AH102" s="211"/>
      <c r="AI102" s="217"/>
      <c r="AJ102" s="213"/>
      <c r="AK102" s="213"/>
      <c r="AL102" s="211"/>
      <c r="AM102" s="211"/>
      <c r="AN102" s="213"/>
      <c r="AO102" s="213"/>
      <c r="AP102" s="186"/>
      <c r="AQ102" s="188"/>
      <c r="AR102" s="39"/>
      <c r="AS102" s="36"/>
      <c r="AT102" s="479"/>
      <c r="AU102" s="479"/>
      <c r="AV102" s="480"/>
      <c r="AX102" s="479"/>
      <c r="AY102" s="480"/>
    </row>
    <row r="103" spans="1:58" ht="17.25" hidden="1" customHeight="1" x14ac:dyDescent="0.15">
      <c r="A103" s="33"/>
      <c r="B103" s="40"/>
      <c r="C103" s="40"/>
      <c r="D103" s="40"/>
      <c r="E103" s="40"/>
      <c r="F103" s="41"/>
      <c r="G103" s="41"/>
      <c r="H103" s="42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39"/>
      <c r="Y103" s="39"/>
      <c r="Z103" s="37"/>
      <c r="AA103" s="38"/>
      <c r="AB103" s="39"/>
      <c r="AC103" s="39"/>
      <c r="AD103" s="39"/>
      <c r="AE103" s="43"/>
      <c r="AF103" s="43"/>
      <c r="AG103" s="43"/>
      <c r="AH103" s="43"/>
      <c r="AI103" s="43"/>
      <c r="AJ103" s="44" t="s">
        <v>32</v>
      </c>
      <c r="AK103" s="43"/>
      <c r="AL103" s="43"/>
      <c r="AM103" s="43"/>
      <c r="AN103" s="43"/>
      <c r="AO103" s="43"/>
      <c r="AP103" s="43"/>
      <c r="AQ103" s="43"/>
      <c r="AR103" s="39"/>
      <c r="AS103" s="36"/>
    </row>
    <row r="104" spans="1:58" s="36" customFormat="1" ht="25.5" hidden="1" customHeight="1" x14ac:dyDescent="0.15">
      <c r="A104" s="33"/>
      <c r="B104" s="34"/>
      <c r="C104" s="35"/>
      <c r="D104" s="35"/>
      <c r="E104" s="35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8"/>
      <c r="X104" s="39"/>
      <c r="Y104" s="39"/>
      <c r="Z104" s="37"/>
      <c r="AA104" s="38"/>
      <c r="AB104" s="39"/>
      <c r="AC104" s="39"/>
      <c r="AD104" s="3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39"/>
      <c r="AV104" s="48" t="s">
        <v>33</v>
      </c>
      <c r="AY104" s="36" t="s">
        <v>34</v>
      </c>
      <c r="BB104" s="36" t="s">
        <v>61</v>
      </c>
      <c r="BD104" s="3"/>
      <c r="BE104" s="3"/>
      <c r="BF104" s="3"/>
    </row>
    <row r="105" spans="1:58" s="53" customFormat="1" ht="25.5" hidden="1" customHeight="1" x14ac:dyDescent="0.15">
      <c r="A105" s="46"/>
      <c r="B105" s="47" t="s">
        <v>36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8"/>
      <c r="P105" s="47"/>
      <c r="Q105" s="47"/>
      <c r="R105" s="47"/>
      <c r="S105" s="47"/>
      <c r="T105" s="47"/>
      <c r="U105" s="13"/>
      <c r="V105" s="47"/>
      <c r="W105" s="47"/>
      <c r="X105" s="39"/>
      <c r="Y105" s="39"/>
      <c r="Z105" s="37"/>
      <c r="AA105" s="38"/>
      <c r="AB105" s="39"/>
      <c r="AC105" s="39"/>
      <c r="AD105" s="39"/>
      <c r="AE105" s="49" t="s">
        <v>37</v>
      </c>
      <c r="AF105" s="50"/>
      <c r="AG105" s="51"/>
      <c r="AH105" s="51"/>
      <c r="AI105" s="51"/>
      <c r="AJ105" s="51"/>
      <c r="AK105" s="51"/>
      <c r="AL105" s="51"/>
      <c r="AM105" s="51"/>
      <c r="AN105" s="43"/>
      <c r="AO105" s="43"/>
      <c r="AP105" s="43"/>
      <c r="AQ105" s="52"/>
      <c r="AR105" s="39"/>
      <c r="AS105" s="36"/>
      <c r="AT105" s="48"/>
      <c r="AU105" s="48"/>
      <c r="AV105" s="48" t="s">
        <v>38</v>
      </c>
      <c r="AW105" s="48"/>
      <c r="AX105" s="48"/>
      <c r="AY105" s="36" t="s">
        <v>39</v>
      </c>
      <c r="AZ105" s="48"/>
      <c r="BA105" s="36"/>
      <c r="BB105" s="36"/>
      <c r="BC105" s="48"/>
      <c r="BD105" s="3"/>
      <c r="BE105" s="45"/>
      <c r="BF105" s="45"/>
    </row>
    <row r="106" spans="1:58" ht="25.5" hidden="1" customHeight="1" x14ac:dyDescent="0.15">
      <c r="A106" s="33"/>
      <c r="B106" s="176" t="s">
        <v>63</v>
      </c>
      <c r="C106" s="177"/>
      <c r="D106" s="177"/>
      <c r="E106" s="178"/>
      <c r="F106" s="182" t="s">
        <v>23</v>
      </c>
      <c r="G106" s="182"/>
      <c r="H106" s="244"/>
      <c r="I106" s="244"/>
      <c r="J106" s="185" t="s">
        <v>24</v>
      </c>
      <c r="K106" s="185"/>
      <c r="L106" s="244"/>
      <c r="M106" s="244"/>
      <c r="N106" s="185" t="s">
        <v>25</v>
      </c>
      <c r="O106" s="187"/>
      <c r="P106" s="189" t="s">
        <v>26</v>
      </c>
      <c r="Q106" s="187"/>
      <c r="R106" s="191" t="s">
        <v>27</v>
      </c>
      <c r="S106" s="191"/>
      <c r="T106" s="246"/>
      <c r="U106" s="244"/>
      <c r="V106" s="185" t="s">
        <v>24</v>
      </c>
      <c r="W106" s="185"/>
      <c r="X106" s="244"/>
      <c r="Y106" s="244"/>
      <c r="Z106" s="185" t="s">
        <v>25</v>
      </c>
      <c r="AA106" s="187"/>
      <c r="AB106" s="39"/>
      <c r="AC106" s="39"/>
      <c r="AD106" s="39"/>
      <c r="AE106" s="241" t="s">
        <v>64</v>
      </c>
      <c r="AF106" s="185"/>
      <c r="AG106" s="185"/>
      <c r="AH106" s="185"/>
      <c r="AI106" s="187"/>
      <c r="AJ106" s="242">
        <f>ROUNDDOWN(AV111/60,0)</f>
        <v>0</v>
      </c>
      <c r="AK106" s="212"/>
      <c r="AL106" s="185" t="s">
        <v>24</v>
      </c>
      <c r="AM106" s="185"/>
      <c r="AN106" s="212">
        <f>AV111-AJ106*60</f>
        <v>0</v>
      </c>
      <c r="AO106" s="212"/>
      <c r="AP106" s="185" t="s">
        <v>25</v>
      </c>
      <c r="AQ106" s="187"/>
      <c r="AR106" s="39"/>
      <c r="AS106" s="54"/>
      <c r="AU106" s="479" t="s">
        <v>42</v>
      </c>
      <c r="AV106" s="480">
        <f>IF(AY106&lt;=BB106,BB106,AV101)</f>
        <v>1260</v>
      </c>
      <c r="AW106" s="293"/>
      <c r="AX106" s="479" t="s">
        <v>43</v>
      </c>
      <c r="AY106" s="480">
        <f>T106*60+X106</f>
        <v>0</v>
      </c>
      <c r="AZ106" s="293"/>
      <c r="BA106" s="479" t="s">
        <v>44</v>
      </c>
      <c r="BB106" s="480">
        <f>21*60</f>
        <v>1260</v>
      </c>
    </row>
    <row r="107" spans="1:58" ht="35.25" hidden="1" customHeight="1" x14ac:dyDescent="0.15">
      <c r="A107" s="33"/>
      <c r="B107" s="179"/>
      <c r="C107" s="180"/>
      <c r="D107" s="180"/>
      <c r="E107" s="181"/>
      <c r="F107" s="182"/>
      <c r="G107" s="182"/>
      <c r="H107" s="245"/>
      <c r="I107" s="245"/>
      <c r="J107" s="186"/>
      <c r="K107" s="186"/>
      <c r="L107" s="245"/>
      <c r="M107" s="245"/>
      <c r="N107" s="186"/>
      <c r="O107" s="188"/>
      <c r="P107" s="190"/>
      <c r="Q107" s="188"/>
      <c r="R107" s="192"/>
      <c r="S107" s="192"/>
      <c r="T107" s="247"/>
      <c r="U107" s="245"/>
      <c r="V107" s="186"/>
      <c r="W107" s="186"/>
      <c r="X107" s="245"/>
      <c r="Y107" s="245"/>
      <c r="Z107" s="186"/>
      <c r="AA107" s="188"/>
      <c r="AB107" s="36"/>
      <c r="AC107" s="36"/>
      <c r="AD107" s="36"/>
      <c r="AE107" s="190"/>
      <c r="AF107" s="186"/>
      <c r="AG107" s="186"/>
      <c r="AH107" s="186"/>
      <c r="AI107" s="188"/>
      <c r="AJ107" s="243"/>
      <c r="AK107" s="213"/>
      <c r="AL107" s="186"/>
      <c r="AM107" s="186"/>
      <c r="AN107" s="213"/>
      <c r="AO107" s="213"/>
      <c r="AP107" s="186"/>
      <c r="AQ107" s="188"/>
      <c r="AR107" s="39"/>
      <c r="AS107" s="54"/>
      <c r="AU107" s="479"/>
      <c r="AV107" s="480"/>
      <c r="AW107" s="293"/>
      <c r="AX107" s="479"/>
      <c r="AY107" s="480"/>
      <c r="AZ107" s="293"/>
      <c r="BA107" s="479"/>
      <c r="BB107" s="480"/>
    </row>
    <row r="108" spans="1:58" ht="17.25" hidden="1" customHeight="1" x14ac:dyDescent="0.15">
      <c r="A108" s="55"/>
      <c r="B108" s="40"/>
      <c r="C108" s="40"/>
      <c r="D108" s="40"/>
      <c r="E108" s="40"/>
      <c r="F108" s="36"/>
      <c r="G108" s="40"/>
      <c r="H108" s="42"/>
      <c r="I108" s="40"/>
      <c r="J108" s="40"/>
      <c r="K108" s="40"/>
      <c r="L108" s="40"/>
      <c r="M108" s="40"/>
      <c r="N108" s="40"/>
      <c r="O108" s="40"/>
      <c r="P108" s="56"/>
      <c r="Q108" s="40"/>
      <c r="R108" s="40"/>
      <c r="S108" s="40"/>
      <c r="T108" s="40"/>
      <c r="U108" s="40"/>
      <c r="V108" s="40"/>
      <c r="W108" s="40"/>
      <c r="X108" s="39"/>
      <c r="Y108" s="39"/>
      <c r="Z108" s="37"/>
      <c r="AA108" s="36"/>
      <c r="AB108" s="36"/>
      <c r="AC108" s="36"/>
      <c r="AD108" s="36"/>
      <c r="AE108" s="52"/>
      <c r="AF108" s="52"/>
      <c r="AG108" s="52"/>
      <c r="AH108" s="52"/>
      <c r="AI108" s="52"/>
      <c r="AJ108" s="44" t="s">
        <v>32</v>
      </c>
      <c r="AK108" s="52"/>
      <c r="AL108" s="52"/>
      <c r="AM108" s="52"/>
      <c r="AN108" s="52"/>
      <c r="AO108" s="52"/>
      <c r="AP108" s="52"/>
      <c r="AQ108" s="52"/>
      <c r="AR108" s="36"/>
      <c r="AS108" s="36"/>
      <c r="AY108" s="67" t="s">
        <v>45</v>
      </c>
    </row>
    <row r="109" spans="1:58" ht="25.5" hidden="1" customHeight="1" x14ac:dyDescent="0.2">
      <c r="A109" s="55"/>
      <c r="B109" s="36"/>
      <c r="C109" s="220" t="s">
        <v>147</v>
      </c>
      <c r="D109" s="221"/>
      <c r="E109" s="221"/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2"/>
      <c r="AC109" s="36"/>
      <c r="AD109" s="36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36"/>
      <c r="AS109" s="36"/>
      <c r="AY109" s="137" t="s">
        <v>138</v>
      </c>
    </row>
    <row r="110" spans="1:58" ht="25.5" hidden="1" customHeight="1" x14ac:dyDescent="0.15">
      <c r="A110" s="55"/>
      <c r="B110" s="36"/>
      <c r="C110" s="223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5"/>
      <c r="AC110" s="36"/>
      <c r="AD110" s="36"/>
      <c r="AE110" s="49" t="s">
        <v>47</v>
      </c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36"/>
      <c r="AS110" s="36"/>
      <c r="AV110" s="36" t="s">
        <v>48</v>
      </c>
      <c r="AY110" s="36" t="s">
        <v>49</v>
      </c>
      <c r="AZ110" s="138"/>
    </row>
    <row r="111" spans="1:58" s="53" customFormat="1" ht="25.5" hidden="1" customHeight="1" x14ac:dyDescent="0.15">
      <c r="A111" s="55"/>
      <c r="B111" s="36"/>
      <c r="C111" s="223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5"/>
      <c r="AD111" s="39"/>
      <c r="AE111" s="214" t="s">
        <v>58</v>
      </c>
      <c r="AF111" s="229"/>
      <c r="AG111" s="229"/>
      <c r="AH111" s="229"/>
      <c r="AI111" s="229"/>
      <c r="AJ111" s="229"/>
      <c r="AK111" s="230"/>
      <c r="AL111" s="234">
        <f>IF(AY101=0,0,ROUNDUP(AV111/AY101,3))</f>
        <v>0</v>
      </c>
      <c r="AM111" s="235"/>
      <c r="AN111" s="235"/>
      <c r="AO111" s="235"/>
      <c r="AP111" s="235"/>
      <c r="AQ111" s="236"/>
      <c r="AR111" s="36"/>
      <c r="AS111" s="36"/>
      <c r="AT111" s="48"/>
      <c r="AU111" s="479" t="s">
        <v>51</v>
      </c>
      <c r="AV111" s="481">
        <f>IF(AV101-AV106&gt;0,IF(AV101-AV106&gt;AY101,AY101,AV101-AV106),0)</f>
        <v>0</v>
      </c>
      <c r="AW111" s="482" t="s">
        <v>52</v>
      </c>
      <c r="AX111" s="482"/>
      <c r="AY111" s="138"/>
      <c r="AZ111" s="138"/>
      <c r="BA111" s="48"/>
      <c r="BB111" s="48"/>
      <c r="BC111" s="48"/>
      <c r="BD111" s="45"/>
      <c r="BE111" s="45"/>
      <c r="BF111" s="45"/>
    </row>
    <row r="112" spans="1:58" ht="35.25" hidden="1" customHeight="1" x14ac:dyDescent="0.15">
      <c r="A112" s="70"/>
      <c r="B112" s="36"/>
      <c r="C112" s="223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5"/>
      <c r="AC112" s="39"/>
      <c r="AD112" s="36"/>
      <c r="AE112" s="231"/>
      <c r="AF112" s="232"/>
      <c r="AG112" s="232"/>
      <c r="AH112" s="232"/>
      <c r="AI112" s="232"/>
      <c r="AJ112" s="232"/>
      <c r="AK112" s="233"/>
      <c r="AL112" s="237"/>
      <c r="AM112" s="238"/>
      <c r="AN112" s="238"/>
      <c r="AO112" s="238"/>
      <c r="AP112" s="238"/>
      <c r="AQ112" s="239"/>
      <c r="AR112" s="36"/>
      <c r="AS112" s="36"/>
      <c r="AT112" s="479"/>
      <c r="AU112" s="479"/>
      <c r="AV112" s="481"/>
      <c r="AW112" s="482"/>
      <c r="AX112" s="482"/>
    </row>
    <row r="113" spans="1:58" ht="25.5" hidden="1" customHeight="1" x14ac:dyDescent="0.15">
      <c r="A113" s="70"/>
      <c r="B113" s="36"/>
      <c r="C113" s="226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8"/>
      <c r="AC113" s="36"/>
      <c r="AD113" s="36"/>
      <c r="AE113" s="36"/>
      <c r="AF113" s="36"/>
      <c r="AG113" s="36"/>
      <c r="AH113" s="36"/>
      <c r="AI113" s="36"/>
      <c r="AJ113" s="36"/>
      <c r="AK113" s="59" t="s">
        <v>32</v>
      </c>
      <c r="AL113" s="36"/>
      <c r="AM113" s="39"/>
      <c r="AN113" s="39"/>
      <c r="AO113" s="39"/>
      <c r="AP113" s="36"/>
      <c r="AQ113" s="36"/>
      <c r="AR113" s="36"/>
      <c r="AS113" s="36"/>
      <c r="AT113" s="479"/>
    </row>
    <row r="114" spans="1:58" ht="25.5" hidden="1" customHeight="1" x14ac:dyDescent="0.15">
      <c r="A114" s="55"/>
      <c r="B114" s="35"/>
      <c r="C114" s="57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36"/>
      <c r="AD114" s="36"/>
      <c r="AE114" s="36"/>
      <c r="AF114" s="36"/>
      <c r="AG114" s="36"/>
      <c r="AH114" s="36"/>
      <c r="AI114" s="36"/>
      <c r="AJ114" s="36"/>
      <c r="AK114" s="60" t="s">
        <v>53</v>
      </c>
      <c r="AL114" s="36"/>
      <c r="AM114" s="39"/>
      <c r="AN114" s="39"/>
      <c r="AO114" s="39"/>
      <c r="AP114" s="36"/>
      <c r="AQ114" s="36"/>
      <c r="AR114" s="36"/>
      <c r="AS114" s="36"/>
    </row>
    <row r="115" spans="1:58" s="17" customFormat="1" ht="16.5" hidden="1" customHeight="1" x14ac:dyDescent="0.15">
      <c r="A115" s="15"/>
      <c r="B115" s="15"/>
      <c r="C115" s="16"/>
      <c r="F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U115" s="39"/>
      <c r="AV115" s="39"/>
      <c r="AW115" s="39"/>
      <c r="AX115" s="39"/>
      <c r="AY115" s="39"/>
      <c r="AZ115" s="39"/>
      <c r="BA115" s="39"/>
      <c r="BB115" s="39"/>
      <c r="BC115" s="39"/>
      <c r="BD115" s="21"/>
      <c r="BE115" s="21"/>
      <c r="BF115" s="21"/>
    </row>
    <row r="116" spans="1:58" ht="25.5" hidden="1" customHeight="1" x14ac:dyDescent="0.15">
      <c r="A116" s="170" t="s">
        <v>66</v>
      </c>
      <c r="B116" s="171"/>
      <c r="C116" s="171"/>
      <c r="D116" s="171"/>
      <c r="E116" s="171"/>
      <c r="F116" s="171"/>
      <c r="G116" s="171"/>
      <c r="H116" s="171"/>
      <c r="I116" s="172"/>
      <c r="J116" s="28"/>
      <c r="K116" s="69" t="s">
        <v>60</v>
      </c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28"/>
      <c r="AP116" s="28"/>
      <c r="AQ116" s="28"/>
      <c r="AR116" s="28"/>
      <c r="AS116" s="28"/>
      <c r="AU116" s="36" t="s">
        <v>17</v>
      </c>
      <c r="AV116" s="39"/>
      <c r="AW116" s="39"/>
      <c r="AX116" s="39"/>
      <c r="AY116" s="39"/>
      <c r="BA116" s="39"/>
      <c r="BB116" s="39"/>
      <c r="BC116" s="39"/>
      <c r="BD116" s="21"/>
      <c r="BE116" s="21"/>
      <c r="BF116" s="21"/>
    </row>
    <row r="117" spans="1:58" ht="17.25" hidden="1" customHeight="1" x14ac:dyDescent="0.15">
      <c r="A117" s="173"/>
      <c r="B117" s="174"/>
      <c r="C117" s="174"/>
      <c r="D117" s="174"/>
      <c r="E117" s="174"/>
      <c r="F117" s="174"/>
      <c r="G117" s="174"/>
      <c r="H117" s="174"/>
      <c r="I117" s="175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30"/>
      <c r="Y117" s="30"/>
      <c r="Z117" s="30"/>
      <c r="AA117" s="30"/>
      <c r="AB117" s="30"/>
      <c r="AC117" s="30"/>
      <c r="AD117" s="30"/>
      <c r="AE117" s="31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2"/>
      <c r="AQ117" s="32"/>
      <c r="AR117" s="32"/>
      <c r="AS117" s="32"/>
    </row>
    <row r="118" spans="1:58" ht="28.5" hidden="1" customHeight="1" x14ac:dyDescent="0.15">
      <c r="A118" s="33"/>
      <c r="B118" s="34" t="s">
        <v>18</v>
      </c>
      <c r="C118" s="35"/>
      <c r="D118" s="35"/>
      <c r="E118" s="35"/>
      <c r="F118" s="36"/>
      <c r="G118" s="37"/>
      <c r="H118" s="36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8"/>
      <c r="AB118" s="39"/>
      <c r="AC118" s="39"/>
      <c r="AD118" s="39"/>
      <c r="AE118" s="34" t="s">
        <v>19</v>
      </c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V118" s="36" t="s">
        <v>20</v>
      </c>
      <c r="AY118" s="36" t="s">
        <v>21</v>
      </c>
    </row>
    <row r="119" spans="1:58" ht="25.5" hidden="1" customHeight="1" x14ac:dyDescent="0.15">
      <c r="A119" s="33"/>
      <c r="B119" s="176" t="s">
        <v>22</v>
      </c>
      <c r="C119" s="177"/>
      <c r="D119" s="177"/>
      <c r="E119" s="178"/>
      <c r="F119" s="182" t="s">
        <v>23</v>
      </c>
      <c r="G119" s="182"/>
      <c r="H119" s="244"/>
      <c r="I119" s="244"/>
      <c r="J119" s="185" t="s">
        <v>24</v>
      </c>
      <c r="K119" s="185"/>
      <c r="L119" s="244"/>
      <c r="M119" s="244"/>
      <c r="N119" s="185" t="s">
        <v>25</v>
      </c>
      <c r="O119" s="187"/>
      <c r="P119" s="189" t="s">
        <v>26</v>
      </c>
      <c r="Q119" s="187"/>
      <c r="R119" s="191" t="s">
        <v>27</v>
      </c>
      <c r="S119" s="191"/>
      <c r="T119" s="244"/>
      <c r="U119" s="244"/>
      <c r="V119" s="185" t="s">
        <v>24</v>
      </c>
      <c r="W119" s="185"/>
      <c r="X119" s="244"/>
      <c r="Y119" s="244"/>
      <c r="Z119" s="185" t="s">
        <v>25</v>
      </c>
      <c r="AA119" s="187"/>
      <c r="AB119" s="36"/>
      <c r="AC119" s="36"/>
      <c r="AD119" s="36"/>
      <c r="AE119" s="214" t="s">
        <v>28</v>
      </c>
      <c r="AF119" s="210"/>
      <c r="AG119" s="210"/>
      <c r="AH119" s="210"/>
      <c r="AI119" s="215"/>
      <c r="AJ119" s="212">
        <f>ROUNDDOWN(AY119/60,0)</f>
        <v>0</v>
      </c>
      <c r="AK119" s="212"/>
      <c r="AL119" s="210" t="s">
        <v>29</v>
      </c>
      <c r="AM119" s="210"/>
      <c r="AN119" s="212">
        <f>AY119-AJ119*60</f>
        <v>0</v>
      </c>
      <c r="AO119" s="212"/>
      <c r="AP119" s="185" t="s">
        <v>25</v>
      </c>
      <c r="AQ119" s="187"/>
      <c r="AR119" s="39"/>
      <c r="AS119" s="36"/>
      <c r="AT119" s="479"/>
      <c r="AU119" s="479" t="s">
        <v>30</v>
      </c>
      <c r="AV119" s="480">
        <f>T119*60+X119</f>
        <v>0</v>
      </c>
      <c r="AX119" s="479" t="s">
        <v>31</v>
      </c>
      <c r="AY119" s="480">
        <f>(T119*60+X119)-(H119*60+L119)</f>
        <v>0</v>
      </c>
    </row>
    <row r="120" spans="1:58" ht="35.25" hidden="1" customHeight="1" x14ac:dyDescent="0.15">
      <c r="A120" s="33"/>
      <c r="B120" s="179"/>
      <c r="C120" s="180"/>
      <c r="D120" s="180"/>
      <c r="E120" s="181"/>
      <c r="F120" s="182"/>
      <c r="G120" s="182"/>
      <c r="H120" s="245"/>
      <c r="I120" s="245"/>
      <c r="J120" s="186"/>
      <c r="K120" s="186"/>
      <c r="L120" s="245"/>
      <c r="M120" s="245"/>
      <c r="N120" s="186"/>
      <c r="O120" s="188"/>
      <c r="P120" s="190"/>
      <c r="Q120" s="188"/>
      <c r="R120" s="192"/>
      <c r="S120" s="192"/>
      <c r="T120" s="245"/>
      <c r="U120" s="245"/>
      <c r="V120" s="186"/>
      <c r="W120" s="186"/>
      <c r="X120" s="245"/>
      <c r="Y120" s="245"/>
      <c r="Z120" s="186"/>
      <c r="AA120" s="188"/>
      <c r="AB120" s="36"/>
      <c r="AC120" s="36"/>
      <c r="AD120" s="36"/>
      <c r="AE120" s="216"/>
      <c r="AF120" s="211"/>
      <c r="AG120" s="211"/>
      <c r="AH120" s="211"/>
      <c r="AI120" s="217"/>
      <c r="AJ120" s="213"/>
      <c r="AK120" s="213"/>
      <c r="AL120" s="211"/>
      <c r="AM120" s="211"/>
      <c r="AN120" s="213"/>
      <c r="AO120" s="213"/>
      <c r="AP120" s="186"/>
      <c r="AQ120" s="188"/>
      <c r="AR120" s="39"/>
      <c r="AS120" s="36"/>
      <c r="AT120" s="479"/>
      <c r="AU120" s="479"/>
      <c r="AV120" s="480"/>
      <c r="AX120" s="479"/>
      <c r="AY120" s="480"/>
    </row>
    <row r="121" spans="1:58" ht="17.25" hidden="1" customHeight="1" x14ac:dyDescent="0.15">
      <c r="A121" s="33"/>
      <c r="B121" s="40"/>
      <c r="C121" s="40"/>
      <c r="D121" s="40"/>
      <c r="E121" s="40"/>
      <c r="F121" s="41"/>
      <c r="G121" s="41"/>
      <c r="H121" s="42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39"/>
      <c r="Y121" s="39"/>
      <c r="Z121" s="37"/>
      <c r="AA121" s="38"/>
      <c r="AB121" s="39"/>
      <c r="AC121" s="39"/>
      <c r="AD121" s="39"/>
      <c r="AE121" s="43"/>
      <c r="AF121" s="43"/>
      <c r="AG121" s="43"/>
      <c r="AH121" s="43"/>
      <c r="AI121" s="43"/>
      <c r="AJ121" s="44" t="s">
        <v>32</v>
      </c>
      <c r="AK121" s="43"/>
      <c r="AL121" s="43"/>
      <c r="AM121" s="43"/>
      <c r="AN121" s="43"/>
      <c r="AO121" s="43"/>
      <c r="AP121" s="43"/>
      <c r="AQ121" s="43"/>
      <c r="AR121" s="39"/>
      <c r="AS121" s="36"/>
    </row>
    <row r="122" spans="1:58" s="36" customFormat="1" ht="25.5" hidden="1" customHeight="1" x14ac:dyDescent="0.15">
      <c r="A122" s="33"/>
      <c r="B122" s="34"/>
      <c r="C122" s="35"/>
      <c r="D122" s="35"/>
      <c r="E122" s="35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8"/>
      <c r="X122" s="39"/>
      <c r="Y122" s="39"/>
      <c r="Z122" s="37"/>
      <c r="AA122" s="38"/>
      <c r="AB122" s="39"/>
      <c r="AC122" s="39"/>
      <c r="AD122" s="39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39"/>
      <c r="AV122" s="48" t="s">
        <v>33</v>
      </c>
      <c r="AY122" s="36" t="s">
        <v>34</v>
      </c>
      <c r="BB122" s="36" t="s">
        <v>61</v>
      </c>
      <c r="BD122" s="3"/>
      <c r="BE122" s="3"/>
      <c r="BF122" s="3"/>
    </row>
    <row r="123" spans="1:58" s="53" customFormat="1" ht="25.5" hidden="1" customHeight="1" x14ac:dyDescent="0.15">
      <c r="A123" s="46"/>
      <c r="B123" s="47" t="s">
        <v>36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8"/>
      <c r="P123" s="47"/>
      <c r="Q123" s="47"/>
      <c r="R123" s="47"/>
      <c r="S123" s="47"/>
      <c r="T123" s="47"/>
      <c r="U123" s="13"/>
      <c r="V123" s="47"/>
      <c r="W123" s="47"/>
      <c r="X123" s="39"/>
      <c r="Y123" s="39"/>
      <c r="Z123" s="37"/>
      <c r="AA123" s="38"/>
      <c r="AB123" s="39"/>
      <c r="AC123" s="39"/>
      <c r="AD123" s="39"/>
      <c r="AE123" s="49" t="s">
        <v>37</v>
      </c>
      <c r="AF123" s="50"/>
      <c r="AG123" s="51"/>
      <c r="AH123" s="51"/>
      <c r="AI123" s="51"/>
      <c r="AJ123" s="51"/>
      <c r="AK123" s="51"/>
      <c r="AL123" s="51"/>
      <c r="AM123" s="51"/>
      <c r="AN123" s="43"/>
      <c r="AO123" s="43"/>
      <c r="AP123" s="43"/>
      <c r="AQ123" s="52"/>
      <c r="AR123" s="39"/>
      <c r="AS123" s="36"/>
      <c r="AT123" s="48"/>
      <c r="AU123" s="48"/>
      <c r="AV123" s="48" t="s">
        <v>38</v>
      </c>
      <c r="AW123" s="48"/>
      <c r="AX123" s="48"/>
      <c r="AY123" s="36" t="s">
        <v>39</v>
      </c>
      <c r="AZ123" s="48"/>
      <c r="BA123" s="36"/>
      <c r="BB123" s="36"/>
      <c r="BC123" s="48"/>
      <c r="BD123" s="3"/>
      <c r="BE123" s="45"/>
      <c r="BF123" s="45"/>
    </row>
    <row r="124" spans="1:58" ht="25.5" hidden="1" customHeight="1" x14ac:dyDescent="0.15">
      <c r="A124" s="33"/>
      <c r="B124" s="176" t="s">
        <v>22</v>
      </c>
      <c r="C124" s="177"/>
      <c r="D124" s="177"/>
      <c r="E124" s="178"/>
      <c r="F124" s="182" t="s">
        <v>23</v>
      </c>
      <c r="G124" s="182"/>
      <c r="H124" s="244"/>
      <c r="I124" s="244"/>
      <c r="J124" s="185" t="s">
        <v>24</v>
      </c>
      <c r="K124" s="185"/>
      <c r="L124" s="244"/>
      <c r="M124" s="244"/>
      <c r="N124" s="185" t="s">
        <v>25</v>
      </c>
      <c r="O124" s="187"/>
      <c r="P124" s="189" t="s">
        <v>26</v>
      </c>
      <c r="Q124" s="187"/>
      <c r="R124" s="191" t="s">
        <v>27</v>
      </c>
      <c r="S124" s="191"/>
      <c r="T124" s="246"/>
      <c r="U124" s="244"/>
      <c r="V124" s="185" t="s">
        <v>24</v>
      </c>
      <c r="W124" s="185"/>
      <c r="X124" s="244"/>
      <c r="Y124" s="244"/>
      <c r="Z124" s="185" t="s">
        <v>25</v>
      </c>
      <c r="AA124" s="187"/>
      <c r="AB124" s="39"/>
      <c r="AC124" s="39"/>
      <c r="AD124" s="39"/>
      <c r="AE124" s="241" t="s">
        <v>41</v>
      </c>
      <c r="AF124" s="185"/>
      <c r="AG124" s="185"/>
      <c r="AH124" s="185"/>
      <c r="AI124" s="187"/>
      <c r="AJ124" s="242">
        <f>ROUNDDOWN(AV129/60,0)</f>
        <v>0</v>
      </c>
      <c r="AK124" s="212"/>
      <c r="AL124" s="185" t="s">
        <v>24</v>
      </c>
      <c r="AM124" s="185"/>
      <c r="AN124" s="212">
        <f>AV129-AJ124*60</f>
        <v>0</v>
      </c>
      <c r="AO124" s="212"/>
      <c r="AP124" s="185" t="s">
        <v>25</v>
      </c>
      <c r="AQ124" s="187"/>
      <c r="AR124" s="39"/>
      <c r="AS124" s="54"/>
      <c r="AU124" s="479" t="s">
        <v>42</v>
      </c>
      <c r="AV124" s="480">
        <f>IF(AY124&lt;=BB124,BB124,AV119)</f>
        <v>1260</v>
      </c>
      <c r="AW124" s="293"/>
      <c r="AX124" s="479" t="s">
        <v>43</v>
      </c>
      <c r="AY124" s="480">
        <f>T124*60+X124</f>
        <v>0</v>
      </c>
      <c r="AZ124" s="293"/>
      <c r="BA124" s="479" t="s">
        <v>44</v>
      </c>
      <c r="BB124" s="480">
        <f>21*60</f>
        <v>1260</v>
      </c>
    </row>
    <row r="125" spans="1:58" ht="35.25" hidden="1" customHeight="1" x14ac:dyDescent="0.15">
      <c r="A125" s="33"/>
      <c r="B125" s="179"/>
      <c r="C125" s="180"/>
      <c r="D125" s="180"/>
      <c r="E125" s="181"/>
      <c r="F125" s="182"/>
      <c r="G125" s="182"/>
      <c r="H125" s="245"/>
      <c r="I125" s="245"/>
      <c r="J125" s="186"/>
      <c r="K125" s="186"/>
      <c r="L125" s="245"/>
      <c r="M125" s="245"/>
      <c r="N125" s="186"/>
      <c r="O125" s="188"/>
      <c r="P125" s="190"/>
      <c r="Q125" s="188"/>
      <c r="R125" s="192"/>
      <c r="S125" s="192"/>
      <c r="T125" s="247"/>
      <c r="U125" s="245"/>
      <c r="V125" s="186"/>
      <c r="W125" s="186"/>
      <c r="X125" s="245"/>
      <c r="Y125" s="245"/>
      <c r="Z125" s="186"/>
      <c r="AA125" s="188"/>
      <c r="AB125" s="36"/>
      <c r="AC125" s="36"/>
      <c r="AD125" s="36"/>
      <c r="AE125" s="190"/>
      <c r="AF125" s="186"/>
      <c r="AG125" s="186"/>
      <c r="AH125" s="186"/>
      <c r="AI125" s="188"/>
      <c r="AJ125" s="243"/>
      <c r="AK125" s="213"/>
      <c r="AL125" s="186"/>
      <c r="AM125" s="186"/>
      <c r="AN125" s="213"/>
      <c r="AO125" s="213"/>
      <c r="AP125" s="186"/>
      <c r="AQ125" s="188"/>
      <c r="AR125" s="39"/>
      <c r="AS125" s="54"/>
      <c r="AU125" s="479"/>
      <c r="AV125" s="480"/>
      <c r="AW125" s="293"/>
      <c r="AX125" s="479"/>
      <c r="AY125" s="480"/>
      <c r="AZ125" s="293"/>
      <c r="BA125" s="479"/>
      <c r="BB125" s="480"/>
    </row>
    <row r="126" spans="1:58" ht="17.25" hidden="1" customHeight="1" x14ac:dyDescent="0.15">
      <c r="A126" s="55"/>
      <c r="B126" s="40"/>
      <c r="C126" s="40"/>
      <c r="D126" s="40"/>
      <c r="E126" s="40"/>
      <c r="F126" s="36"/>
      <c r="G126" s="40"/>
      <c r="H126" s="42"/>
      <c r="I126" s="40"/>
      <c r="J126" s="40"/>
      <c r="K126" s="40"/>
      <c r="L126" s="40"/>
      <c r="M126" s="40"/>
      <c r="N126" s="40"/>
      <c r="O126" s="40"/>
      <c r="P126" s="56"/>
      <c r="Q126" s="40"/>
      <c r="R126" s="40"/>
      <c r="S126" s="40"/>
      <c r="T126" s="40"/>
      <c r="U126" s="40"/>
      <c r="V126" s="40"/>
      <c r="W126" s="40"/>
      <c r="X126" s="39"/>
      <c r="Y126" s="39"/>
      <c r="Z126" s="37"/>
      <c r="AA126" s="36"/>
      <c r="AB126" s="36"/>
      <c r="AC126" s="36"/>
      <c r="AD126" s="36"/>
      <c r="AE126" s="52"/>
      <c r="AF126" s="52"/>
      <c r="AG126" s="52"/>
      <c r="AH126" s="52"/>
      <c r="AI126" s="52"/>
      <c r="AJ126" s="44" t="s">
        <v>32</v>
      </c>
      <c r="AK126" s="52"/>
      <c r="AL126" s="52"/>
      <c r="AM126" s="52"/>
      <c r="AN126" s="52"/>
      <c r="AO126" s="52"/>
      <c r="AP126" s="52"/>
      <c r="AQ126" s="52"/>
      <c r="AR126" s="36"/>
      <c r="AS126" s="36"/>
      <c r="AY126" s="67" t="s">
        <v>45</v>
      </c>
    </row>
    <row r="127" spans="1:58" ht="25.5" hidden="1" customHeight="1" x14ac:dyDescent="0.2">
      <c r="A127" s="55"/>
      <c r="B127" s="36"/>
      <c r="C127" s="220" t="s">
        <v>146</v>
      </c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  <c r="Z127" s="221"/>
      <c r="AA127" s="221"/>
      <c r="AB127" s="222"/>
      <c r="AD127" s="36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36"/>
      <c r="AS127" s="36"/>
      <c r="AY127" s="137" t="s">
        <v>138</v>
      </c>
    </row>
    <row r="128" spans="1:58" ht="25.5" hidden="1" customHeight="1" x14ac:dyDescent="0.15">
      <c r="A128" s="55"/>
      <c r="B128" s="36"/>
      <c r="C128" s="223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5"/>
      <c r="AD128" s="36"/>
      <c r="AE128" s="49" t="s">
        <v>47</v>
      </c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36"/>
      <c r="AS128" s="36"/>
      <c r="AV128" s="36" t="s">
        <v>48</v>
      </c>
      <c r="AY128" s="36" t="s">
        <v>49</v>
      </c>
      <c r="AZ128" s="138"/>
    </row>
    <row r="129" spans="1:58" s="53" customFormat="1" ht="25.5" hidden="1" customHeight="1" x14ac:dyDescent="0.15">
      <c r="A129" s="55"/>
      <c r="B129" s="36"/>
      <c r="C129" s="223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5"/>
      <c r="AC129" s="1"/>
      <c r="AD129" s="36"/>
      <c r="AE129" s="214" t="s">
        <v>50</v>
      </c>
      <c r="AF129" s="229"/>
      <c r="AG129" s="229"/>
      <c r="AH129" s="229"/>
      <c r="AI129" s="229"/>
      <c r="AJ129" s="229"/>
      <c r="AK129" s="230"/>
      <c r="AL129" s="234">
        <f>IF(AY119=0,0,ROUNDUP(AV129/AY119,3))</f>
        <v>0</v>
      </c>
      <c r="AM129" s="235"/>
      <c r="AN129" s="235"/>
      <c r="AO129" s="235"/>
      <c r="AP129" s="235"/>
      <c r="AQ129" s="236"/>
      <c r="AR129" s="36"/>
      <c r="AS129" s="36"/>
      <c r="AT129" s="48"/>
      <c r="AU129" s="479" t="s">
        <v>51</v>
      </c>
      <c r="AV129" s="481">
        <f>IF(AV119-AV124&gt;0,IF(AV119-AV124&gt;AY119,AY119,AV119-AV124),0)</f>
        <v>0</v>
      </c>
      <c r="AW129" s="482" t="s">
        <v>52</v>
      </c>
      <c r="AX129" s="482"/>
      <c r="AY129" s="138"/>
      <c r="AZ129" s="138"/>
      <c r="BA129" s="48"/>
      <c r="BB129" s="48"/>
      <c r="BC129" s="48"/>
      <c r="BD129" s="45"/>
      <c r="BE129" s="45"/>
      <c r="BF129" s="45"/>
    </row>
    <row r="130" spans="1:58" ht="35.25" hidden="1" customHeight="1" x14ac:dyDescent="0.15">
      <c r="A130" s="55"/>
      <c r="B130" s="36"/>
      <c r="C130" s="223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5"/>
      <c r="AD130" s="36"/>
      <c r="AE130" s="231"/>
      <c r="AF130" s="232"/>
      <c r="AG130" s="232"/>
      <c r="AH130" s="232"/>
      <c r="AI130" s="232"/>
      <c r="AJ130" s="232"/>
      <c r="AK130" s="233"/>
      <c r="AL130" s="237"/>
      <c r="AM130" s="238"/>
      <c r="AN130" s="238"/>
      <c r="AO130" s="238"/>
      <c r="AP130" s="238"/>
      <c r="AQ130" s="239"/>
      <c r="AR130" s="36"/>
      <c r="AS130" s="36"/>
      <c r="AT130" s="479"/>
      <c r="AU130" s="479"/>
      <c r="AV130" s="481"/>
      <c r="AW130" s="482"/>
      <c r="AX130" s="482"/>
    </row>
    <row r="131" spans="1:58" ht="25.5" hidden="1" customHeight="1" x14ac:dyDescent="0.15">
      <c r="A131" s="55"/>
      <c r="B131" s="36"/>
      <c r="C131" s="226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  <c r="AA131" s="227"/>
      <c r="AB131" s="228"/>
      <c r="AD131" s="36"/>
      <c r="AE131" s="36"/>
      <c r="AF131" s="36"/>
      <c r="AG131" s="36"/>
      <c r="AH131" s="36"/>
      <c r="AI131" s="36"/>
      <c r="AJ131" s="36"/>
      <c r="AK131" s="59" t="s">
        <v>32</v>
      </c>
      <c r="AL131" s="36"/>
      <c r="AM131" s="39"/>
      <c r="AN131" s="39"/>
      <c r="AO131" s="39"/>
      <c r="AP131" s="36"/>
      <c r="AQ131" s="36"/>
      <c r="AR131" s="36"/>
      <c r="AS131" s="36"/>
      <c r="AT131" s="479"/>
    </row>
    <row r="132" spans="1:58" ht="25.5" hidden="1" customHeight="1" x14ac:dyDescent="0.15">
      <c r="A132" s="55"/>
      <c r="B132" s="36"/>
      <c r="C132" s="57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D132" s="36"/>
      <c r="AE132" s="36"/>
      <c r="AF132" s="36"/>
      <c r="AG132" s="36"/>
      <c r="AH132" s="36"/>
      <c r="AI132" s="36"/>
      <c r="AJ132" s="36"/>
      <c r="AK132" s="60" t="s">
        <v>53</v>
      </c>
      <c r="AL132" s="36"/>
      <c r="AM132" s="39"/>
      <c r="AN132" s="39"/>
      <c r="AO132" s="39"/>
      <c r="AP132" s="36"/>
      <c r="AQ132" s="36"/>
      <c r="AR132" s="36"/>
      <c r="AS132" s="36"/>
    </row>
    <row r="133" spans="1:58" ht="17.25" hidden="1" customHeight="1" x14ac:dyDescent="0.15">
      <c r="A133" s="61"/>
      <c r="B133" s="62"/>
      <c r="C133" s="62"/>
      <c r="D133" s="62"/>
      <c r="E133" s="62"/>
      <c r="F133" s="63"/>
      <c r="G133" s="62"/>
      <c r="H133" s="62"/>
      <c r="I133" s="62"/>
      <c r="J133" s="62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5"/>
      <c r="AL133" s="64"/>
      <c r="AM133" s="66"/>
      <c r="AN133" s="66"/>
      <c r="AO133" s="66"/>
      <c r="AP133" s="64"/>
      <c r="AQ133" s="64"/>
      <c r="AR133" s="64"/>
      <c r="AS133" s="64"/>
    </row>
    <row r="134" spans="1:58" ht="17.25" hidden="1" customHeight="1" x14ac:dyDescent="0.15">
      <c r="A134" s="41"/>
      <c r="B134" s="41"/>
      <c r="C134" s="41"/>
      <c r="D134" s="41"/>
      <c r="E134" s="41"/>
      <c r="F134" s="67"/>
      <c r="G134" s="41"/>
      <c r="H134" s="41"/>
      <c r="I134" s="41"/>
      <c r="J134" s="41"/>
      <c r="AK134" s="68"/>
      <c r="AM134" s="10"/>
      <c r="AN134" s="10"/>
      <c r="AO134" s="10"/>
    </row>
    <row r="135" spans="1:58" ht="25.5" hidden="1" customHeight="1" x14ac:dyDescent="0.15">
      <c r="A135" s="170" t="s">
        <v>67</v>
      </c>
      <c r="B135" s="171"/>
      <c r="C135" s="171"/>
      <c r="D135" s="171"/>
      <c r="E135" s="171"/>
      <c r="F135" s="171"/>
      <c r="G135" s="171"/>
      <c r="H135" s="171"/>
      <c r="I135" s="172"/>
      <c r="J135" s="28"/>
      <c r="K135" s="69" t="s">
        <v>60</v>
      </c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28"/>
      <c r="AP135" s="28"/>
      <c r="AQ135" s="28"/>
      <c r="AR135" s="28"/>
      <c r="AS135" s="28"/>
      <c r="AU135" s="36" t="s">
        <v>17</v>
      </c>
      <c r="AV135" s="39"/>
      <c r="AW135" s="39"/>
      <c r="AX135" s="39"/>
      <c r="AY135" s="39"/>
      <c r="BA135" s="39"/>
      <c r="BB135" s="39"/>
      <c r="BC135" s="39"/>
      <c r="BD135" s="21"/>
      <c r="BE135" s="21"/>
      <c r="BF135" s="21"/>
    </row>
    <row r="136" spans="1:58" ht="17.25" hidden="1" customHeight="1" x14ac:dyDescent="0.15">
      <c r="A136" s="173"/>
      <c r="B136" s="174"/>
      <c r="C136" s="174"/>
      <c r="D136" s="174"/>
      <c r="E136" s="174"/>
      <c r="F136" s="174"/>
      <c r="G136" s="174"/>
      <c r="H136" s="174"/>
      <c r="I136" s="175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30"/>
      <c r="Y136" s="30"/>
      <c r="Z136" s="30"/>
      <c r="AA136" s="30"/>
      <c r="AB136" s="30"/>
      <c r="AC136" s="30"/>
      <c r="AD136" s="30"/>
      <c r="AE136" s="31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2"/>
      <c r="AQ136" s="32"/>
      <c r="AR136" s="32"/>
      <c r="AS136" s="32"/>
    </row>
    <row r="137" spans="1:58" ht="28.5" hidden="1" customHeight="1" x14ac:dyDescent="0.15">
      <c r="A137" s="33"/>
      <c r="B137" s="34" t="s">
        <v>18</v>
      </c>
      <c r="C137" s="35"/>
      <c r="D137" s="35"/>
      <c r="E137" s="35"/>
      <c r="F137" s="36"/>
      <c r="G137" s="37"/>
      <c r="H137" s="36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8"/>
      <c r="AB137" s="39"/>
      <c r="AC137" s="39"/>
      <c r="AD137" s="39"/>
      <c r="AE137" s="34" t="s">
        <v>19</v>
      </c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V137" s="36" t="s">
        <v>20</v>
      </c>
      <c r="AY137" s="36" t="s">
        <v>21</v>
      </c>
    </row>
    <row r="138" spans="1:58" ht="25.5" hidden="1" customHeight="1" x14ac:dyDescent="0.15">
      <c r="A138" s="33"/>
      <c r="B138" s="176" t="s">
        <v>22</v>
      </c>
      <c r="C138" s="177"/>
      <c r="D138" s="177"/>
      <c r="E138" s="178"/>
      <c r="F138" s="182" t="s">
        <v>23</v>
      </c>
      <c r="G138" s="182"/>
      <c r="H138" s="244"/>
      <c r="I138" s="244"/>
      <c r="J138" s="185" t="s">
        <v>24</v>
      </c>
      <c r="K138" s="185"/>
      <c r="L138" s="244"/>
      <c r="M138" s="244"/>
      <c r="N138" s="185" t="s">
        <v>25</v>
      </c>
      <c r="O138" s="187"/>
      <c r="P138" s="189" t="s">
        <v>26</v>
      </c>
      <c r="Q138" s="187"/>
      <c r="R138" s="191" t="s">
        <v>27</v>
      </c>
      <c r="S138" s="191"/>
      <c r="T138" s="244"/>
      <c r="U138" s="244"/>
      <c r="V138" s="185" t="s">
        <v>24</v>
      </c>
      <c r="W138" s="185"/>
      <c r="X138" s="244"/>
      <c r="Y138" s="244"/>
      <c r="Z138" s="185" t="s">
        <v>25</v>
      </c>
      <c r="AA138" s="187"/>
      <c r="AB138" s="36"/>
      <c r="AC138" s="36"/>
      <c r="AD138" s="36"/>
      <c r="AE138" s="214" t="s">
        <v>56</v>
      </c>
      <c r="AF138" s="210"/>
      <c r="AG138" s="210"/>
      <c r="AH138" s="210"/>
      <c r="AI138" s="215"/>
      <c r="AJ138" s="212">
        <f>ROUNDDOWN(AY138/60,0)</f>
        <v>0</v>
      </c>
      <c r="AK138" s="212"/>
      <c r="AL138" s="210" t="s">
        <v>29</v>
      </c>
      <c r="AM138" s="210"/>
      <c r="AN138" s="212">
        <f>AY138-AJ138*60</f>
        <v>0</v>
      </c>
      <c r="AO138" s="212"/>
      <c r="AP138" s="185" t="s">
        <v>25</v>
      </c>
      <c r="AQ138" s="187"/>
      <c r="AR138" s="39"/>
      <c r="AS138" s="36"/>
      <c r="AT138" s="479"/>
      <c r="AU138" s="479" t="s">
        <v>30</v>
      </c>
      <c r="AV138" s="480">
        <f>T138*60+X138</f>
        <v>0</v>
      </c>
      <c r="AX138" s="479" t="s">
        <v>31</v>
      </c>
      <c r="AY138" s="480">
        <f>(T138*60+X138)-(H138*60+L138)</f>
        <v>0</v>
      </c>
    </row>
    <row r="139" spans="1:58" ht="35.25" hidden="1" customHeight="1" x14ac:dyDescent="0.15">
      <c r="A139" s="33"/>
      <c r="B139" s="179"/>
      <c r="C139" s="180"/>
      <c r="D139" s="180"/>
      <c r="E139" s="181"/>
      <c r="F139" s="182"/>
      <c r="G139" s="182"/>
      <c r="H139" s="245"/>
      <c r="I139" s="245"/>
      <c r="J139" s="186"/>
      <c r="K139" s="186"/>
      <c r="L139" s="245"/>
      <c r="M139" s="245"/>
      <c r="N139" s="186"/>
      <c r="O139" s="188"/>
      <c r="P139" s="190"/>
      <c r="Q139" s="188"/>
      <c r="R139" s="192"/>
      <c r="S139" s="192"/>
      <c r="T139" s="245"/>
      <c r="U139" s="245"/>
      <c r="V139" s="186"/>
      <c r="W139" s="186"/>
      <c r="X139" s="245"/>
      <c r="Y139" s="245"/>
      <c r="Z139" s="186"/>
      <c r="AA139" s="188"/>
      <c r="AB139" s="36"/>
      <c r="AC139" s="36"/>
      <c r="AD139" s="36"/>
      <c r="AE139" s="216"/>
      <c r="AF139" s="211"/>
      <c r="AG139" s="211"/>
      <c r="AH139" s="211"/>
      <c r="AI139" s="217"/>
      <c r="AJ139" s="213"/>
      <c r="AK139" s="213"/>
      <c r="AL139" s="211"/>
      <c r="AM139" s="211"/>
      <c r="AN139" s="213"/>
      <c r="AO139" s="213"/>
      <c r="AP139" s="186"/>
      <c r="AQ139" s="188"/>
      <c r="AR139" s="39"/>
      <c r="AS139" s="36"/>
      <c r="AT139" s="479"/>
      <c r="AU139" s="479"/>
      <c r="AV139" s="480"/>
      <c r="AX139" s="479"/>
      <c r="AY139" s="480"/>
    </row>
    <row r="140" spans="1:58" ht="17.25" hidden="1" customHeight="1" x14ac:dyDescent="0.15">
      <c r="A140" s="33"/>
      <c r="B140" s="40"/>
      <c r="C140" s="40"/>
      <c r="D140" s="40"/>
      <c r="E140" s="40"/>
      <c r="F140" s="41"/>
      <c r="G140" s="41"/>
      <c r="H140" s="42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39"/>
      <c r="Y140" s="39"/>
      <c r="Z140" s="37"/>
      <c r="AA140" s="38"/>
      <c r="AB140" s="39"/>
      <c r="AC140" s="39"/>
      <c r="AD140" s="39"/>
      <c r="AE140" s="43"/>
      <c r="AF140" s="43"/>
      <c r="AG140" s="43"/>
      <c r="AH140" s="43"/>
      <c r="AI140" s="43"/>
      <c r="AJ140" s="44" t="s">
        <v>32</v>
      </c>
      <c r="AK140" s="43"/>
      <c r="AL140" s="43"/>
      <c r="AM140" s="43"/>
      <c r="AN140" s="43"/>
      <c r="AO140" s="43"/>
      <c r="AP140" s="43"/>
      <c r="AQ140" s="43"/>
      <c r="AR140" s="39"/>
      <c r="AS140" s="36"/>
    </row>
    <row r="141" spans="1:58" s="36" customFormat="1" ht="25.5" hidden="1" customHeight="1" x14ac:dyDescent="0.15">
      <c r="A141" s="33"/>
      <c r="B141" s="34"/>
      <c r="C141" s="35"/>
      <c r="D141" s="35"/>
      <c r="E141" s="35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8"/>
      <c r="X141" s="39"/>
      <c r="Y141" s="39"/>
      <c r="Z141" s="37"/>
      <c r="AA141" s="38"/>
      <c r="AB141" s="39"/>
      <c r="AC141" s="39"/>
      <c r="AD141" s="39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39"/>
      <c r="AV141" s="48" t="s">
        <v>33</v>
      </c>
      <c r="AY141" s="36" t="s">
        <v>34</v>
      </c>
      <c r="BB141" s="36" t="s">
        <v>61</v>
      </c>
      <c r="BD141" s="3"/>
      <c r="BE141" s="3"/>
      <c r="BF141" s="3"/>
    </row>
    <row r="142" spans="1:58" s="53" customFormat="1" ht="25.5" hidden="1" customHeight="1" x14ac:dyDescent="0.15">
      <c r="A142" s="46"/>
      <c r="B142" s="47" t="s">
        <v>36</v>
      </c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8"/>
      <c r="P142" s="47"/>
      <c r="Q142" s="47"/>
      <c r="R142" s="47"/>
      <c r="S142" s="47"/>
      <c r="T142" s="47"/>
      <c r="U142" s="13"/>
      <c r="V142" s="47"/>
      <c r="W142" s="47"/>
      <c r="X142" s="39"/>
      <c r="Y142" s="39"/>
      <c r="Z142" s="37"/>
      <c r="AA142" s="38"/>
      <c r="AB142" s="39"/>
      <c r="AC142" s="39"/>
      <c r="AD142" s="39"/>
      <c r="AE142" s="49" t="s">
        <v>37</v>
      </c>
      <c r="AF142" s="50"/>
      <c r="AG142" s="51"/>
      <c r="AH142" s="51"/>
      <c r="AI142" s="51"/>
      <c r="AJ142" s="51"/>
      <c r="AK142" s="51"/>
      <c r="AL142" s="51"/>
      <c r="AM142" s="51"/>
      <c r="AN142" s="43"/>
      <c r="AO142" s="43"/>
      <c r="AP142" s="43"/>
      <c r="AQ142" s="52"/>
      <c r="AR142" s="39"/>
      <c r="AS142" s="36"/>
      <c r="AT142" s="48"/>
      <c r="AU142" s="48"/>
      <c r="AV142" s="48" t="s">
        <v>38</v>
      </c>
      <c r="AW142" s="48"/>
      <c r="AX142" s="48"/>
      <c r="AY142" s="36" t="s">
        <v>39</v>
      </c>
      <c r="AZ142" s="48"/>
      <c r="BA142" s="36"/>
      <c r="BB142" s="36"/>
      <c r="BC142" s="48"/>
      <c r="BD142" s="3"/>
      <c r="BE142" s="45"/>
      <c r="BF142" s="45"/>
    </row>
    <row r="143" spans="1:58" ht="25.5" hidden="1" customHeight="1" x14ac:dyDescent="0.15">
      <c r="A143" s="33"/>
      <c r="B143" s="176" t="s">
        <v>63</v>
      </c>
      <c r="C143" s="177"/>
      <c r="D143" s="177"/>
      <c r="E143" s="178"/>
      <c r="F143" s="182" t="s">
        <v>23</v>
      </c>
      <c r="G143" s="182"/>
      <c r="H143" s="244"/>
      <c r="I143" s="244"/>
      <c r="J143" s="185" t="s">
        <v>24</v>
      </c>
      <c r="K143" s="185"/>
      <c r="L143" s="244"/>
      <c r="M143" s="244"/>
      <c r="N143" s="185" t="s">
        <v>25</v>
      </c>
      <c r="O143" s="187"/>
      <c r="P143" s="189" t="s">
        <v>26</v>
      </c>
      <c r="Q143" s="187"/>
      <c r="R143" s="191" t="s">
        <v>27</v>
      </c>
      <c r="S143" s="191"/>
      <c r="T143" s="246"/>
      <c r="U143" s="244"/>
      <c r="V143" s="185" t="s">
        <v>24</v>
      </c>
      <c r="W143" s="185"/>
      <c r="X143" s="244"/>
      <c r="Y143" s="244"/>
      <c r="Z143" s="185" t="s">
        <v>25</v>
      </c>
      <c r="AA143" s="187"/>
      <c r="AB143" s="39"/>
      <c r="AC143" s="39"/>
      <c r="AD143" s="39"/>
      <c r="AE143" s="241" t="s">
        <v>64</v>
      </c>
      <c r="AF143" s="185"/>
      <c r="AG143" s="185"/>
      <c r="AH143" s="185"/>
      <c r="AI143" s="187"/>
      <c r="AJ143" s="242">
        <f>ROUNDDOWN(AV148/60,0)</f>
        <v>0</v>
      </c>
      <c r="AK143" s="212"/>
      <c r="AL143" s="185" t="s">
        <v>24</v>
      </c>
      <c r="AM143" s="185"/>
      <c r="AN143" s="212">
        <f>AV148-AJ143*60</f>
        <v>0</v>
      </c>
      <c r="AO143" s="212"/>
      <c r="AP143" s="185" t="s">
        <v>25</v>
      </c>
      <c r="AQ143" s="187"/>
      <c r="AR143" s="39"/>
      <c r="AS143" s="54"/>
      <c r="AU143" s="479" t="s">
        <v>42</v>
      </c>
      <c r="AV143" s="480">
        <f>IF(AY143&lt;=BB143,BB143,AV138)</f>
        <v>1260</v>
      </c>
      <c r="AW143" s="293"/>
      <c r="AX143" s="479" t="s">
        <v>43</v>
      </c>
      <c r="AY143" s="480">
        <f>T143*60+X143</f>
        <v>0</v>
      </c>
      <c r="AZ143" s="293"/>
      <c r="BA143" s="479" t="s">
        <v>44</v>
      </c>
      <c r="BB143" s="480">
        <f>21*60</f>
        <v>1260</v>
      </c>
    </row>
    <row r="144" spans="1:58" ht="35.25" hidden="1" customHeight="1" x14ac:dyDescent="0.15">
      <c r="A144" s="33"/>
      <c r="B144" s="179"/>
      <c r="C144" s="180"/>
      <c r="D144" s="180"/>
      <c r="E144" s="181"/>
      <c r="F144" s="182"/>
      <c r="G144" s="182"/>
      <c r="H144" s="245"/>
      <c r="I144" s="245"/>
      <c r="J144" s="186"/>
      <c r="K144" s="186"/>
      <c r="L144" s="245"/>
      <c r="M144" s="245"/>
      <c r="N144" s="186"/>
      <c r="O144" s="188"/>
      <c r="P144" s="190"/>
      <c r="Q144" s="188"/>
      <c r="R144" s="192"/>
      <c r="S144" s="192"/>
      <c r="T144" s="247"/>
      <c r="U144" s="245"/>
      <c r="V144" s="186"/>
      <c r="W144" s="186"/>
      <c r="X144" s="245"/>
      <c r="Y144" s="245"/>
      <c r="Z144" s="186"/>
      <c r="AA144" s="188"/>
      <c r="AB144" s="36"/>
      <c r="AC144" s="36"/>
      <c r="AD144" s="36"/>
      <c r="AE144" s="190"/>
      <c r="AF144" s="186"/>
      <c r="AG144" s="186"/>
      <c r="AH144" s="186"/>
      <c r="AI144" s="188"/>
      <c r="AJ144" s="243"/>
      <c r="AK144" s="213"/>
      <c r="AL144" s="186"/>
      <c r="AM144" s="186"/>
      <c r="AN144" s="213"/>
      <c r="AO144" s="213"/>
      <c r="AP144" s="186"/>
      <c r="AQ144" s="188"/>
      <c r="AR144" s="39"/>
      <c r="AS144" s="54"/>
      <c r="AU144" s="479"/>
      <c r="AV144" s="480"/>
      <c r="AW144" s="293"/>
      <c r="AX144" s="479"/>
      <c r="AY144" s="480"/>
      <c r="AZ144" s="293"/>
      <c r="BA144" s="479"/>
      <c r="BB144" s="480"/>
    </row>
    <row r="145" spans="1:58" ht="17.25" hidden="1" customHeight="1" x14ac:dyDescent="0.15">
      <c r="A145" s="55"/>
      <c r="B145" s="40"/>
      <c r="C145" s="40"/>
      <c r="D145" s="40"/>
      <c r="E145" s="40"/>
      <c r="F145" s="36"/>
      <c r="G145" s="40"/>
      <c r="H145" s="42"/>
      <c r="I145" s="40"/>
      <c r="J145" s="40"/>
      <c r="K145" s="40"/>
      <c r="L145" s="40"/>
      <c r="M145" s="40"/>
      <c r="N145" s="40"/>
      <c r="O145" s="40"/>
      <c r="P145" s="56"/>
      <c r="Q145" s="40"/>
      <c r="R145" s="40"/>
      <c r="S145" s="40"/>
      <c r="T145" s="40"/>
      <c r="U145" s="40"/>
      <c r="V145" s="40"/>
      <c r="W145" s="40"/>
      <c r="X145" s="39"/>
      <c r="Y145" s="39"/>
      <c r="Z145" s="37"/>
      <c r="AA145" s="36"/>
      <c r="AB145" s="36"/>
      <c r="AC145" s="36"/>
      <c r="AD145" s="36"/>
      <c r="AE145" s="52"/>
      <c r="AF145" s="52"/>
      <c r="AG145" s="52"/>
      <c r="AH145" s="52"/>
      <c r="AI145" s="52"/>
      <c r="AJ145" s="44" t="s">
        <v>32</v>
      </c>
      <c r="AK145" s="52"/>
      <c r="AL145" s="52"/>
      <c r="AM145" s="52"/>
      <c r="AN145" s="52"/>
      <c r="AO145" s="52"/>
      <c r="AP145" s="52"/>
      <c r="AQ145" s="52"/>
      <c r="AR145" s="36"/>
      <c r="AS145" s="36"/>
      <c r="AY145" s="67" t="s">
        <v>45</v>
      </c>
    </row>
    <row r="146" spans="1:58" ht="25.5" hidden="1" customHeight="1" x14ac:dyDescent="0.2">
      <c r="A146" s="55"/>
      <c r="B146" s="36"/>
      <c r="C146" s="220" t="s">
        <v>146</v>
      </c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2"/>
      <c r="AC146" s="36"/>
      <c r="AD146" s="36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36"/>
      <c r="AS146" s="36"/>
      <c r="AY146" s="137" t="s">
        <v>138</v>
      </c>
    </row>
    <row r="147" spans="1:58" ht="25.5" hidden="1" customHeight="1" x14ac:dyDescent="0.15">
      <c r="A147" s="55"/>
      <c r="B147" s="36"/>
      <c r="C147" s="223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5"/>
      <c r="AC147" s="36"/>
      <c r="AD147" s="36"/>
      <c r="AE147" s="49" t="s">
        <v>47</v>
      </c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36"/>
      <c r="AS147" s="36"/>
      <c r="AV147" s="36" t="s">
        <v>48</v>
      </c>
      <c r="AY147" s="36" t="s">
        <v>49</v>
      </c>
      <c r="AZ147" s="138"/>
    </row>
    <row r="148" spans="1:58" s="53" customFormat="1" ht="25.5" hidden="1" customHeight="1" x14ac:dyDescent="0.15">
      <c r="A148" s="55"/>
      <c r="B148" s="36"/>
      <c r="C148" s="223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5"/>
      <c r="AD148" s="39"/>
      <c r="AE148" s="214" t="s">
        <v>58</v>
      </c>
      <c r="AF148" s="229"/>
      <c r="AG148" s="229"/>
      <c r="AH148" s="229"/>
      <c r="AI148" s="229"/>
      <c r="AJ148" s="229"/>
      <c r="AK148" s="230"/>
      <c r="AL148" s="234">
        <f>IF(AY138=0,0,ROUNDUP(AV148/AY138,3))</f>
        <v>0</v>
      </c>
      <c r="AM148" s="235"/>
      <c r="AN148" s="235"/>
      <c r="AO148" s="235"/>
      <c r="AP148" s="235"/>
      <c r="AQ148" s="236"/>
      <c r="AR148" s="36"/>
      <c r="AS148" s="36"/>
      <c r="AT148" s="48"/>
      <c r="AU148" s="479" t="s">
        <v>51</v>
      </c>
      <c r="AV148" s="481">
        <f>IF(AV138-AV143&gt;0,IF(AV138-AV143&gt;AY138,AY138,AV138-AV143),0)</f>
        <v>0</v>
      </c>
      <c r="AW148" s="482" t="s">
        <v>52</v>
      </c>
      <c r="AX148" s="482"/>
      <c r="AY148" s="138"/>
      <c r="AZ148" s="138"/>
      <c r="BA148" s="48"/>
      <c r="BB148" s="48"/>
      <c r="BC148" s="48"/>
      <c r="BD148" s="45"/>
      <c r="BE148" s="45"/>
      <c r="BF148" s="45"/>
    </row>
    <row r="149" spans="1:58" ht="35.25" hidden="1" customHeight="1" x14ac:dyDescent="0.15">
      <c r="A149" s="70"/>
      <c r="B149" s="36"/>
      <c r="C149" s="223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5"/>
      <c r="AC149" s="39"/>
      <c r="AD149" s="36"/>
      <c r="AE149" s="231"/>
      <c r="AF149" s="232"/>
      <c r="AG149" s="232"/>
      <c r="AH149" s="232"/>
      <c r="AI149" s="232"/>
      <c r="AJ149" s="232"/>
      <c r="AK149" s="233"/>
      <c r="AL149" s="237"/>
      <c r="AM149" s="238"/>
      <c r="AN149" s="238"/>
      <c r="AO149" s="238"/>
      <c r="AP149" s="238"/>
      <c r="AQ149" s="239"/>
      <c r="AR149" s="36"/>
      <c r="AS149" s="36"/>
      <c r="AT149" s="479"/>
      <c r="AU149" s="479"/>
      <c r="AV149" s="481"/>
      <c r="AW149" s="482"/>
      <c r="AX149" s="482"/>
    </row>
    <row r="150" spans="1:58" ht="25.5" hidden="1" customHeight="1" x14ac:dyDescent="0.15">
      <c r="A150" s="70"/>
      <c r="B150" s="36"/>
      <c r="C150" s="226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8"/>
      <c r="AC150" s="36"/>
      <c r="AD150" s="36"/>
      <c r="AE150" s="36"/>
      <c r="AF150" s="36"/>
      <c r="AG150" s="36"/>
      <c r="AH150" s="36"/>
      <c r="AI150" s="36"/>
      <c r="AJ150" s="36"/>
      <c r="AK150" s="59" t="s">
        <v>32</v>
      </c>
      <c r="AL150" s="36"/>
      <c r="AM150" s="39"/>
      <c r="AN150" s="39"/>
      <c r="AO150" s="39"/>
      <c r="AP150" s="36"/>
      <c r="AQ150" s="36"/>
      <c r="AR150" s="36"/>
      <c r="AS150" s="36"/>
      <c r="AT150" s="479"/>
    </row>
    <row r="151" spans="1:58" ht="25.5" hidden="1" customHeight="1" x14ac:dyDescent="0.15">
      <c r="A151" s="55"/>
      <c r="B151" s="35"/>
      <c r="C151" s="57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36"/>
      <c r="AD151" s="36"/>
      <c r="AE151" s="36"/>
      <c r="AF151" s="36"/>
      <c r="AG151" s="36"/>
      <c r="AH151" s="36"/>
      <c r="AI151" s="36"/>
      <c r="AJ151" s="36"/>
      <c r="AK151" s="60" t="s">
        <v>53</v>
      </c>
      <c r="AL151" s="36"/>
      <c r="AM151" s="39"/>
      <c r="AN151" s="39"/>
      <c r="AO151" s="39"/>
      <c r="AP151" s="36"/>
      <c r="AQ151" s="36"/>
      <c r="AR151" s="36"/>
      <c r="AS151" s="36"/>
    </row>
    <row r="152" spans="1:58" ht="17.25" hidden="1" customHeight="1" x14ac:dyDescent="0.15">
      <c r="A152" s="41"/>
      <c r="B152" s="41"/>
      <c r="C152" s="41"/>
      <c r="D152" s="41"/>
      <c r="E152" s="41"/>
      <c r="F152" s="67"/>
      <c r="G152" s="41"/>
      <c r="H152" s="41"/>
      <c r="I152" s="41"/>
      <c r="J152" s="41"/>
      <c r="AK152" s="68"/>
      <c r="AM152" s="10"/>
      <c r="AN152" s="10"/>
      <c r="AO152" s="10"/>
    </row>
    <row r="153" spans="1:58" ht="25.5" hidden="1" customHeight="1" x14ac:dyDescent="0.15">
      <c r="A153" s="170" t="s">
        <v>68</v>
      </c>
      <c r="B153" s="171"/>
      <c r="C153" s="171"/>
      <c r="D153" s="171"/>
      <c r="E153" s="171"/>
      <c r="F153" s="171"/>
      <c r="G153" s="171"/>
      <c r="H153" s="171"/>
      <c r="I153" s="172"/>
      <c r="J153" s="28"/>
      <c r="K153" s="69" t="s">
        <v>60</v>
      </c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28"/>
      <c r="AP153" s="28"/>
      <c r="AQ153" s="28"/>
      <c r="AR153" s="28"/>
      <c r="AS153" s="28"/>
      <c r="AU153" s="36" t="s">
        <v>17</v>
      </c>
      <c r="AV153" s="39"/>
      <c r="AW153" s="39"/>
      <c r="AX153" s="39"/>
      <c r="AY153" s="39"/>
      <c r="BA153" s="39"/>
      <c r="BB153" s="39"/>
      <c r="BC153" s="39"/>
      <c r="BD153" s="21"/>
      <c r="BE153" s="21"/>
      <c r="BF153" s="21"/>
    </row>
    <row r="154" spans="1:58" ht="17.25" hidden="1" customHeight="1" x14ac:dyDescent="0.15">
      <c r="A154" s="173"/>
      <c r="B154" s="174"/>
      <c r="C154" s="174"/>
      <c r="D154" s="174"/>
      <c r="E154" s="174"/>
      <c r="F154" s="174"/>
      <c r="G154" s="174"/>
      <c r="H154" s="174"/>
      <c r="I154" s="175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30"/>
      <c r="Y154" s="30"/>
      <c r="Z154" s="30"/>
      <c r="AA154" s="30"/>
      <c r="AB154" s="30"/>
      <c r="AC154" s="30"/>
      <c r="AD154" s="30"/>
      <c r="AE154" s="31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2"/>
      <c r="AQ154" s="32"/>
      <c r="AR154" s="32"/>
      <c r="AS154" s="32"/>
    </row>
    <row r="155" spans="1:58" ht="28.5" hidden="1" customHeight="1" x14ac:dyDescent="0.15">
      <c r="A155" s="33"/>
      <c r="B155" s="34" t="s">
        <v>18</v>
      </c>
      <c r="C155" s="35"/>
      <c r="D155" s="35"/>
      <c r="E155" s="35"/>
      <c r="F155" s="36"/>
      <c r="G155" s="37"/>
      <c r="H155" s="36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8"/>
      <c r="AB155" s="39"/>
      <c r="AC155" s="39"/>
      <c r="AD155" s="39"/>
      <c r="AE155" s="34" t="s">
        <v>19</v>
      </c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V155" s="36" t="s">
        <v>20</v>
      </c>
      <c r="AY155" s="36" t="s">
        <v>21</v>
      </c>
    </row>
    <row r="156" spans="1:58" ht="25.5" hidden="1" customHeight="1" x14ac:dyDescent="0.15">
      <c r="A156" s="33"/>
      <c r="B156" s="176" t="s">
        <v>22</v>
      </c>
      <c r="C156" s="177"/>
      <c r="D156" s="177"/>
      <c r="E156" s="178"/>
      <c r="F156" s="182" t="s">
        <v>23</v>
      </c>
      <c r="G156" s="182"/>
      <c r="H156" s="244"/>
      <c r="I156" s="244"/>
      <c r="J156" s="185" t="s">
        <v>24</v>
      </c>
      <c r="K156" s="185"/>
      <c r="L156" s="244"/>
      <c r="M156" s="244"/>
      <c r="N156" s="185" t="s">
        <v>25</v>
      </c>
      <c r="O156" s="187"/>
      <c r="P156" s="189" t="s">
        <v>26</v>
      </c>
      <c r="Q156" s="187"/>
      <c r="R156" s="191" t="s">
        <v>27</v>
      </c>
      <c r="S156" s="191"/>
      <c r="T156" s="244"/>
      <c r="U156" s="244"/>
      <c r="V156" s="185" t="s">
        <v>24</v>
      </c>
      <c r="W156" s="185"/>
      <c r="X156" s="244"/>
      <c r="Y156" s="244"/>
      <c r="Z156" s="185" t="s">
        <v>25</v>
      </c>
      <c r="AA156" s="187"/>
      <c r="AB156" s="36"/>
      <c r="AC156" s="36"/>
      <c r="AD156" s="36"/>
      <c r="AE156" s="214" t="s">
        <v>56</v>
      </c>
      <c r="AF156" s="210"/>
      <c r="AG156" s="210"/>
      <c r="AH156" s="210"/>
      <c r="AI156" s="215"/>
      <c r="AJ156" s="212">
        <f>ROUNDDOWN(AY156/60,0)</f>
        <v>0</v>
      </c>
      <c r="AK156" s="212"/>
      <c r="AL156" s="210" t="s">
        <v>29</v>
      </c>
      <c r="AM156" s="210"/>
      <c r="AN156" s="212">
        <f>AY156-AJ156*60</f>
        <v>0</v>
      </c>
      <c r="AO156" s="212"/>
      <c r="AP156" s="185" t="s">
        <v>25</v>
      </c>
      <c r="AQ156" s="187"/>
      <c r="AR156" s="39"/>
      <c r="AS156" s="36"/>
      <c r="AT156" s="479"/>
      <c r="AU156" s="479" t="s">
        <v>30</v>
      </c>
      <c r="AV156" s="480">
        <f>T156*60+X156</f>
        <v>0</v>
      </c>
      <c r="AX156" s="479" t="s">
        <v>31</v>
      </c>
      <c r="AY156" s="480">
        <f>(T156*60+X156)-(H156*60+L156)</f>
        <v>0</v>
      </c>
    </row>
    <row r="157" spans="1:58" ht="35.25" hidden="1" customHeight="1" x14ac:dyDescent="0.15">
      <c r="A157" s="33"/>
      <c r="B157" s="179"/>
      <c r="C157" s="180"/>
      <c r="D157" s="180"/>
      <c r="E157" s="181"/>
      <c r="F157" s="182"/>
      <c r="G157" s="182"/>
      <c r="H157" s="245"/>
      <c r="I157" s="245"/>
      <c r="J157" s="186"/>
      <c r="K157" s="186"/>
      <c r="L157" s="245"/>
      <c r="M157" s="245"/>
      <c r="N157" s="186"/>
      <c r="O157" s="188"/>
      <c r="P157" s="190"/>
      <c r="Q157" s="188"/>
      <c r="R157" s="192"/>
      <c r="S157" s="192"/>
      <c r="T157" s="245"/>
      <c r="U157" s="245"/>
      <c r="V157" s="186"/>
      <c r="W157" s="186"/>
      <c r="X157" s="245"/>
      <c r="Y157" s="245"/>
      <c r="Z157" s="186"/>
      <c r="AA157" s="188"/>
      <c r="AB157" s="36"/>
      <c r="AC157" s="36"/>
      <c r="AD157" s="36"/>
      <c r="AE157" s="216"/>
      <c r="AF157" s="211"/>
      <c r="AG157" s="211"/>
      <c r="AH157" s="211"/>
      <c r="AI157" s="217"/>
      <c r="AJ157" s="213"/>
      <c r="AK157" s="213"/>
      <c r="AL157" s="211"/>
      <c r="AM157" s="211"/>
      <c r="AN157" s="213"/>
      <c r="AO157" s="213"/>
      <c r="AP157" s="186"/>
      <c r="AQ157" s="188"/>
      <c r="AR157" s="39"/>
      <c r="AS157" s="36"/>
      <c r="AT157" s="479"/>
      <c r="AU157" s="479"/>
      <c r="AV157" s="480"/>
      <c r="AX157" s="479"/>
      <c r="AY157" s="480"/>
    </row>
    <row r="158" spans="1:58" ht="17.25" hidden="1" customHeight="1" x14ac:dyDescent="0.15">
      <c r="A158" s="33"/>
      <c r="B158" s="40"/>
      <c r="C158" s="40"/>
      <c r="D158" s="40"/>
      <c r="E158" s="40"/>
      <c r="F158" s="41"/>
      <c r="G158" s="41"/>
      <c r="H158" s="42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39"/>
      <c r="Y158" s="39"/>
      <c r="Z158" s="37"/>
      <c r="AA158" s="38"/>
      <c r="AB158" s="39"/>
      <c r="AC158" s="39"/>
      <c r="AD158" s="39"/>
      <c r="AE158" s="43"/>
      <c r="AF158" s="43"/>
      <c r="AG158" s="43"/>
      <c r="AH158" s="43"/>
      <c r="AI158" s="43"/>
      <c r="AJ158" s="44" t="s">
        <v>32</v>
      </c>
      <c r="AK158" s="43"/>
      <c r="AL158" s="43"/>
      <c r="AM158" s="43"/>
      <c r="AN158" s="43"/>
      <c r="AO158" s="43"/>
      <c r="AP158" s="43"/>
      <c r="AQ158" s="43"/>
      <c r="AR158" s="39"/>
      <c r="AS158" s="36"/>
    </row>
    <row r="159" spans="1:58" s="36" customFormat="1" ht="25.5" hidden="1" customHeight="1" x14ac:dyDescent="0.15">
      <c r="A159" s="33"/>
      <c r="B159" s="34"/>
      <c r="C159" s="35"/>
      <c r="D159" s="35"/>
      <c r="E159" s="35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8"/>
      <c r="X159" s="39"/>
      <c r="Y159" s="39"/>
      <c r="Z159" s="37"/>
      <c r="AA159" s="38"/>
      <c r="AB159" s="39"/>
      <c r="AC159" s="39"/>
      <c r="AD159" s="39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39"/>
      <c r="AV159" s="48" t="s">
        <v>33</v>
      </c>
      <c r="AY159" s="36" t="s">
        <v>34</v>
      </c>
      <c r="BB159" s="36" t="s">
        <v>61</v>
      </c>
      <c r="BD159" s="3"/>
      <c r="BE159" s="3"/>
      <c r="BF159" s="3"/>
    </row>
    <row r="160" spans="1:58" s="53" customFormat="1" ht="25.5" hidden="1" customHeight="1" x14ac:dyDescent="0.15">
      <c r="A160" s="46"/>
      <c r="B160" s="47" t="s">
        <v>36</v>
      </c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8"/>
      <c r="P160" s="47"/>
      <c r="Q160" s="47"/>
      <c r="R160" s="47"/>
      <c r="S160" s="47"/>
      <c r="T160" s="47"/>
      <c r="U160" s="13"/>
      <c r="V160" s="47"/>
      <c r="W160" s="47"/>
      <c r="X160" s="39"/>
      <c r="Y160" s="39"/>
      <c r="Z160" s="37"/>
      <c r="AA160" s="38"/>
      <c r="AB160" s="39"/>
      <c r="AC160" s="39"/>
      <c r="AD160" s="39"/>
      <c r="AE160" s="49" t="s">
        <v>37</v>
      </c>
      <c r="AF160" s="50"/>
      <c r="AG160" s="51"/>
      <c r="AH160" s="51"/>
      <c r="AI160" s="51"/>
      <c r="AJ160" s="51"/>
      <c r="AK160" s="51"/>
      <c r="AL160" s="51"/>
      <c r="AM160" s="51"/>
      <c r="AN160" s="43"/>
      <c r="AO160" s="43"/>
      <c r="AP160" s="43"/>
      <c r="AQ160" s="52"/>
      <c r="AR160" s="39"/>
      <c r="AS160" s="36"/>
      <c r="AT160" s="48"/>
      <c r="AU160" s="48"/>
      <c r="AV160" s="48" t="s">
        <v>38</v>
      </c>
      <c r="AW160" s="48"/>
      <c r="AX160" s="48"/>
      <c r="AY160" s="36" t="s">
        <v>39</v>
      </c>
      <c r="AZ160" s="48"/>
      <c r="BA160" s="36"/>
      <c r="BB160" s="36"/>
      <c r="BC160" s="48"/>
      <c r="BD160" s="3"/>
      <c r="BE160" s="45"/>
      <c r="BF160" s="45"/>
    </row>
    <row r="161" spans="1:58" ht="25.5" hidden="1" customHeight="1" x14ac:dyDescent="0.15">
      <c r="A161" s="33"/>
      <c r="B161" s="176" t="s">
        <v>63</v>
      </c>
      <c r="C161" s="177"/>
      <c r="D161" s="177"/>
      <c r="E161" s="178"/>
      <c r="F161" s="182" t="s">
        <v>23</v>
      </c>
      <c r="G161" s="182"/>
      <c r="H161" s="244"/>
      <c r="I161" s="244"/>
      <c r="J161" s="185" t="s">
        <v>24</v>
      </c>
      <c r="K161" s="185"/>
      <c r="L161" s="244"/>
      <c r="M161" s="244"/>
      <c r="N161" s="185" t="s">
        <v>25</v>
      </c>
      <c r="O161" s="187"/>
      <c r="P161" s="189" t="s">
        <v>26</v>
      </c>
      <c r="Q161" s="187"/>
      <c r="R161" s="191" t="s">
        <v>27</v>
      </c>
      <c r="S161" s="191"/>
      <c r="T161" s="246"/>
      <c r="U161" s="244"/>
      <c r="V161" s="185" t="s">
        <v>24</v>
      </c>
      <c r="W161" s="185"/>
      <c r="X161" s="244"/>
      <c r="Y161" s="244"/>
      <c r="Z161" s="185" t="s">
        <v>25</v>
      </c>
      <c r="AA161" s="187"/>
      <c r="AB161" s="39"/>
      <c r="AC161" s="39"/>
      <c r="AD161" s="39"/>
      <c r="AE161" s="241" t="s">
        <v>64</v>
      </c>
      <c r="AF161" s="185"/>
      <c r="AG161" s="185"/>
      <c r="AH161" s="185"/>
      <c r="AI161" s="187"/>
      <c r="AJ161" s="242">
        <f>ROUNDDOWN(AV166/60,0)</f>
        <v>0</v>
      </c>
      <c r="AK161" s="212"/>
      <c r="AL161" s="185" t="s">
        <v>24</v>
      </c>
      <c r="AM161" s="185"/>
      <c r="AN161" s="212">
        <f>AV166-AJ161*60</f>
        <v>0</v>
      </c>
      <c r="AO161" s="212"/>
      <c r="AP161" s="185" t="s">
        <v>25</v>
      </c>
      <c r="AQ161" s="187"/>
      <c r="AR161" s="39"/>
      <c r="AS161" s="54"/>
      <c r="AU161" s="479" t="s">
        <v>42</v>
      </c>
      <c r="AV161" s="480">
        <f>IF(AY161&lt;=BB161,BB161,AV156)</f>
        <v>1260</v>
      </c>
      <c r="AW161" s="293"/>
      <c r="AX161" s="479" t="s">
        <v>43</v>
      </c>
      <c r="AY161" s="480">
        <f>T161*60+X161</f>
        <v>0</v>
      </c>
      <c r="AZ161" s="293"/>
      <c r="BA161" s="479" t="s">
        <v>44</v>
      </c>
      <c r="BB161" s="480">
        <f>21*60</f>
        <v>1260</v>
      </c>
    </row>
    <row r="162" spans="1:58" ht="35.25" hidden="1" customHeight="1" x14ac:dyDescent="0.15">
      <c r="A162" s="33"/>
      <c r="B162" s="179"/>
      <c r="C162" s="180"/>
      <c r="D162" s="180"/>
      <c r="E162" s="181"/>
      <c r="F162" s="182"/>
      <c r="G162" s="182"/>
      <c r="H162" s="245"/>
      <c r="I162" s="245"/>
      <c r="J162" s="186"/>
      <c r="K162" s="186"/>
      <c r="L162" s="245"/>
      <c r="M162" s="245"/>
      <c r="N162" s="186"/>
      <c r="O162" s="188"/>
      <c r="P162" s="190"/>
      <c r="Q162" s="188"/>
      <c r="R162" s="192"/>
      <c r="S162" s="192"/>
      <c r="T162" s="247"/>
      <c r="U162" s="245"/>
      <c r="V162" s="186"/>
      <c r="W162" s="186"/>
      <c r="X162" s="245"/>
      <c r="Y162" s="245"/>
      <c r="Z162" s="186"/>
      <c r="AA162" s="188"/>
      <c r="AB162" s="36"/>
      <c r="AC162" s="36"/>
      <c r="AD162" s="36"/>
      <c r="AE162" s="190"/>
      <c r="AF162" s="186"/>
      <c r="AG162" s="186"/>
      <c r="AH162" s="186"/>
      <c r="AI162" s="188"/>
      <c r="AJ162" s="243"/>
      <c r="AK162" s="213"/>
      <c r="AL162" s="186"/>
      <c r="AM162" s="186"/>
      <c r="AN162" s="213"/>
      <c r="AO162" s="213"/>
      <c r="AP162" s="186"/>
      <c r="AQ162" s="188"/>
      <c r="AR162" s="39"/>
      <c r="AS162" s="54"/>
      <c r="AU162" s="479"/>
      <c r="AV162" s="480"/>
      <c r="AW162" s="293"/>
      <c r="AX162" s="479"/>
      <c r="AY162" s="480"/>
      <c r="AZ162" s="293"/>
      <c r="BA162" s="479"/>
      <c r="BB162" s="480"/>
    </row>
    <row r="163" spans="1:58" ht="17.25" hidden="1" customHeight="1" x14ac:dyDescent="0.15">
      <c r="A163" s="55"/>
      <c r="B163" s="40"/>
      <c r="C163" s="40"/>
      <c r="D163" s="40"/>
      <c r="E163" s="40"/>
      <c r="F163" s="36"/>
      <c r="G163" s="40"/>
      <c r="H163" s="42"/>
      <c r="I163" s="40"/>
      <c r="J163" s="40"/>
      <c r="K163" s="40"/>
      <c r="L163" s="40"/>
      <c r="M163" s="40"/>
      <c r="N163" s="40"/>
      <c r="O163" s="40"/>
      <c r="P163" s="56"/>
      <c r="Q163" s="40"/>
      <c r="R163" s="40"/>
      <c r="S163" s="40"/>
      <c r="T163" s="40"/>
      <c r="U163" s="40"/>
      <c r="V163" s="40"/>
      <c r="W163" s="40"/>
      <c r="X163" s="39"/>
      <c r="Y163" s="39"/>
      <c r="Z163" s="37"/>
      <c r="AA163" s="36"/>
      <c r="AB163" s="36"/>
      <c r="AC163" s="36"/>
      <c r="AD163" s="36"/>
      <c r="AE163" s="52"/>
      <c r="AF163" s="52"/>
      <c r="AG163" s="52"/>
      <c r="AH163" s="52"/>
      <c r="AI163" s="52"/>
      <c r="AJ163" s="44" t="s">
        <v>32</v>
      </c>
      <c r="AK163" s="52"/>
      <c r="AL163" s="52"/>
      <c r="AM163" s="52"/>
      <c r="AN163" s="52"/>
      <c r="AO163" s="52"/>
      <c r="AP163" s="52"/>
      <c r="AQ163" s="52"/>
      <c r="AR163" s="36"/>
      <c r="AS163" s="36"/>
      <c r="AY163" s="67" t="s">
        <v>45</v>
      </c>
    </row>
    <row r="164" spans="1:58" ht="25.5" hidden="1" customHeight="1" x14ac:dyDescent="0.2">
      <c r="A164" s="55"/>
      <c r="B164" s="36"/>
      <c r="C164" s="220" t="s">
        <v>146</v>
      </c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222"/>
      <c r="AC164" s="36"/>
      <c r="AD164" s="36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36"/>
      <c r="AS164" s="36"/>
      <c r="AY164" s="137" t="s">
        <v>138</v>
      </c>
    </row>
    <row r="165" spans="1:58" ht="25.5" hidden="1" customHeight="1" x14ac:dyDescent="0.15">
      <c r="A165" s="55"/>
      <c r="B165" s="36"/>
      <c r="C165" s="223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5"/>
      <c r="AC165" s="36"/>
      <c r="AD165" s="36"/>
      <c r="AE165" s="49" t="s">
        <v>47</v>
      </c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36"/>
      <c r="AS165" s="36"/>
      <c r="AV165" s="36" t="s">
        <v>48</v>
      </c>
      <c r="AY165" s="36" t="s">
        <v>49</v>
      </c>
      <c r="AZ165" s="138"/>
    </row>
    <row r="166" spans="1:58" s="53" customFormat="1" ht="25.5" hidden="1" customHeight="1" x14ac:dyDescent="0.15">
      <c r="A166" s="55"/>
      <c r="B166" s="36"/>
      <c r="C166" s="223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5"/>
      <c r="AD166" s="39"/>
      <c r="AE166" s="214" t="s">
        <v>58</v>
      </c>
      <c r="AF166" s="229"/>
      <c r="AG166" s="229"/>
      <c r="AH166" s="229"/>
      <c r="AI166" s="229"/>
      <c r="AJ166" s="229"/>
      <c r="AK166" s="230"/>
      <c r="AL166" s="234">
        <f>IF(AY156=0,0,ROUNDUP(AV166/AY156,3))</f>
        <v>0</v>
      </c>
      <c r="AM166" s="235"/>
      <c r="AN166" s="235"/>
      <c r="AO166" s="235"/>
      <c r="AP166" s="235"/>
      <c r="AQ166" s="236"/>
      <c r="AR166" s="36"/>
      <c r="AS166" s="36"/>
      <c r="AT166" s="48"/>
      <c r="AU166" s="479" t="s">
        <v>51</v>
      </c>
      <c r="AV166" s="481">
        <f>IF(AV156-AV161&gt;0,IF(AV156-AV161&gt;AY156,AY156,AV156-AV161),0)</f>
        <v>0</v>
      </c>
      <c r="AW166" s="482" t="s">
        <v>52</v>
      </c>
      <c r="AX166" s="482"/>
      <c r="AY166" s="138"/>
      <c r="AZ166" s="138"/>
      <c r="BA166" s="48"/>
      <c r="BB166" s="48"/>
      <c r="BC166" s="48"/>
      <c r="BD166" s="45"/>
      <c r="BE166" s="45"/>
      <c r="BF166" s="45"/>
    </row>
    <row r="167" spans="1:58" ht="35.25" hidden="1" customHeight="1" x14ac:dyDescent="0.15">
      <c r="A167" s="70"/>
      <c r="B167" s="36"/>
      <c r="C167" s="223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5"/>
      <c r="AC167" s="39"/>
      <c r="AD167" s="36"/>
      <c r="AE167" s="231"/>
      <c r="AF167" s="232"/>
      <c r="AG167" s="232"/>
      <c r="AH167" s="232"/>
      <c r="AI167" s="232"/>
      <c r="AJ167" s="232"/>
      <c r="AK167" s="233"/>
      <c r="AL167" s="237"/>
      <c r="AM167" s="238"/>
      <c r="AN167" s="238"/>
      <c r="AO167" s="238"/>
      <c r="AP167" s="238"/>
      <c r="AQ167" s="239"/>
      <c r="AR167" s="36"/>
      <c r="AS167" s="36"/>
      <c r="AT167" s="479"/>
      <c r="AU167" s="479"/>
      <c r="AV167" s="481"/>
      <c r="AW167" s="482"/>
      <c r="AX167" s="482"/>
    </row>
    <row r="168" spans="1:58" ht="25.5" hidden="1" customHeight="1" x14ac:dyDescent="0.15">
      <c r="A168" s="70"/>
      <c r="B168" s="36"/>
      <c r="C168" s="226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  <c r="AA168" s="227"/>
      <c r="AB168" s="228"/>
      <c r="AC168" s="36"/>
      <c r="AD168" s="36"/>
      <c r="AE168" s="36"/>
      <c r="AF168" s="36"/>
      <c r="AG168" s="36"/>
      <c r="AH168" s="36"/>
      <c r="AI168" s="36"/>
      <c r="AJ168" s="36"/>
      <c r="AK168" s="59" t="s">
        <v>32</v>
      </c>
      <c r="AL168" s="36"/>
      <c r="AM168" s="39"/>
      <c r="AN168" s="39"/>
      <c r="AO168" s="39"/>
      <c r="AP168" s="36"/>
      <c r="AQ168" s="36"/>
      <c r="AR168" s="36"/>
      <c r="AS168" s="36"/>
      <c r="AT168" s="479"/>
    </row>
    <row r="169" spans="1:58" ht="25.5" hidden="1" customHeight="1" x14ac:dyDescent="0.15">
      <c r="A169" s="55"/>
      <c r="B169" s="35"/>
      <c r="C169" s="57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36"/>
      <c r="AD169" s="36"/>
      <c r="AE169" s="36"/>
      <c r="AF169" s="36"/>
      <c r="AG169" s="36"/>
      <c r="AH169" s="36"/>
      <c r="AI169" s="36"/>
      <c r="AJ169" s="36"/>
      <c r="AK169" s="60" t="s">
        <v>53</v>
      </c>
      <c r="AL169" s="36"/>
      <c r="AM169" s="39"/>
      <c r="AN169" s="39"/>
      <c r="AO169" s="39"/>
      <c r="AP169" s="36"/>
      <c r="AQ169" s="36"/>
      <c r="AR169" s="36"/>
      <c r="AS169" s="36"/>
    </row>
    <row r="170" spans="1:58" s="17" customFormat="1" ht="16.5" hidden="1" customHeight="1" x14ac:dyDescent="0.15">
      <c r="A170" s="15"/>
      <c r="B170" s="15"/>
      <c r="C170" s="16"/>
      <c r="F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U170" s="39"/>
      <c r="AV170" s="39"/>
      <c r="AW170" s="39"/>
      <c r="AX170" s="39"/>
      <c r="AY170" s="39"/>
      <c r="AZ170" s="39"/>
      <c r="BA170" s="39"/>
      <c r="BB170" s="39"/>
      <c r="BC170" s="39"/>
      <c r="BD170" s="21"/>
      <c r="BE170" s="21"/>
      <c r="BF170" s="21"/>
    </row>
    <row r="171" spans="1:58" ht="25.5" hidden="1" customHeight="1" x14ac:dyDescent="0.15">
      <c r="A171" s="170" t="s">
        <v>69</v>
      </c>
      <c r="B171" s="171"/>
      <c r="C171" s="171"/>
      <c r="D171" s="171"/>
      <c r="E171" s="171"/>
      <c r="F171" s="171"/>
      <c r="G171" s="171"/>
      <c r="H171" s="171"/>
      <c r="I171" s="172"/>
      <c r="J171" s="28"/>
      <c r="K171" s="69" t="s">
        <v>60</v>
      </c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28"/>
      <c r="AP171" s="28"/>
      <c r="AQ171" s="28"/>
      <c r="AR171" s="28"/>
      <c r="AS171" s="28"/>
      <c r="AU171" s="36" t="s">
        <v>17</v>
      </c>
      <c r="AV171" s="39"/>
      <c r="AW171" s="39"/>
      <c r="AX171" s="39"/>
      <c r="AY171" s="39"/>
      <c r="BA171" s="39"/>
      <c r="BB171" s="39"/>
      <c r="BC171" s="39"/>
      <c r="BD171" s="21"/>
      <c r="BE171" s="21"/>
      <c r="BF171" s="21"/>
    </row>
    <row r="172" spans="1:58" ht="17.25" hidden="1" customHeight="1" x14ac:dyDescent="0.15">
      <c r="A172" s="173"/>
      <c r="B172" s="174"/>
      <c r="C172" s="174"/>
      <c r="D172" s="174"/>
      <c r="E172" s="174"/>
      <c r="F172" s="174"/>
      <c r="G172" s="174"/>
      <c r="H172" s="174"/>
      <c r="I172" s="175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30"/>
      <c r="Y172" s="30"/>
      <c r="Z172" s="30"/>
      <c r="AA172" s="30"/>
      <c r="AB172" s="30"/>
      <c r="AC172" s="30"/>
      <c r="AD172" s="30"/>
      <c r="AE172" s="31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2"/>
      <c r="AQ172" s="32"/>
      <c r="AR172" s="32"/>
      <c r="AS172" s="32"/>
    </row>
    <row r="173" spans="1:58" ht="28.5" hidden="1" customHeight="1" x14ac:dyDescent="0.15">
      <c r="A173" s="33"/>
      <c r="B173" s="34" t="s">
        <v>18</v>
      </c>
      <c r="C173" s="35"/>
      <c r="D173" s="35"/>
      <c r="E173" s="35"/>
      <c r="F173" s="36"/>
      <c r="G173" s="37"/>
      <c r="H173" s="36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8"/>
      <c r="AB173" s="39"/>
      <c r="AC173" s="39"/>
      <c r="AD173" s="39"/>
      <c r="AE173" s="34" t="s">
        <v>19</v>
      </c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V173" s="36" t="s">
        <v>20</v>
      </c>
      <c r="AY173" s="36" t="s">
        <v>21</v>
      </c>
    </row>
    <row r="174" spans="1:58" ht="25.5" hidden="1" customHeight="1" x14ac:dyDescent="0.15">
      <c r="A174" s="33"/>
      <c r="B174" s="176" t="s">
        <v>22</v>
      </c>
      <c r="C174" s="177"/>
      <c r="D174" s="177"/>
      <c r="E174" s="178"/>
      <c r="F174" s="182" t="s">
        <v>23</v>
      </c>
      <c r="G174" s="182"/>
      <c r="H174" s="244"/>
      <c r="I174" s="244"/>
      <c r="J174" s="185" t="s">
        <v>24</v>
      </c>
      <c r="K174" s="185"/>
      <c r="L174" s="244"/>
      <c r="M174" s="244"/>
      <c r="N174" s="185" t="s">
        <v>25</v>
      </c>
      <c r="O174" s="187"/>
      <c r="P174" s="189" t="s">
        <v>26</v>
      </c>
      <c r="Q174" s="187"/>
      <c r="R174" s="191" t="s">
        <v>27</v>
      </c>
      <c r="S174" s="191"/>
      <c r="T174" s="244"/>
      <c r="U174" s="244"/>
      <c r="V174" s="185" t="s">
        <v>24</v>
      </c>
      <c r="W174" s="185"/>
      <c r="X174" s="244"/>
      <c r="Y174" s="244"/>
      <c r="Z174" s="185" t="s">
        <v>25</v>
      </c>
      <c r="AA174" s="187"/>
      <c r="AB174" s="36"/>
      <c r="AC174" s="36"/>
      <c r="AD174" s="36"/>
      <c r="AE174" s="214" t="s">
        <v>28</v>
      </c>
      <c r="AF174" s="210"/>
      <c r="AG174" s="210"/>
      <c r="AH174" s="210"/>
      <c r="AI174" s="215"/>
      <c r="AJ174" s="212">
        <f>ROUNDDOWN(AY174/60,0)</f>
        <v>0</v>
      </c>
      <c r="AK174" s="212"/>
      <c r="AL174" s="210" t="s">
        <v>29</v>
      </c>
      <c r="AM174" s="210"/>
      <c r="AN174" s="212">
        <f>AY174-AJ174*60</f>
        <v>0</v>
      </c>
      <c r="AO174" s="212"/>
      <c r="AP174" s="185" t="s">
        <v>25</v>
      </c>
      <c r="AQ174" s="187"/>
      <c r="AR174" s="39"/>
      <c r="AS174" s="36"/>
      <c r="AT174" s="479"/>
      <c r="AU174" s="479" t="s">
        <v>30</v>
      </c>
      <c r="AV174" s="480">
        <f>T174*60+X174</f>
        <v>0</v>
      </c>
      <c r="AX174" s="479" t="s">
        <v>31</v>
      </c>
      <c r="AY174" s="480">
        <f>(T174*60+X174)-(H174*60+L174)</f>
        <v>0</v>
      </c>
    </row>
    <row r="175" spans="1:58" ht="35.25" hidden="1" customHeight="1" x14ac:dyDescent="0.15">
      <c r="A175" s="33"/>
      <c r="B175" s="179"/>
      <c r="C175" s="180"/>
      <c r="D175" s="180"/>
      <c r="E175" s="181"/>
      <c r="F175" s="182"/>
      <c r="G175" s="182"/>
      <c r="H175" s="245"/>
      <c r="I175" s="245"/>
      <c r="J175" s="186"/>
      <c r="K175" s="186"/>
      <c r="L175" s="245"/>
      <c r="M175" s="245"/>
      <c r="N175" s="186"/>
      <c r="O175" s="188"/>
      <c r="P175" s="190"/>
      <c r="Q175" s="188"/>
      <c r="R175" s="192"/>
      <c r="S175" s="192"/>
      <c r="T175" s="245"/>
      <c r="U175" s="245"/>
      <c r="V175" s="186"/>
      <c r="W175" s="186"/>
      <c r="X175" s="245"/>
      <c r="Y175" s="245"/>
      <c r="Z175" s="186"/>
      <c r="AA175" s="188"/>
      <c r="AB175" s="36"/>
      <c r="AC175" s="36"/>
      <c r="AD175" s="36"/>
      <c r="AE175" s="216"/>
      <c r="AF175" s="211"/>
      <c r="AG175" s="211"/>
      <c r="AH175" s="211"/>
      <c r="AI175" s="217"/>
      <c r="AJ175" s="213"/>
      <c r="AK175" s="213"/>
      <c r="AL175" s="211"/>
      <c r="AM175" s="211"/>
      <c r="AN175" s="213"/>
      <c r="AO175" s="213"/>
      <c r="AP175" s="186"/>
      <c r="AQ175" s="188"/>
      <c r="AR175" s="39"/>
      <c r="AS175" s="36"/>
      <c r="AT175" s="479"/>
      <c r="AU175" s="479"/>
      <c r="AV175" s="480"/>
      <c r="AX175" s="479"/>
      <c r="AY175" s="480"/>
    </row>
    <row r="176" spans="1:58" ht="17.25" hidden="1" customHeight="1" x14ac:dyDescent="0.15">
      <c r="A176" s="33"/>
      <c r="B176" s="40"/>
      <c r="C176" s="40"/>
      <c r="D176" s="40"/>
      <c r="E176" s="40"/>
      <c r="F176" s="41"/>
      <c r="G176" s="41"/>
      <c r="H176" s="42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39"/>
      <c r="Y176" s="39"/>
      <c r="Z176" s="37"/>
      <c r="AA176" s="38"/>
      <c r="AB176" s="39"/>
      <c r="AC176" s="39"/>
      <c r="AD176" s="39"/>
      <c r="AE176" s="43"/>
      <c r="AF176" s="43"/>
      <c r="AG176" s="43"/>
      <c r="AH176" s="43"/>
      <c r="AI176" s="43"/>
      <c r="AJ176" s="44" t="s">
        <v>32</v>
      </c>
      <c r="AK176" s="43"/>
      <c r="AL176" s="43"/>
      <c r="AM176" s="43"/>
      <c r="AN176" s="43"/>
      <c r="AO176" s="43"/>
      <c r="AP176" s="43"/>
      <c r="AQ176" s="43"/>
      <c r="AR176" s="39"/>
      <c r="AS176" s="36"/>
    </row>
    <row r="177" spans="1:58" s="36" customFormat="1" ht="25.5" hidden="1" customHeight="1" x14ac:dyDescent="0.15">
      <c r="A177" s="33"/>
      <c r="B177" s="34"/>
      <c r="C177" s="35"/>
      <c r="D177" s="35"/>
      <c r="E177" s="35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8"/>
      <c r="X177" s="39"/>
      <c r="Y177" s="39"/>
      <c r="Z177" s="37"/>
      <c r="AA177" s="38"/>
      <c r="AB177" s="39"/>
      <c r="AC177" s="39"/>
      <c r="AD177" s="39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39"/>
      <c r="AV177" s="48" t="s">
        <v>33</v>
      </c>
      <c r="AY177" s="36" t="s">
        <v>34</v>
      </c>
      <c r="BB177" s="36" t="s">
        <v>61</v>
      </c>
      <c r="BD177" s="3"/>
      <c r="BE177" s="3"/>
      <c r="BF177" s="3"/>
    </row>
    <row r="178" spans="1:58" s="53" customFormat="1" ht="25.5" hidden="1" customHeight="1" x14ac:dyDescent="0.15">
      <c r="A178" s="46"/>
      <c r="B178" s="47" t="s">
        <v>36</v>
      </c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8"/>
      <c r="P178" s="47"/>
      <c r="Q178" s="47"/>
      <c r="R178" s="47"/>
      <c r="S178" s="47"/>
      <c r="T178" s="47"/>
      <c r="U178" s="13"/>
      <c r="V178" s="47"/>
      <c r="W178" s="47"/>
      <c r="X178" s="39"/>
      <c r="Y178" s="39"/>
      <c r="Z178" s="37"/>
      <c r="AA178" s="38"/>
      <c r="AB178" s="39"/>
      <c r="AC178" s="39"/>
      <c r="AD178" s="39"/>
      <c r="AE178" s="49" t="s">
        <v>37</v>
      </c>
      <c r="AF178" s="50"/>
      <c r="AG178" s="51"/>
      <c r="AH178" s="51"/>
      <c r="AI178" s="51"/>
      <c r="AJ178" s="51"/>
      <c r="AK178" s="51"/>
      <c r="AL178" s="51"/>
      <c r="AM178" s="51"/>
      <c r="AN178" s="43"/>
      <c r="AO178" s="43"/>
      <c r="AP178" s="43"/>
      <c r="AQ178" s="52"/>
      <c r="AR178" s="39"/>
      <c r="AS178" s="36"/>
      <c r="AT178" s="48"/>
      <c r="AU178" s="48"/>
      <c r="AV178" s="48" t="s">
        <v>38</v>
      </c>
      <c r="AW178" s="48"/>
      <c r="AX178" s="48"/>
      <c r="AY178" s="36" t="s">
        <v>39</v>
      </c>
      <c r="AZ178" s="48"/>
      <c r="BA178" s="36"/>
      <c r="BB178" s="36"/>
      <c r="BC178" s="48"/>
      <c r="BD178" s="3"/>
      <c r="BE178" s="45"/>
      <c r="BF178" s="45"/>
    </row>
    <row r="179" spans="1:58" ht="25.5" hidden="1" customHeight="1" x14ac:dyDescent="0.15">
      <c r="A179" s="33"/>
      <c r="B179" s="176" t="s">
        <v>22</v>
      </c>
      <c r="C179" s="177"/>
      <c r="D179" s="177"/>
      <c r="E179" s="178"/>
      <c r="F179" s="182" t="s">
        <v>23</v>
      </c>
      <c r="G179" s="182"/>
      <c r="H179" s="244"/>
      <c r="I179" s="244"/>
      <c r="J179" s="185" t="s">
        <v>24</v>
      </c>
      <c r="K179" s="185"/>
      <c r="L179" s="244"/>
      <c r="M179" s="244"/>
      <c r="N179" s="185" t="s">
        <v>25</v>
      </c>
      <c r="O179" s="187"/>
      <c r="P179" s="189" t="s">
        <v>26</v>
      </c>
      <c r="Q179" s="187"/>
      <c r="R179" s="191" t="s">
        <v>27</v>
      </c>
      <c r="S179" s="191"/>
      <c r="T179" s="246"/>
      <c r="U179" s="244"/>
      <c r="V179" s="185" t="s">
        <v>24</v>
      </c>
      <c r="W179" s="185"/>
      <c r="X179" s="244"/>
      <c r="Y179" s="244"/>
      <c r="Z179" s="185" t="s">
        <v>25</v>
      </c>
      <c r="AA179" s="187"/>
      <c r="AB179" s="39"/>
      <c r="AC179" s="39"/>
      <c r="AD179" s="39"/>
      <c r="AE179" s="241" t="s">
        <v>41</v>
      </c>
      <c r="AF179" s="185"/>
      <c r="AG179" s="185"/>
      <c r="AH179" s="185"/>
      <c r="AI179" s="187"/>
      <c r="AJ179" s="242">
        <f>ROUNDDOWN(AV184/60,0)</f>
        <v>0</v>
      </c>
      <c r="AK179" s="212"/>
      <c r="AL179" s="185" t="s">
        <v>24</v>
      </c>
      <c r="AM179" s="185"/>
      <c r="AN179" s="212">
        <f>AV184-AJ179*60</f>
        <v>0</v>
      </c>
      <c r="AO179" s="212"/>
      <c r="AP179" s="185" t="s">
        <v>25</v>
      </c>
      <c r="AQ179" s="187"/>
      <c r="AR179" s="39"/>
      <c r="AS179" s="54"/>
      <c r="AU179" s="479" t="s">
        <v>42</v>
      </c>
      <c r="AV179" s="480">
        <f>IF(AY179&lt;=BB179,BB179,AV174)</f>
        <v>1260</v>
      </c>
      <c r="AW179" s="293"/>
      <c r="AX179" s="479" t="s">
        <v>43</v>
      </c>
      <c r="AY179" s="480">
        <f>T179*60+X179</f>
        <v>0</v>
      </c>
      <c r="AZ179" s="293"/>
      <c r="BA179" s="479" t="s">
        <v>44</v>
      </c>
      <c r="BB179" s="480">
        <f>21*60</f>
        <v>1260</v>
      </c>
    </row>
    <row r="180" spans="1:58" ht="35.25" hidden="1" customHeight="1" x14ac:dyDescent="0.15">
      <c r="A180" s="33"/>
      <c r="B180" s="179"/>
      <c r="C180" s="180"/>
      <c r="D180" s="180"/>
      <c r="E180" s="181"/>
      <c r="F180" s="182"/>
      <c r="G180" s="182"/>
      <c r="H180" s="245"/>
      <c r="I180" s="245"/>
      <c r="J180" s="186"/>
      <c r="K180" s="186"/>
      <c r="L180" s="245"/>
      <c r="M180" s="245"/>
      <c r="N180" s="186"/>
      <c r="O180" s="188"/>
      <c r="P180" s="190"/>
      <c r="Q180" s="188"/>
      <c r="R180" s="192"/>
      <c r="S180" s="192"/>
      <c r="T180" s="247"/>
      <c r="U180" s="245"/>
      <c r="V180" s="186"/>
      <c r="W180" s="186"/>
      <c r="X180" s="245"/>
      <c r="Y180" s="245"/>
      <c r="Z180" s="186"/>
      <c r="AA180" s="188"/>
      <c r="AB180" s="36"/>
      <c r="AC180" s="36"/>
      <c r="AD180" s="36"/>
      <c r="AE180" s="190"/>
      <c r="AF180" s="186"/>
      <c r="AG180" s="186"/>
      <c r="AH180" s="186"/>
      <c r="AI180" s="188"/>
      <c r="AJ180" s="243"/>
      <c r="AK180" s="213"/>
      <c r="AL180" s="186"/>
      <c r="AM180" s="186"/>
      <c r="AN180" s="213"/>
      <c r="AO180" s="213"/>
      <c r="AP180" s="186"/>
      <c r="AQ180" s="188"/>
      <c r="AR180" s="39"/>
      <c r="AS180" s="54"/>
      <c r="AU180" s="479"/>
      <c r="AV180" s="480"/>
      <c r="AW180" s="293"/>
      <c r="AX180" s="479"/>
      <c r="AY180" s="480"/>
      <c r="AZ180" s="293"/>
      <c r="BA180" s="479"/>
      <c r="BB180" s="480"/>
    </row>
    <row r="181" spans="1:58" ht="17.25" hidden="1" customHeight="1" x14ac:dyDescent="0.15">
      <c r="A181" s="55"/>
      <c r="B181" s="40"/>
      <c r="C181" s="40"/>
      <c r="D181" s="40"/>
      <c r="E181" s="40"/>
      <c r="F181" s="36"/>
      <c r="G181" s="40"/>
      <c r="H181" s="42"/>
      <c r="I181" s="40"/>
      <c r="J181" s="40"/>
      <c r="K181" s="40"/>
      <c r="L181" s="40"/>
      <c r="M181" s="40"/>
      <c r="N181" s="40"/>
      <c r="O181" s="40"/>
      <c r="P181" s="56"/>
      <c r="Q181" s="40"/>
      <c r="R181" s="40"/>
      <c r="S181" s="40"/>
      <c r="T181" s="40"/>
      <c r="U181" s="40"/>
      <c r="V181" s="40"/>
      <c r="W181" s="40"/>
      <c r="X181" s="39"/>
      <c r="Y181" s="39"/>
      <c r="Z181" s="37"/>
      <c r="AA181" s="36"/>
      <c r="AB181" s="36"/>
      <c r="AC181" s="36"/>
      <c r="AD181" s="36"/>
      <c r="AE181" s="52"/>
      <c r="AF181" s="52"/>
      <c r="AG181" s="52"/>
      <c r="AH181" s="52"/>
      <c r="AI181" s="52"/>
      <c r="AJ181" s="44" t="s">
        <v>32</v>
      </c>
      <c r="AK181" s="52"/>
      <c r="AL181" s="52"/>
      <c r="AM181" s="52"/>
      <c r="AN181" s="52"/>
      <c r="AO181" s="52"/>
      <c r="AP181" s="52"/>
      <c r="AQ181" s="52"/>
      <c r="AR181" s="36"/>
      <c r="AS181" s="36"/>
      <c r="AY181" s="67" t="s">
        <v>45</v>
      </c>
    </row>
    <row r="182" spans="1:58" ht="25.5" hidden="1" customHeight="1" x14ac:dyDescent="0.2">
      <c r="A182" s="55"/>
      <c r="B182" s="36"/>
      <c r="C182" s="220" t="s">
        <v>146</v>
      </c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21"/>
      <c r="Z182" s="221"/>
      <c r="AA182" s="221"/>
      <c r="AB182" s="222"/>
      <c r="AD182" s="36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36"/>
      <c r="AS182" s="36"/>
      <c r="AY182" s="137" t="s">
        <v>138</v>
      </c>
    </row>
    <row r="183" spans="1:58" ht="25.5" hidden="1" customHeight="1" x14ac:dyDescent="0.15">
      <c r="A183" s="55"/>
      <c r="B183" s="36"/>
      <c r="C183" s="223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5"/>
      <c r="AD183" s="36"/>
      <c r="AE183" s="49" t="s">
        <v>47</v>
      </c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36"/>
      <c r="AS183" s="36"/>
      <c r="AV183" s="36" t="s">
        <v>48</v>
      </c>
      <c r="AY183" s="36" t="s">
        <v>49</v>
      </c>
      <c r="AZ183" s="138"/>
    </row>
    <row r="184" spans="1:58" s="53" customFormat="1" ht="25.5" hidden="1" customHeight="1" x14ac:dyDescent="0.15">
      <c r="A184" s="55"/>
      <c r="B184" s="36"/>
      <c r="C184" s="223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5"/>
      <c r="AC184" s="1"/>
      <c r="AD184" s="36"/>
      <c r="AE184" s="214" t="s">
        <v>50</v>
      </c>
      <c r="AF184" s="229"/>
      <c r="AG184" s="229"/>
      <c r="AH184" s="229"/>
      <c r="AI184" s="229"/>
      <c r="AJ184" s="229"/>
      <c r="AK184" s="230"/>
      <c r="AL184" s="234">
        <f>IF(AY174=0,0,ROUNDUP(AV184/AY174,3))</f>
        <v>0</v>
      </c>
      <c r="AM184" s="235"/>
      <c r="AN184" s="235"/>
      <c r="AO184" s="235"/>
      <c r="AP184" s="235"/>
      <c r="AQ184" s="236"/>
      <c r="AR184" s="36"/>
      <c r="AS184" s="36"/>
      <c r="AT184" s="48"/>
      <c r="AU184" s="479" t="s">
        <v>51</v>
      </c>
      <c r="AV184" s="481">
        <f>IF(AV174-AV179&gt;0,IF(AV174-AV179&gt;AY174,AY174,AV174-AV179),0)</f>
        <v>0</v>
      </c>
      <c r="AW184" s="482" t="s">
        <v>52</v>
      </c>
      <c r="AX184" s="482"/>
      <c r="AY184" s="138"/>
      <c r="AZ184" s="138"/>
      <c r="BA184" s="48"/>
      <c r="BB184" s="48"/>
      <c r="BC184" s="48"/>
      <c r="BD184" s="45"/>
      <c r="BE184" s="45"/>
      <c r="BF184" s="45"/>
    </row>
    <row r="185" spans="1:58" ht="35.25" hidden="1" customHeight="1" x14ac:dyDescent="0.15">
      <c r="A185" s="55"/>
      <c r="B185" s="36"/>
      <c r="C185" s="223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5"/>
      <c r="AD185" s="36"/>
      <c r="AE185" s="231"/>
      <c r="AF185" s="232"/>
      <c r="AG185" s="232"/>
      <c r="AH185" s="232"/>
      <c r="AI185" s="232"/>
      <c r="AJ185" s="232"/>
      <c r="AK185" s="233"/>
      <c r="AL185" s="237"/>
      <c r="AM185" s="238"/>
      <c r="AN185" s="238"/>
      <c r="AO185" s="238"/>
      <c r="AP185" s="238"/>
      <c r="AQ185" s="239"/>
      <c r="AR185" s="36"/>
      <c r="AS185" s="36"/>
      <c r="AT185" s="479"/>
      <c r="AU185" s="479"/>
      <c r="AV185" s="481"/>
      <c r="AW185" s="482"/>
      <c r="AX185" s="482"/>
    </row>
    <row r="186" spans="1:58" ht="25.5" hidden="1" customHeight="1" x14ac:dyDescent="0.15">
      <c r="A186" s="55"/>
      <c r="B186" s="36"/>
      <c r="C186" s="226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  <c r="AA186" s="227"/>
      <c r="AB186" s="228"/>
      <c r="AD186" s="36"/>
      <c r="AE186" s="36"/>
      <c r="AF186" s="36"/>
      <c r="AG186" s="36"/>
      <c r="AH186" s="36"/>
      <c r="AI186" s="36"/>
      <c r="AJ186" s="36"/>
      <c r="AK186" s="59" t="s">
        <v>32</v>
      </c>
      <c r="AL186" s="36"/>
      <c r="AM186" s="39"/>
      <c r="AN186" s="39"/>
      <c r="AO186" s="39"/>
      <c r="AP186" s="36"/>
      <c r="AQ186" s="36"/>
      <c r="AR186" s="36"/>
      <c r="AS186" s="36"/>
      <c r="AT186" s="479"/>
    </row>
    <row r="187" spans="1:58" ht="25.5" hidden="1" customHeight="1" x14ac:dyDescent="0.15">
      <c r="A187" s="55"/>
      <c r="B187" s="36"/>
      <c r="C187" s="57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D187" s="36"/>
      <c r="AE187" s="36"/>
      <c r="AF187" s="36"/>
      <c r="AG187" s="36"/>
      <c r="AH187" s="36"/>
      <c r="AI187" s="36"/>
      <c r="AJ187" s="36"/>
      <c r="AK187" s="60" t="s">
        <v>53</v>
      </c>
      <c r="AL187" s="36"/>
      <c r="AM187" s="39"/>
      <c r="AN187" s="39"/>
      <c r="AO187" s="39"/>
      <c r="AP187" s="36"/>
      <c r="AQ187" s="36"/>
      <c r="AR187" s="36"/>
      <c r="AS187" s="36"/>
    </row>
    <row r="188" spans="1:58" ht="17.25" hidden="1" customHeight="1" x14ac:dyDescent="0.15">
      <c r="A188" s="61"/>
      <c r="B188" s="62"/>
      <c r="C188" s="62"/>
      <c r="D188" s="62"/>
      <c r="E188" s="62"/>
      <c r="F188" s="63"/>
      <c r="G188" s="62"/>
      <c r="H188" s="62"/>
      <c r="I188" s="62"/>
      <c r="J188" s="62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5"/>
      <c r="AL188" s="64"/>
      <c r="AM188" s="66"/>
      <c r="AN188" s="66"/>
      <c r="AO188" s="66"/>
      <c r="AP188" s="64"/>
      <c r="AQ188" s="64"/>
      <c r="AR188" s="64"/>
      <c r="AS188" s="64"/>
    </row>
    <row r="189" spans="1:58" ht="17.25" hidden="1" customHeight="1" x14ac:dyDescent="0.15">
      <c r="A189" s="41"/>
      <c r="B189" s="41"/>
      <c r="C189" s="41"/>
      <c r="D189" s="41"/>
      <c r="E189" s="41"/>
      <c r="F189" s="67"/>
      <c r="G189" s="41"/>
      <c r="H189" s="41"/>
      <c r="I189" s="41"/>
      <c r="J189" s="41"/>
      <c r="AK189" s="68"/>
      <c r="AM189" s="10"/>
      <c r="AN189" s="10"/>
      <c r="AO189" s="10"/>
    </row>
    <row r="190" spans="1:58" ht="25.5" hidden="1" customHeight="1" x14ac:dyDescent="0.15">
      <c r="A190" s="170" t="s">
        <v>70</v>
      </c>
      <c r="B190" s="171"/>
      <c r="C190" s="171"/>
      <c r="D190" s="171"/>
      <c r="E190" s="171"/>
      <c r="F190" s="171"/>
      <c r="G190" s="171"/>
      <c r="H190" s="171"/>
      <c r="I190" s="172"/>
      <c r="J190" s="28"/>
      <c r="K190" s="69" t="s">
        <v>60</v>
      </c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28"/>
      <c r="AP190" s="28"/>
      <c r="AQ190" s="28"/>
      <c r="AR190" s="28"/>
      <c r="AS190" s="28"/>
      <c r="AU190" s="36" t="s">
        <v>17</v>
      </c>
      <c r="AV190" s="39"/>
      <c r="AW190" s="39"/>
      <c r="AX190" s="39"/>
      <c r="AY190" s="39"/>
      <c r="BA190" s="39"/>
      <c r="BB190" s="39"/>
      <c r="BC190" s="39"/>
      <c r="BD190" s="21"/>
      <c r="BE190" s="21"/>
      <c r="BF190" s="21"/>
    </row>
    <row r="191" spans="1:58" ht="17.25" hidden="1" customHeight="1" x14ac:dyDescent="0.15">
      <c r="A191" s="173"/>
      <c r="B191" s="174"/>
      <c r="C191" s="174"/>
      <c r="D191" s="174"/>
      <c r="E191" s="174"/>
      <c r="F191" s="174"/>
      <c r="G191" s="174"/>
      <c r="H191" s="174"/>
      <c r="I191" s="175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30"/>
      <c r="Y191" s="30"/>
      <c r="Z191" s="30"/>
      <c r="AA191" s="30"/>
      <c r="AB191" s="30"/>
      <c r="AC191" s="30"/>
      <c r="AD191" s="30"/>
      <c r="AE191" s="31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2"/>
      <c r="AQ191" s="32"/>
      <c r="AR191" s="32"/>
      <c r="AS191" s="32"/>
    </row>
    <row r="192" spans="1:58" ht="28.5" hidden="1" customHeight="1" x14ac:dyDescent="0.15">
      <c r="A192" s="33"/>
      <c r="B192" s="34" t="s">
        <v>18</v>
      </c>
      <c r="C192" s="35"/>
      <c r="D192" s="35"/>
      <c r="E192" s="35"/>
      <c r="F192" s="36"/>
      <c r="G192" s="37"/>
      <c r="H192" s="36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8"/>
      <c r="AB192" s="39"/>
      <c r="AC192" s="39"/>
      <c r="AD192" s="39"/>
      <c r="AE192" s="34" t="s">
        <v>19</v>
      </c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V192" s="36" t="s">
        <v>20</v>
      </c>
      <c r="AY192" s="36" t="s">
        <v>21</v>
      </c>
    </row>
    <row r="193" spans="1:58" ht="25.5" hidden="1" customHeight="1" x14ac:dyDescent="0.15">
      <c r="A193" s="33"/>
      <c r="B193" s="176" t="s">
        <v>22</v>
      </c>
      <c r="C193" s="177"/>
      <c r="D193" s="177"/>
      <c r="E193" s="178"/>
      <c r="F193" s="182" t="s">
        <v>23</v>
      </c>
      <c r="G193" s="182"/>
      <c r="H193" s="244"/>
      <c r="I193" s="244"/>
      <c r="J193" s="185" t="s">
        <v>24</v>
      </c>
      <c r="K193" s="185"/>
      <c r="L193" s="244"/>
      <c r="M193" s="244"/>
      <c r="N193" s="185" t="s">
        <v>25</v>
      </c>
      <c r="O193" s="187"/>
      <c r="P193" s="189" t="s">
        <v>26</v>
      </c>
      <c r="Q193" s="187"/>
      <c r="R193" s="191" t="s">
        <v>27</v>
      </c>
      <c r="S193" s="191"/>
      <c r="T193" s="244"/>
      <c r="U193" s="244"/>
      <c r="V193" s="185" t="s">
        <v>24</v>
      </c>
      <c r="W193" s="185"/>
      <c r="X193" s="244"/>
      <c r="Y193" s="244"/>
      <c r="Z193" s="185" t="s">
        <v>25</v>
      </c>
      <c r="AA193" s="187"/>
      <c r="AB193" s="36"/>
      <c r="AC193" s="36"/>
      <c r="AD193" s="36"/>
      <c r="AE193" s="214" t="s">
        <v>56</v>
      </c>
      <c r="AF193" s="210"/>
      <c r="AG193" s="210"/>
      <c r="AH193" s="210"/>
      <c r="AI193" s="215"/>
      <c r="AJ193" s="212">
        <f>ROUNDDOWN(AY193/60,0)</f>
        <v>0</v>
      </c>
      <c r="AK193" s="212"/>
      <c r="AL193" s="210" t="s">
        <v>29</v>
      </c>
      <c r="AM193" s="210"/>
      <c r="AN193" s="212">
        <f>AY193-AJ193*60</f>
        <v>0</v>
      </c>
      <c r="AO193" s="212"/>
      <c r="AP193" s="185" t="s">
        <v>25</v>
      </c>
      <c r="AQ193" s="187"/>
      <c r="AR193" s="39"/>
      <c r="AS193" s="36"/>
      <c r="AT193" s="479"/>
      <c r="AU193" s="479" t="s">
        <v>30</v>
      </c>
      <c r="AV193" s="480">
        <f>T193*60+X193</f>
        <v>0</v>
      </c>
      <c r="AX193" s="479" t="s">
        <v>31</v>
      </c>
      <c r="AY193" s="480">
        <f>(T193*60+X193)-(H193*60+L193)</f>
        <v>0</v>
      </c>
    </row>
    <row r="194" spans="1:58" ht="35.25" hidden="1" customHeight="1" x14ac:dyDescent="0.15">
      <c r="A194" s="33"/>
      <c r="B194" s="179"/>
      <c r="C194" s="180"/>
      <c r="D194" s="180"/>
      <c r="E194" s="181"/>
      <c r="F194" s="182"/>
      <c r="G194" s="182"/>
      <c r="H194" s="245"/>
      <c r="I194" s="245"/>
      <c r="J194" s="186"/>
      <c r="K194" s="186"/>
      <c r="L194" s="245"/>
      <c r="M194" s="245"/>
      <c r="N194" s="186"/>
      <c r="O194" s="188"/>
      <c r="P194" s="190"/>
      <c r="Q194" s="188"/>
      <c r="R194" s="192"/>
      <c r="S194" s="192"/>
      <c r="T194" s="245"/>
      <c r="U194" s="245"/>
      <c r="V194" s="186"/>
      <c r="W194" s="186"/>
      <c r="X194" s="245"/>
      <c r="Y194" s="245"/>
      <c r="Z194" s="186"/>
      <c r="AA194" s="188"/>
      <c r="AB194" s="36"/>
      <c r="AC194" s="36"/>
      <c r="AD194" s="36"/>
      <c r="AE194" s="216"/>
      <c r="AF194" s="211"/>
      <c r="AG194" s="211"/>
      <c r="AH194" s="211"/>
      <c r="AI194" s="217"/>
      <c r="AJ194" s="213"/>
      <c r="AK194" s="213"/>
      <c r="AL194" s="211"/>
      <c r="AM194" s="211"/>
      <c r="AN194" s="213"/>
      <c r="AO194" s="213"/>
      <c r="AP194" s="186"/>
      <c r="AQ194" s="188"/>
      <c r="AR194" s="39"/>
      <c r="AS194" s="36"/>
      <c r="AT194" s="479"/>
      <c r="AU194" s="479"/>
      <c r="AV194" s="480"/>
      <c r="AX194" s="479"/>
      <c r="AY194" s="480"/>
    </row>
    <row r="195" spans="1:58" ht="17.25" hidden="1" customHeight="1" x14ac:dyDescent="0.15">
      <c r="A195" s="33"/>
      <c r="B195" s="40"/>
      <c r="C195" s="40"/>
      <c r="D195" s="40"/>
      <c r="E195" s="40"/>
      <c r="F195" s="41"/>
      <c r="G195" s="41"/>
      <c r="H195" s="42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39"/>
      <c r="Y195" s="39"/>
      <c r="Z195" s="37"/>
      <c r="AA195" s="38"/>
      <c r="AB195" s="39"/>
      <c r="AC195" s="39"/>
      <c r="AD195" s="39"/>
      <c r="AE195" s="43"/>
      <c r="AF195" s="43"/>
      <c r="AG195" s="43"/>
      <c r="AH195" s="43"/>
      <c r="AI195" s="43"/>
      <c r="AJ195" s="44" t="s">
        <v>32</v>
      </c>
      <c r="AK195" s="43"/>
      <c r="AL195" s="43"/>
      <c r="AM195" s="43"/>
      <c r="AN195" s="43"/>
      <c r="AO195" s="43"/>
      <c r="AP195" s="43"/>
      <c r="AQ195" s="43"/>
      <c r="AR195" s="39"/>
      <c r="AS195" s="36"/>
    </row>
    <row r="196" spans="1:58" s="36" customFormat="1" ht="25.5" hidden="1" customHeight="1" x14ac:dyDescent="0.15">
      <c r="A196" s="33"/>
      <c r="B196" s="34"/>
      <c r="C196" s="35"/>
      <c r="D196" s="35"/>
      <c r="E196" s="35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8"/>
      <c r="X196" s="39"/>
      <c r="Y196" s="39"/>
      <c r="Z196" s="37"/>
      <c r="AA196" s="38"/>
      <c r="AB196" s="39"/>
      <c r="AC196" s="39"/>
      <c r="AD196" s="39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39"/>
      <c r="AV196" s="48" t="s">
        <v>33</v>
      </c>
      <c r="AY196" s="36" t="s">
        <v>34</v>
      </c>
      <c r="BB196" s="36" t="s">
        <v>61</v>
      </c>
      <c r="BD196" s="3"/>
      <c r="BE196" s="3"/>
      <c r="BF196" s="3"/>
    </row>
    <row r="197" spans="1:58" s="53" customFormat="1" ht="25.5" hidden="1" customHeight="1" x14ac:dyDescent="0.15">
      <c r="A197" s="46"/>
      <c r="B197" s="47" t="s">
        <v>36</v>
      </c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8"/>
      <c r="P197" s="47"/>
      <c r="Q197" s="47"/>
      <c r="R197" s="47"/>
      <c r="S197" s="47"/>
      <c r="T197" s="47"/>
      <c r="U197" s="13"/>
      <c r="V197" s="47"/>
      <c r="W197" s="47"/>
      <c r="X197" s="39"/>
      <c r="Y197" s="39"/>
      <c r="Z197" s="37"/>
      <c r="AA197" s="38"/>
      <c r="AB197" s="39"/>
      <c r="AC197" s="39"/>
      <c r="AD197" s="39"/>
      <c r="AE197" s="49" t="s">
        <v>37</v>
      </c>
      <c r="AF197" s="50"/>
      <c r="AG197" s="51"/>
      <c r="AH197" s="51"/>
      <c r="AI197" s="51"/>
      <c r="AJ197" s="51"/>
      <c r="AK197" s="51"/>
      <c r="AL197" s="51"/>
      <c r="AM197" s="51"/>
      <c r="AN197" s="43"/>
      <c r="AO197" s="43"/>
      <c r="AP197" s="43"/>
      <c r="AQ197" s="52"/>
      <c r="AR197" s="39"/>
      <c r="AS197" s="36"/>
      <c r="AT197" s="48"/>
      <c r="AU197" s="48"/>
      <c r="AV197" s="48" t="s">
        <v>38</v>
      </c>
      <c r="AW197" s="48"/>
      <c r="AX197" s="48"/>
      <c r="AY197" s="36" t="s">
        <v>39</v>
      </c>
      <c r="AZ197" s="48"/>
      <c r="BA197" s="36"/>
      <c r="BB197" s="36"/>
      <c r="BC197" s="48"/>
      <c r="BD197" s="3"/>
      <c r="BE197" s="45"/>
      <c r="BF197" s="45"/>
    </row>
    <row r="198" spans="1:58" ht="25.5" hidden="1" customHeight="1" x14ac:dyDescent="0.15">
      <c r="A198" s="33"/>
      <c r="B198" s="176" t="s">
        <v>63</v>
      </c>
      <c r="C198" s="177"/>
      <c r="D198" s="177"/>
      <c r="E198" s="178"/>
      <c r="F198" s="182" t="s">
        <v>23</v>
      </c>
      <c r="G198" s="182"/>
      <c r="H198" s="244"/>
      <c r="I198" s="244"/>
      <c r="J198" s="185" t="s">
        <v>24</v>
      </c>
      <c r="K198" s="185"/>
      <c r="L198" s="244"/>
      <c r="M198" s="244"/>
      <c r="N198" s="185" t="s">
        <v>25</v>
      </c>
      <c r="O198" s="187"/>
      <c r="P198" s="189" t="s">
        <v>26</v>
      </c>
      <c r="Q198" s="187"/>
      <c r="R198" s="191" t="s">
        <v>27</v>
      </c>
      <c r="S198" s="191"/>
      <c r="T198" s="246"/>
      <c r="U198" s="244"/>
      <c r="V198" s="185" t="s">
        <v>24</v>
      </c>
      <c r="W198" s="185"/>
      <c r="X198" s="244"/>
      <c r="Y198" s="244"/>
      <c r="Z198" s="185" t="s">
        <v>25</v>
      </c>
      <c r="AA198" s="187"/>
      <c r="AB198" s="39"/>
      <c r="AC198" s="39"/>
      <c r="AD198" s="39"/>
      <c r="AE198" s="241" t="s">
        <v>64</v>
      </c>
      <c r="AF198" s="185"/>
      <c r="AG198" s="185"/>
      <c r="AH198" s="185"/>
      <c r="AI198" s="187"/>
      <c r="AJ198" s="242">
        <f>ROUNDDOWN(AV203/60,0)</f>
        <v>0</v>
      </c>
      <c r="AK198" s="212"/>
      <c r="AL198" s="185" t="s">
        <v>24</v>
      </c>
      <c r="AM198" s="185"/>
      <c r="AN198" s="212">
        <f>AV203-AJ198*60</f>
        <v>0</v>
      </c>
      <c r="AO198" s="212"/>
      <c r="AP198" s="185" t="s">
        <v>25</v>
      </c>
      <c r="AQ198" s="187"/>
      <c r="AR198" s="39"/>
      <c r="AS198" s="54"/>
      <c r="AU198" s="479" t="s">
        <v>42</v>
      </c>
      <c r="AV198" s="480">
        <f>IF(AY198&lt;=BB198,BB198,AV193)</f>
        <v>1260</v>
      </c>
      <c r="AW198" s="293"/>
      <c r="AX198" s="479" t="s">
        <v>43</v>
      </c>
      <c r="AY198" s="480">
        <f>T198*60+X198</f>
        <v>0</v>
      </c>
      <c r="AZ198" s="293"/>
      <c r="BA198" s="479" t="s">
        <v>44</v>
      </c>
      <c r="BB198" s="480">
        <f>21*60</f>
        <v>1260</v>
      </c>
    </row>
    <row r="199" spans="1:58" ht="35.25" hidden="1" customHeight="1" x14ac:dyDescent="0.15">
      <c r="A199" s="33"/>
      <c r="B199" s="179"/>
      <c r="C199" s="180"/>
      <c r="D199" s="180"/>
      <c r="E199" s="181"/>
      <c r="F199" s="182"/>
      <c r="G199" s="182"/>
      <c r="H199" s="245"/>
      <c r="I199" s="245"/>
      <c r="J199" s="186"/>
      <c r="K199" s="186"/>
      <c r="L199" s="245"/>
      <c r="M199" s="245"/>
      <c r="N199" s="186"/>
      <c r="O199" s="188"/>
      <c r="P199" s="190"/>
      <c r="Q199" s="188"/>
      <c r="R199" s="192"/>
      <c r="S199" s="192"/>
      <c r="T199" s="247"/>
      <c r="U199" s="245"/>
      <c r="V199" s="186"/>
      <c r="W199" s="186"/>
      <c r="X199" s="245"/>
      <c r="Y199" s="245"/>
      <c r="Z199" s="186"/>
      <c r="AA199" s="188"/>
      <c r="AB199" s="36"/>
      <c r="AC199" s="36"/>
      <c r="AD199" s="36"/>
      <c r="AE199" s="190"/>
      <c r="AF199" s="186"/>
      <c r="AG199" s="186"/>
      <c r="AH199" s="186"/>
      <c r="AI199" s="188"/>
      <c r="AJ199" s="243"/>
      <c r="AK199" s="213"/>
      <c r="AL199" s="186"/>
      <c r="AM199" s="186"/>
      <c r="AN199" s="213"/>
      <c r="AO199" s="213"/>
      <c r="AP199" s="186"/>
      <c r="AQ199" s="188"/>
      <c r="AR199" s="39"/>
      <c r="AS199" s="54"/>
      <c r="AU199" s="479"/>
      <c r="AV199" s="480"/>
      <c r="AW199" s="293"/>
      <c r="AX199" s="479"/>
      <c r="AY199" s="480"/>
      <c r="AZ199" s="293"/>
      <c r="BA199" s="479"/>
      <c r="BB199" s="480"/>
    </row>
    <row r="200" spans="1:58" ht="17.25" hidden="1" customHeight="1" x14ac:dyDescent="0.15">
      <c r="A200" s="55"/>
      <c r="B200" s="40"/>
      <c r="C200" s="40"/>
      <c r="D200" s="40"/>
      <c r="E200" s="40"/>
      <c r="F200" s="36"/>
      <c r="G200" s="40"/>
      <c r="H200" s="42"/>
      <c r="I200" s="40"/>
      <c r="J200" s="40"/>
      <c r="K200" s="40"/>
      <c r="L200" s="40"/>
      <c r="M200" s="40"/>
      <c r="N200" s="40"/>
      <c r="O200" s="40"/>
      <c r="P200" s="56"/>
      <c r="Q200" s="40"/>
      <c r="R200" s="40"/>
      <c r="S200" s="40"/>
      <c r="T200" s="40"/>
      <c r="U200" s="40"/>
      <c r="V200" s="40"/>
      <c r="W200" s="40"/>
      <c r="X200" s="39"/>
      <c r="Y200" s="39"/>
      <c r="Z200" s="37"/>
      <c r="AA200" s="36"/>
      <c r="AB200" s="36"/>
      <c r="AC200" s="36"/>
      <c r="AD200" s="36"/>
      <c r="AE200" s="52"/>
      <c r="AF200" s="52"/>
      <c r="AG200" s="52"/>
      <c r="AH200" s="52"/>
      <c r="AI200" s="52"/>
      <c r="AJ200" s="44" t="s">
        <v>32</v>
      </c>
      <c r="AK200" s="52"/>
      <c r="AL200" s="52"/>
      <c r="AM200" s="52"/>
      <c r="AN200" s="52"/>
      <c r="AO200" s="52"/>
      <c r="AP200" s="52"/>
      <c r="AQ200" s="52"/>
      <c r="AR200" s="36"/>
      <c r="AS200" s="36"/>
      <c r="AY200" s="67" t="s">
        <v>45</v>
      </c>
    </row>
    <row r="201" spans="1:58" ht="25.5" hidden="1" customHeight="1" x14ac:dyDescent="0.2">
      <c r="A201" s="55"/>
      <c r="B201" s="36"/>
      <c r="C201" s="220" t="s">
        <v>146</v>
      </c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21"/>
      <c r="Z201" s="221"/>
      <c r="AA201" s="221"/>
      <c r="AB201" s="222"/>
      <c r="AC201" s="36"/>
      <c r="AD201" s="36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36"/>
      <c r="AS201" s="36"/>
      <c r="AY201" s="137" t="s">
        <v>138</v>
      </c>
    </row>
    <row r="202" spans="1:58" ht="25.5" hidden="1" customHeight="1" x14ac:dyDescent="0.15">
      <c r="A202" s="55"/>
      <c r="B202" s="36"/>
      <c r="C202" s="223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5"/>
      <c r="AC202" s="36"/>
      <c r="AD202" s="36"/>
      <c r="AE202" s="49" t="s">
        <v>47</v>
      </c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36"/>
      <c r="AS202" s="36"/>
      <c r="AV202" s="36" t="s">
        <v>48</v>
      </c>
      <c r="AY202" s="36" t="s">
        <v>49</v>
      </c>
      <c r="AZ202" s="138"/>
    </row>
    <row r="203" spans="1:58" s="53" customFormat="1" ht="25.5" hidden="1" customHeight="1" x14ac:dyDescent="0.15">
      <c r="A203" s="55"/>
      <c r="B203" s="36"/>
      <c r="C203" s="223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5"/>
      <c r="AD203" s="39"/>
      <c r="AE203" s="214" t="s">
        <v>58</v>
      </c>
      <c r="AF203" s="229"/>
      <c r="AG203" s="229"/>
      <c r="AH203" s="229"/>
      <c r="AI203" s="229"/>
      <c r="AJ203" s="229"/>
      <c r="AK203" s="230"/>
      <c r="AL203" s="234">
        <f>IF(AY193=0,0,ROUNDUP(AV203/AY193,3))</f>
        <v>0</v>
      </c>
      <c r="AM203" s="235"/>
      <c r="AN203" s="235"/>
      <c r="AO203" s="235"/>
      <c r="AP203" s="235"/>
      <c r="AQ203" s="236"/>
      <c r="AR203" s="36"/>
      <c r="AS203" s="36"/>
      <c r="AT203" s="48"/>
      <c r="AU203" s="479" t="s">
        <v>51</v>
      </c>
      <c r="AV203" s="481">
        <f>IF(AV193-AV198&gt;0,IF(AV193-AV198&gt;AY193,AY193,AV193-AV198),0)</f>
        <v>0</v>
      </c>
      <c r="AW203" s="482" t="s">
        <v>52</v>
      </c>
      <c r="AX203" s="482"/>
      <c r="AY203" s="138"/>
      <c r="AZ203" s="138"/>
      <c r="BA203" s="48"/>
      <c r="BB203" s="48"/>
      <c r="BC203" s="48"/>
      <c r="BD203" s="45"/>
      <c r="BE203" s="45"/>
      <c r="BF203" s="45"/>
    </row>
    <row r="204" spans="1:58" ht="35.25" hidden="1" customHeight="1" x14ac:dyDescent="0.15">
      <c r="A204" s="70"/>
      <c r="B204" s="36"/>
      <c r="C204" s="223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5"/>
      <c r="AC204" s="39"/>
      <c r="AD204" s="36"/>
      <c r="AE204" s="231"/>
      <c r="AF204" s="232"/>
      <c r="AG204" s="232"/>
      <c r="AH204" s="232"/>
      <c r="AI204" s="232"/>
      <c r="AJ204" s="232"/>
      <c r="AK204" s="233"/>
      <c r="AL204" s="237"/>
      <c r="AM204" s="238"/>
      <c r="AN204" s="238"/>
      <c r="AO204" s="238"/>
      <c r="AP204" s="238"/>
      <c r="AQ204" s="239"/>
      <c r="AR204" s="36"/>
      <c r="AS204" s="36"/>
      <c r="AT204" s="479"/>
      <c r="AU204" s="479"/>
      <c r="AV204" s="481"/>
      <c r="AW204" s="482"/>
      <c r="AX204" s="482"/>
    </row>
    <row r="205" spans="1:58" ht="25.5" hidden="1" customHeight="1" x14ac:dyDescent="0.15">
      <c r="A205" s="70"/>
      <c r="B205" s="36"/>
      <c r="C205" s="226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  <c r="AA205" s="227"/>
      <c r="AB205" s="228"/>
      <c r="AC205" s="36"/>
      <c r="AD205" s="36"/>
      <c r="AE205" s="36"/>
      <c r="AF205" s="36"/>
      <c r="AG205" s="36"/>
      <c r="AH205" s="36"/>
      <c r="AI205" s="36"/>
      <c r="AJ205" s="36"/>
      <c r="AK205" s="59" t="s">
        <v>32</v>
      </c>
      <c r="AL205" s="36"/>
      <c r="AM205" s="39"/>
      <c r="AN205" s="39"/>
      <c r="AO205" s="39"/>
      <c r="AP205" s="36"/>
      <c r="AQ205" s="36"/>
      <c r="AR205" s="36"/>
      <c r="AS205" s="36"/>
      <c r="AT205" s="479"/>
    </row>
    <row r="206" spans="1:58" ht="25.5" hidden="1" customHeight="1" x14ac:dyDescent="0.15">
      <c r="A206" s="55"/>
      <c r="B206" s="35"/>
      <c r="C206" s="57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36"/>
      <c r="AD206" s="36"/>
      <c r="AE206" s="36"/>
      <c r="AF206" s="36"/>
      <c r="AG206" s="36"/>
      <c r="AH206" s="36"/>
      <c r="AI206" s="36"/>
      <c r="AJ206" s="36"/>
      <c r="AK206" s="60" t="s">
        <v>53</v>
      </c>
      <c r="AL206" s="36"/>
      <c r="AM206" s="39"/>
      <c r="AN206" s="39"/>
      <c r="AO206" s="39"/>
      <c r="AP206" s="36"/>
      <c r="AQ206" s="36"/>
      <c r="AR206" s="36"/>
      <c r="AS206" s="36"/>
    </row>
    <row r="207" spans="1:58" s="36" customFormat="1" ht="55.5" customHeight="1" x14ac:dyDescent="0.15">
      <c r="A207" s="62"/>
      <c r="B207" s="248" t="s">
        <v>71</v>
      </c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48"/>
      <c r="P207" s="248"/>
      <c r="Q207" s="248"/>
      <c r="R207" s="248"/>
      <c r="S207" s="248"/>
      <c r="T207" s="248"/>
      <c r="U207" s="248"/>
      <c r="V207" s="248"/>
      <c r="W207" s="248"/>
      <c r="X207" s="248"/>
      <c r="Y207" s="248"/>
      <c r="Z207" s="248"/>
      <c r="AA207" s="248"/>
      <c r="AB207" s="248"/>
      <c r="AC207" s="248"/>
      <c r="AD207" s="248"/>
      <c r="AE207" s="248"/>
      <c r="AF207" s="248"/>
      <c r="AG207" s="248"/>
      <c r="AH207" s="248"/>
      <c r="AI207" s="248"/>
      <c r="AJ207" s="248"/>
      <c r="AK207" s="248"/>
      <c r="AL207" s="248"/>
      <c r="AM207" s="248"/>
      <c r="AN207" s="248"/>
      <c r="AO207" s="248"/>
      <c r="AP207" s="248"/>
      <c r="AQ207" s="64"/>
      <c r="AR207" s="64"/>
      <c r="AS207" s="64"/>
      <c r="BD207" s="3"/>
      <c r="BE207" s="3"/>
      <c r="BF207" s="3"/>
    </row>
    <row r="208" spans="1:58" ht="17.25" customHeight="1" x14ac:dyDescent="0.15">
      <c r="A208" s="61"/>
      <c r="B208" s="62"/>
      <c r="C208" s="62"/>
      <c r="D208" s="62"/>
      <c r="E208" s="62"/>
      <c r="F208" s="63"/>
      <c r="G208" s="62"/>
      <c r="H208" s="62"/>
      <c r="I208" s="62"/>
      <c r="J208" s="62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5"/>
      <c r="AL208" s="64"/>
      <c r="AM208" s="66"/>
      <c r="AN208" s="66"/>
      <c r="AO208" s="66"/>
      <c r="AP208" s="64"/>
      <c r="AQ208" s="64"/>
      <c r="AR208" s="64"/>
      <c r="AS208" s="64"/>
    </row>
    <row r="209" spans="1:58" s="10" customFormat="1" ht="28.5" customHeight="1" x14ac:dyDescent="0.15">
      <c r="A209" s="5" t="s">
        <v>121</v>
      </c>
      <c r="B209" s="6"/>
      <c r="C209" s="6"/>
      <c r="D209" s="7"/>
      <c r="E209" s="6"/>
      <c r="F209" s="6"/>
      <c r="G209" s="6"/>
      <c r="H209" s="6"/>
      <c r="I209" s="6"/>
      <c r="J209" s="6"/>
      <c r="K209" s="6"/>
      <c r="L209" s="7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73"/>
      <c r="AF209" s="73"/>
      <c r="AG209" s="73"/>
      <c r="AH209" s="73"/>
      <c r="AI209" s="73"/>
      <c r="AJ209" s="73"/>
      <c r="AK209" s="6"/>
      <c r="AL209" s="73"/>
      <c r="AM209" s="6"/>
      <c r="AN209" s="6"/>
      <c r="AO209" s="6"/>
      <c r="AP209" s="73"/>
      <c r="AQ209" s="73"/>
      <c r="AR209" s="73"/>
      <c r="AS209" s="1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21"/>
      <c r="BE209" s="21"/>
      <c r="BF209" s="21"/>
    </row>
    <row r="210" spans="1:58" ht="37.5" customHeight="1" x14ac:dyDescent="0.15">
      <c r="A210" s="74"/>
      <c r="B210" s="74"/>
      <c r="C210" s="74" t="s">
        <v>72</v>
      </c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4"/>
      <c r="AP210" s="74"/>
      <c r="AQ210" s="74"/>
      <c r="AR210" s="74"/>
      <c r="AS210" s="74"/>
    </row>
    <row r="211" spans="1:58" ht="29.1" customHeight="1" x14ac:dyDescent="0.15">
      <c r="C211" s="249" t="s">
        <v>73</v>
      </c>
      <c r="D211" s="250"/>
      <c r="E211" s="250"/>
      <c r="F211" s="250"/>
      <c r="G211" s="250"/>
      <c r="H211" s="250"/>
      <c r="I211" s="251"/>
      <c r="J211" s="249" t="s">
        <v>74</v>
      </c>
      <c r="K211" s="250"/>
      <c r="L211" s="250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0"/>
      <c r="AB211" s="250"/>
      <c r="AC211" s="250"/>
      <c r="AD211" s="250"/>
      <c r="AE211" s="250"/>
      <c r="AF211" s="251"/>
      <c r="AG211" s="249" t="s">
        <v>75</v>
      </c>
      <c r="AH211" s="250"/>
      <c r="AI211" s="250"/>
      <c r="AJ211" s="250"/>
      <c r="AK211" s="250"/>
      <c r="AL211" s="250"/>
      <c r="AM211" s="250"/>
      <c r="AN211" s="250"/>
      <c r="AO211" s="251"/>
    </row>
    <row r="212" spans="1:58" ht="29.1" customHeight="1" x14ac:dyDescent="0.15">
      <c r="C212" s="252"/>
      <c r="D212" s="253"/>
      <c r="E212" s="253"/>
      <c r="F212" s="253"/>
      <c r="G212" s="253"/>
      <c r="H212" s="253"/>
      <c r="I212" s="254"/>
      <c r="J212" s="252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4"/>
      <c r="AG212" s="252"/>
      <c r="AH212" s="253"/>
      <c r="AI212" s="253"/>
      <c r="AJ212" s="253"/>
      <c r="AK212" s="253"/>
      <c r="AL212" s="253"/>
      <c r="AM212" s="253"/>
      <c r="AN212" s="253"/>
      <c r="AO212" s="254"/>
    </row>
    <row r="213" spans="1:58" ht="18.75" customHeight="1" x14ac:dyDescent="0.15">
      <c r="C213" s="255" t="s">
        <v>76</v>
      </c>
      <c r="D213" s="256"/>
      <c r="E213" s="256"/>
      <c r="F213" s="256"/>
      <c r="G213" s="256"/>
      <c r="H213" s="256"/>
      <c r="I213" s="257"/>
      <c r="J213" s="75" t="s">
        <v>77</v>
      </c>
      <c r="K213" s="76"/>
      <c r="L213" s="76"/>
      <c r="M213" s="76"/>
      <c r="N213" s="52"/>
      <c r="O213" s="36"/>
      <c r="P213" s="77"/>
      <c r="Q213" s="78"/>
      <c r="R213" s="78"/>
      <c r="S213" s="78"/>
      <c r="T213" s="77"/>
      <c r="U213" s="77"/>
      <c r="V213" s="79"/>
      <c r="W213" s="78"/>
      <c r="X213" s="78"/>
      <c r="Y213" s="78"/>
      <c r="Z213" s="77"/>
      <c r="AA213" s="77"/>
      <c r="AB213" s="79"/>
      <c r="AC213" s="79"/>
      <c r="AD213" s="77"/>
      <c r="AE213" s="77"/>
      <c r="AF213" s="80"/>
      <c r="AG213" s="264" t="s">
        <v>78</v>
      </c>
      <c r="AH213" s="265"/>
      <c r="AI213" s="265"/>
      <c r="AJ213" s="265"/>
      <c r="AK213" s="265"/>
      <c r="AL213" s="265"/>
      <c r="AM213" s="265"/>
      <c r="AN213" s="265"/>
      <c r="AO213" s="266"/>
    </row>
    <row r="214" spans="1:58" ht="18.75" customHeight="1" x14ac:dyDescent="0.15">
      <c r="C214" s="258"/>
      <c r="D214" s="259"/>
      <c r="E214" s="259"/>
      <c r="F214" s="259"/>
      <c r="G214" s="259"/>
      <c r="H214" s="259"/>
      <c r="I214" s="260"/>
      <c r="J214" s="81"/>
      <c r="K214" s="8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83"/>
      <c r="W214" s="83"/>
      <c r="X214" s="52"/>
      <c r="Y214" s="84"/>
      <c r="Z214" s="52"/>
      <c r="AA214" s="52"/>
      <c r="AB214" s="52"/>
      <c r="AC214" s="52"/>
      <c r="AD214" s="52"/>
      <c r="AE214" s="52"/>
      <c r="AF214" s="85"/>
      <c r="AG214" s="267"/>
      <c r="AH214" s="268"/>
      <c r="AI214" s="268"/>
      <c r="AJ214" s="268"/>
      <c r="AK214" s="268"/>
      <c r="AL214" s="268"/>
      <c r="AM214" s="268"/>
      <c r="AN214" s="268"/>
      <c r="AO214" s="269"/>
    </row>
    <row r="215" spans="1:58" ht="18.75" customHeight="1" x14ac:dyDescent="0.15">
      <c r="C215" s="258"/>
      <c r="D215" s="259"/>
      <c r="E215" s="259"/>
      <c r="F215" s="259"/>
      <c r="G215" s="259"/>
      <c r="H215" s="259"/>
      <c r="I215" s="260"/>
      <c r="J215" s="86"/>
      <c r="K215" s="87" t="s">
        <v>79</v>
      </c>
      <c r="L215" s="87"/>
      <c r="M215" s="87"/>
      <c r="N215" s="16"/>
      <c r="O215" s="88"/>
      <c r="P215" s="89"/>
      <c r="Q215" s="89"/>
      <c r="R215" s="89"/>
      <c r="S215" s="52"/>
      <c r="T215" s="52"/>
      <c r="U215" s="87"/>
      <c r="V215" s="87"/>
      <c r="W215" s="87"/>
      <c r="X215" s="16"/>
      <c r="Y215" s="88"/>
      <c r="Z215" s="16"/>
      <c r="AA215" s="16"/>
      <c r="AB215" s="16"/>
      <c r="AC215" s="16"/>
      <c r="AD215" s="52"/>
      <c r="AE215" s="52"/>
      <c r="AF215" s="90"/>
      <c r="AG215" s="267"/>
      <c r="AH215" s="268"/>
      <c r="AI215" s="268"/>
      <c r="AJ215" s="268"/>
      <c r="AK215" s="268"/>
      <c r="AL215" s="268"/>
      <c r="AM215" s="268"/>
      <c r="AN215" s="268"/>
      <c r="AO215" s="269"/>
    </row>
    <row r="216" spans="1:58" ht="18.75" customHeight="1" x14ac:dyDescent="0.15">
      <c r="C216" s="261"/>
      <c r="D216" s="262"/>
      <c r="E216" s="262"/>
      <c r="F216" s="262"/>
      <c r="G216" s="262"/>
      <c r="H216" s="262"/>
      <c r="I216" s="263"/>
      <c r="J216" s="91"/>
      <c r="K216" s="92"/>
      <c r="L216" s="93"/>
      <c r="M216" s="93"/>
      <c r="N216" s="93"/>
      <c r="O216" s="93"/>
      <c r="P216" s="94"/>
      <c r="Q216" s="95"/>
      <c r="R216" s="95"/>
      <c r="S216" s="93"/>
      <c r="T216" s="95"/>
      <c r="U216" s="95"/>
      <c r="V216" s="95"/>
      <c r="W216" s="95"/>
      <c r="X216" s="95"/>
      <c r="Y216" s="95"/>
      <c r="Z216" s="94"/>
      <c r="AA216" s="96"/>
      <c r="AB216" s="96"/>
      <c r="AC216" s="93"/>
      <c r="AD216" s="93"/>
      <c r="AE216" s="93"/>
      <c r="AF216" s="97"/>
      <c r="AG216" s="270"/>
      <c r="AH216" s="271"/>
      <c r="AI216" s="271"/>
      <c r="AJ216" s="271"/>
      <c r="AK216" s="271"/>
      <c r="AL216" s="271"/>
      <c r="AM216" s="271"/>
      <c r="AN216" s="271"/>
      <c r="AO216" s="272"/>
    </row>
    <row r="217" spans="1:58" x14ac:dyDescent="0.15">
      <c r="AH217" s="67"/>
      <c r="AI217" s="67"/>
      <c r="AJ217" s="67"/>
      <c r="AK217" s="67"/>
      <c r="AL217" s="67"/>
      <c r="AM217" s="67"/>
      <c r="AN217" s="67"/>
      <c r="AO217" s="67"/>
      <c r="AR217" s="99"/>
    </row>
    <row r="218" spans="1:58" x14ac:dyDescent="0.15">
      <c r="C218" s="1" t="s">
        <v>80</v>
      </c>
      <c r="AG218" s="67"/>
      <c r="AH218" s="67"/>
      <c r="AI218" s="67"/>
      <c r="AJ218" s="67"/>
      <c r="AK218" s="67"/>
      <c r="AL218" s="67"/>
      <c r="AM218" s="67"/>
      <c r="AN218" s="67"/>
      <c r="AO218" s="67"/>
      <c r="AV218" s="127"/>
      <c r="AW218" s="127"/>
      <c r="AX218" s="127"/>
      <c r="AY218" s="127"/>
      <c r="AZ218" s="127"/>
      <c r="BA218" s="127"/>
      <c r="BB218" s="127"/>
    </row>
    <row r="219" spans="1:58" ht="37.5" customHeight="1" x14ac:dyDescent="0.15">
      <c r="C219" s="314" t="s">
        <v>81</v>
      </c>
      <c r="D219" s="314"/>
      <c r="E219" s="274" t="s">
        <v>82</v>
      </c>
      <c r="F219" s="274"/>
      <c r="G219" s="274"/>
      <c r="H219" s="274"/>
      <c r="I219" s="275"/>
      <c r="J219" s="284" t="s">
        <v>83</v>
      </c>
      <c r="K219" s="285"/>
      <c r="L219" s="285"/>
      <c r="M219" s="285"/>
      <c r="N219" s="285"/>
      <c r="O219" s="285"/>
      <c r="P219" s="285"/>
      <c r="Q219" s="285"/>
      <c r="R219" s="286"/>
      <c r="S219" s="201" t="s">
        <v>84</v>
      </c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2"/>
      <c r="AV219" s="474"/>
      <c r="AW219" s="474"/>
      <c r="AX219" s="474"/>
      <c r="AY219" s="474"/>
      <c r="AZ219" s="474"/>
      <c r="BA219" s="474"/>
      <c r="BB219" s="474"/>
    </row>
    <row r="220" spans="1:58" ht="18.75" customHeight="1" x14ac:dyDescent="0.15">
      <c r="C220" s="314"/>
      <c r="D220" s="314"/>
      <c r="E220" s="274"/>
      <c r="F220" s="274"/>
      <c r="G220" s="274"/>
      <c r="H220" s="274"/>
      <c r="I220" s="275"/>
      <c r="J220" s="287"/>
      <c r="K220" s="288"/>
      <c r="L220" s="288"/>
      <c r="M220" s="288"/>
      <c r="N220" s="288"/>
      <c r="O220" s="288"/>
      <c r="P220" s="288"/>
      <c r="Q220" s="288"/>
      <c r="R220" s="289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290"/>
      <c r="AV220" s="474"/>
      <c r="AW220" s="474"/>
      <c r="AX220" s="474"/>
      <c r="AY220" s="474"/>
      <c r="AZ220" s="474"/>
      <c r="BA220" s="474"/>
      <c r="BB220" s="474"/>
    </row>
    <row r="221" spans="1:58" ht="32.25" customHeight="1" x14ac:dyDescent="0.15">
      <c r="C221" s="314"/>
      <c r="D221" s="314"/>
      <c r="E221" s="274" t="s">
        <v>85</v>
      </c>
      <c r="F221" s="274"/>
      <c r="G221" s="274"/>
      <c r="H221" s="274"/>
      <c r="I221" s="275"/>
      <c r="J221" s="475"/>
      <c r="K221" s="476"/>
      <c r="L221" s="476"/>
      <c r="M221" s="476"/>
      <c r="N221" s="476"/>
      <c r="O221" s="476"/>
      <c r="P221" s="476"/>
      <c r="Q221" s="280" t="s">
        <v>1</v>
      </c>
      <c r="R221" s="281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290"/>
      <c r="AV221" s="293"/>
      <c r="AW221" s="293"/>
      <c r="AX221" s="293"/>
      <c r="AY221" s="293"/>
      <c r="AZ221" s="293"/>
      <c r="BA221" s="293"/>
      <c r="BB221" s="293"/>
    </row>
    <row r="222" spans="1:58" ht="32.25" customHeight="1" x14ac:dyDescent="0.15">
      <c r="C222" s="314"/>
      <c r="D222" s="314"/>
      <c r="E222" s="274"/>
      <c r="F222" s="274"/>
      <c r="G222" s="274"/>
      <c r="H222" s="274"/>
      <c r="I222" s="275"/>
      <c r="J222" s="477"/>
      <c r="K222" s="478"/>
      <c r="L222" s="478"/>
      <c r="M222" s="478"/>
      <c r="N222" s="478"/>
      <c r="O222" s="478"/>
      <c r="P222" s="478"/>
      <c r="Q222" s="282"/>
      <c r="R222" s="283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290"/>
      <c r="AU222" s="293"/>
      <c r="AV222" s="293"/>
      <c r="AW222" s="293"/>
      <c r="AX222" s="293"/>
      <c r="AY222" s="293"/>
      <c r="AZ222" s="293"/>
      <c r="BA222" s="293"/>
      <c r="BB222" s="293"/>
    </row>
    <row r="223" spans="1:58" ht="32.25" customHeight="1" x14ac:dyDescent="0.15">
      <c r="C223" s="314"/>
      <c r="D223" s="314"/>
      <c r="E223" s="274" t="s">
        <v>139</v>
      </c>
      <c r="F223" s="274"/>
      <c r="G223" s="274"/>
      <c r="H223" s="274"/>
      <c r="I223" s="275"/>
      <c r="J223" s="475"/>
      <c r="K223" s="476"/>
      <c r="L223" s="476"/>
      <c r="M223" s="476"/>
      <c r="N223" s="476"/>
      <c r="O223" s="476"/>
      <c r="P223" s="476"/>
      <c r="Q223" s="280" t="s">
        <v>1</v>
      </c>
      <c r="R223" s="281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290"/>
      <c r="AU223" s="293"/>
      <c r="AV223" s="293"/>
      <c r="AW223" s="293"/>
      <c r="AX223" s="293"/>
      <c r="AY223" s="293"/>
      <c r="AZ223" s="293"/>
      <c r="BA223" s="293"/>
      <c r="BB223" s="293"/>
    </row>
    <row r="224" spans="1:58" ht="32.25" customHeight="1" x14ac:dyDescent="0.15">
      <c r="C224" s="314"/>
      <c r="D224" s="314"/>
      <c r="E224" s="274"/>
      <c r="F224" s="274"/>
      <c r="G224" s="274"/>
      <c r="H224" s="274"/>
      <c r="I224" s="275"/>
      <c r="J224" s="477"/>
      <c r="K224" s="478"/>
      <c r="L224" s="478"/>
      <c r="M224" s="478"/>
      <c r="N224" s="478"/>
      <c r="O224" s="478"/>
      <c r="P224" s="478"/>
      <c r="Q224" s="282"/>
      <c r="R224" s="283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290"/>
      <c r="AU224" s="67"/>
      <c r="AV224" s="293"/>
      <c r="AW224" s="293"/>
      <c r="AX224" s="293"/>
      <c r="AY224" s="293"/>
      <c r="AZ224" s="293"/>
      <c r="BA224" s="293"/>
      <c r="BB224" s="293"/>
    </row>
    <row r="225" spans="2:58" ht="32.25" customHeight="1" x14ac:dyDescent="0.15">
      <c r="C225" s="314"/>
      <c r="D225" s="314"/>
      <c r="E225" s="274" t="s">
        <v>87</v>
      </c>
      <c r="F225" s="274"/>
      <c r="G225" s="274"/>
      <c r="H225" s="274"/>
      <c r="I225" s="275"/>
      <c r="J225" s="475"/>
      <c r="K225" s="476"/>
      <c r="L225" s="476"/>
      <c r="M225" s="476"/>
      <c r="N225" s="476"/>
      <c r="O225" s="476"/>
      <c r="P225" s="476"/>
      <c r="Q225" s="312" t="s">
        <v>1</v>
      </c>
      <c r="R225" s="313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290"/>
      <c r="AV225" s="293"/>
      <c r="AW225" s="293"/>
      <c r="AX225" s="293"/>
      <c r="AY225" s="293"/>
      <c r="AZ225" s="293"/>
      <c r="BA225" s="293"/>
      <c r="BB225" s="293"/>
    </row>
    <row r="226" spans="2:58" ht="32.25" customHeight="1" x14ac:dyDescent="0.15">
      <c r="C226" s="314"/>
      <c r="D226" s="314"/>
      <c r="E226" s="274"/>
      <c r="F226" s="274"/>
      <c r="G226" s="274"/>
      <c r="H226" s="274"/>
      <c r="I226" s="275"/>
      <c r="J226" s="477"/>
      <c r="K226" s="478"/>
      <c r="L226" s="478"/>
      <c r="M226" s="478"/>
      <c r="N226" s="478"/>
      <c r="O226" s="478"/>
      <c r="P226" s="478"/>
      <c r="Q226" s="282"/>
      <c r="R226" s="283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5"/>
      <c r="AV226" s="293"/>
      <c r="AW226" s="293"/>
      <c r="AX226" s="293"/>
      <c r="AY226" s="293"/>
      <c r="AZ226" s="293"/>
      <c r="BA226" s="293"/>
      <c r="BB226" s="293"/>
    </row>
    <row r="227" spans="2:58" ht="32.25" customHeight="1" x14ac:dyDescent="0.15">
      <c r="C227" s="100"/>
      <c r="D227" s="100"/>
      <c r="E227" s="101"/>
      <c r="F227" s="101"/>
      <c r="G227" s="101"/>
      <c r="H227" s="38"/>
      <c r="I227" s="38"/>
      <c r="J227" s="102"/>
      <c r="K227" s="102"/>
      <c r="L227" s="102"/>
      <c r="M227" s="102"/>
      <c r="N227" s="102"/>
      <c r="O227" s="102"/>
      <c r="P227" s="102"/>
      <c r="Q227" s="103"/>
      <c r="R227" s="103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5" t="s">
        <v>88</v>
      </c>
      <c r="AV227" s="127"/>
      <c r="AW227" s="127"/>
      <c r="AX227" s="127"/>
      <c r="AY227" s="127"/>
      <c r="AZ227" s="127"/>
      <c r="BA227" s="127"/>
      <c r="BB227" s="127"/>
    </row>
    <row r="228" spans="2:58" s="107" customFormat="1" ht="18.75" customHeight="1" x14ac:dyDescent="0.15">
      <c r="C228" s="38"/>
      <c r="D228" s="38"/>
      <c r="E228" s="38"/>
      <c r="F228" s="38"/>
      <c r="G228" s="38"/>
      <c r="H228" s="38"/>
      <c r="I228" s="38"/>
      <c r="J228" s="106"/>
      <c r="K228" s="38"/>
      <c r="L228" s="38"/>
      <c r="M228" s="38"/>
      <c r="N228" s="38"/>
      <c r="O228" s="38"/>
      <c r="P228" s="103"/>
      <c r="Q228" s="103"/>
      <c r="R228" s="103"/>
      <c r="S228" s="103"/>
      <c r="T228" s="103"/>
      <c r="U228" s="103"/>
      <c r="V228" s="103"/>
      <c r="W228" s="103"/>
      <c r="X228" s="37"/>
      <c r="Y228" s="37"/>
      <c r="Z228" s="37"/>
      <c r="AA228" s="38"/>
      <c r="AB228" s="38"/>
      <c r="AC228" s="38"/>
      <c r="AD228" s="52"/>
      <c r="AE228" s="87"/>
      <c r="AF228" s="87"/>
      <c r="AG228" s="52"/>
      <c r="AH228" s="52"/>
      <c r="AI228" s="52"/>
      <c r="AJ228" s="52"/>
      <c r="AK228" s="52"/>
      <c r="AL228" s="52"/>
      <c r="AM228" s="52"/>
      <c r="AN228" s="52"/>
      <c r="AO228" s="52"/>
      <c r="AT228" s="52"/>
      <c r="AU228" s="52"/>
      <c r="AV228" s="36"/>
      <c r="AW228" s="36"/>
      <c r="AX228" s="36"/>
      <c r="AY228" s="36"/>
      <c r="AZ228" s="36"/>
      <c r="BA228" s="36"/>
      <c r="BB228" s="36"/>
      <c r="BC228" s="52"/>
      <c r="BD228" s="4"/>
      <c r="BE228" s="4"/>
      <c r="BF228" s="4"/>
    </row>
    <row r="229" spans="2:58" ht="33" customHeight="1" x14ac:dyDescent="0.15">
      <c r="C229" s="74" t="s">
        <v>89</v>
      </c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</row>
    <row r="230" spans="2:58" ht="24.95" customHeight="1" x14ac:dyDescent="0.15">
      <c r="C230" s="23" t="s">
        <v>90</v>
      </c>
      <c r="D230" s="109" t="s">
        <v>91</v>
      </c>
    </row>
    <row r="231" spans="2:58" s="112" customFormat="1" ht="25.5" customHeight="1" x14ac:dyDescent="0.15">
      <c r="B231" s="110"/>
      <c r="C231" s="126" t="s">
        <v>90</v>
      </c>
      <c r="D231" s="291" t="s">
        <v>92</v>
      </c>
      <c r="E231" s="291"/>
      <c r="F231" s="291"/>
      <c r="G231" s="291"/>
      <c r="H231" s="291"/>
      <c r="I231" s="291"/>
      <c r="J231" s="291"/>
      <c r="K231" s="291"/>
      <c r="L231" s="291"/>
      <c r="M231" s="291"/>
      <c r="N231" s="291"/>
      <c r="O231" s="291"/>
      <c r="P231" s="291"/>
      <c r="Q231" s="291"/>
      <c r="R231" s="291"/>
      <c r="S231" s="291"/>
      <c r="T231" s="291"/>
      <c r="U231" s="291"/>
      <c r="V231" s="291"/>
      <c r="W231" s="291"/>
      <c r="X231" s="291"/>
      <c r="Y231" s="291"/>
      <c r="Z231" s="291"/>
      <c r="AA231" s="291"/>
      <c r="AB231" s="291"/>
      <c r="AC231" s="291"/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110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11"/>
      <c r="BE231" s="111"/>
      <c r="BF231" s="111"/>
    </row>
    <row r="232" spans="2:58" ht="23.25" customHeight="1" x14ac:dyDescent="0.15">
      <c r="B232" s="110"/>
      <c r="C232" s="126"/>
      <c r="D232" s="311" t="s">
        <v>132</v>
      </c>
      <c r="E232" s="311"/>
      <c r="F232" s="311"/>
      <c r="G232" s="311"/>
      <c r="H232" s="311"/>
      <c r="I232" s="311"/>
      <c r="J232" s="311"/>
      <c r="K232" s="311"/>
      <c r="L232" s="311"/>
      <c r="M232" s="311"/>
      <c r="N232" s="311"/>
      <c r="O232" s="311"/>
      <c r="P232" s="311"/>
      <c r="Q232" s="311"/>
      <c r="R232" s="311"/>
      <c r="S232" s="311"/>
      <c r="T232" s="311"/>
      <c r="U232" s="311"/>
      <c r="V232" s="311"/>
      <c r="W232" s="311"/>
      <c r="X232" s="311"/>
      <c r="Y232" s="311"/>
      <c r="Z232" s="311"/>
      <c r="AA232" s="311"/>
      <c r="AB232" s="311"/>
      <c r="AC232" s="311"/>
      <c r="AD232" s="311"/>
      <c r="AE232" s="311"/>
      <c r="AF232" s="311"/>
      <c r="AG232" s="311"/>
      <c r="AH232" s="311"/>
      <c r="AI232" s="311"/>
      <c r="AJ232" s="311"/>
      <c r="AK232" s="311"/>
      <c r="AL232" s="311"/>
      <c r="AM232" s="311"/>
      <c r="AN232" s="311"/>
      <c r="AO232" s="311"/>
      <c r="AP232" s="311"/>
      <c r="AQ232" s="311"/>
      <c r="AR232" s="311"/>
      <c r="AS232" s="311"/>
    </row>
    <row r="233" spans="2:58" ht="23.25" customHeight="1" x14ac:dyDescent="0.15">
      <c r="B233" s="110"/>
      <c r="C233" s="126" t="s">
        <v>90</v>
      </c>
      <c r="D233" s="291" t="s">
        <v>133</v>
      </c>
      <c r="E233" s="291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  <c r="S233" s="291"/>
      <c r="T233" s="291"/>
      <c r="U233" s="291"/>
      <c r="V233" s="291"/>
      <c r="W233" s="291"/>
      <c r="X233" s="291"/>
      <c r="Y233" s="291"/>
      <c r="Z233" s="291"/>
      <c r="AA233" s="291"/>
      <c r="AB233" s="291"/>
      <c r="AC233" s="291"/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110"/>
    </row>
    <row r="234" spans="2:58" s="11" customFormat="1" ht="28.5" customHeight="1" x14ac:dyDescent="0.15">
      <c r="C234" s="126"/>
      <c r="D234" s="291" t="s">
        <v>134</v>
      </c>
      <c r="E234" s="291"/>
      <c r="F234" s="291"/>
      <c r="G234" s="291"/>
      <c r="H234" s="291"/>
      <c r="I234" s="291"/>
      <c r="J234" s="291"/>
      <c r="K234" s="291"/>
      <c r="L234" s="291"/>
      <c r="M234" s="291"/>
      <c r="N234" s="291"/>
      <c r="O234" s="291"/>
      <c r="P234" s="291"/>
      <c r="Q234" s="291"/>
      <c r="R234" s="291"/>
      <c r="S234" s="291"/>
      <c r="T234" s="291"/>
      <c r="U234" s="291"/>
      <c r="V234" s="291"/>
      <c r="W234" s="291"/>
      <c r="X234" s="291"/>
      <c r="Y234" s="291"/>
      <c r="Z234" s="291"/>
      <c r="AA234" s="291"/>
      <c r="AB234" s="291"/>
      <c r="AC234" s="291"/>
      <c r="AD234" s="291"/>
      <c r="AE234" s="291"/>
      <c r="AF234" s="291"/>
      <c r="AG234" s="291"/>
      <c r="AH234" s="291"/>
      <c r="AI234" s="291"/>
      <c r="AJ234" s="291"/>
      <c r="AK234" s="291"/>
      <c r="AL234" s="291"/>
      <c r="AM234" s="291"/>
      <c r="AN234" s="291"/>
      <c r="AO234" s="291"/>
      <c r="AP234" s="291"/>
      <c r="AQ234" s="291"/>
      <c r="AR234" s="291"/>
      <c r="AS234" s="110"/>
      <c r="AT234" s="36"/>
      <c r="AU234" s="34"/>
      <c r="AV234" s="34"/>
      <c r="AW234" s="34"/>
      <c r="AX234" s="34"/>
      <c r="AY234" s="34"/>
      <c r="AZ234" s="34"/>
      <c r="BA234" s="34"/>
      <c r="BB234" s="34"/>
      <c r="BC234" s="34"/>
      <c r="BD234" s="117"/>
      <c r="BE234" s="117"/>
      <c r="BF234" s="117"/>
    </row>
    <row r="235" spans="2:58" s="11" customFormat="1" ht="28.5" customHeight="1" x14ac:dyDescent="0.15">
      <c r="D235" s="113" t="s">
        <v>93</v>
      </c>
      <c r="E235" s="114" t="s">
        <v>135</v>
      </c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G235" s="115"/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6"/>
      <c r="AR235" s="116"/>
      <c r="AS235" s="1"/>
      <c r="AT235" s="36"/>
      <c r="AU235" s="34"/>
      <c r="AV235" s="34"/>
      <c r="AW235" s="34"/>
      <c r="AX235" s="34"/>
      <c r="AY235" s="34"/>
      <c r="AZ235" s="34"/>
      <c r="BA235" s="34"/>
      <c r="BB235" s="34"/>
      <c r="BC235" s="34"/>
      <c r="BD235" s="117"/>
      <c r="BE235" s="117"/>
      <c r="BF235" s="117"/>
    </row>
    <row r="236" spans="2:58" s="11" customFormat="1" ht="28.5" customHeight="1" x14ac:dyDescent="0.15">
      <c r="D236" s="113" t="s">
        <v>93</v>
      </c>
      <c r="E236" s="23" t="s">
        <v>136</v>
      </c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6"/>
      <c r="AR236" s="116"/>
      <c r="AS236" s="1"/>
      <c r="AT236" s="36"/>
      <c r="AU236" s="34"/>
      <c r="AV236" s="34"/>
      <c r="AW236" s="34"/>
      <c r="AX236" s="34"/>
      <c r="AY236" s="34"/>
      <c r="AZ236" s="34"/>
      <c r="BA236" s="34"/>
      <c r="BB236" s="34"/>
      <c r="BC236" s="34"/>
      <c r="BD236" s="117"/>
      <c r="BE236" s="117"/>
      <c r="BF236" s="117"/>
    </row>
    <row r="237" spans="2:58" s="11" customFormat="1" ht="28.5" customHeight="1" x14ac:dyDescent="0.15">
      <c r="C237" s="108" t="s">
        <v>90</v>
      </c>
      <c r="D237" s="112" t="s">
        <v>125</v>
      </c>
      <c r="E237" s="113"/>
      <c r="F237" s="23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G237" s="115"/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6"/>
      <c r="AR237" s="116"/>
      <c r="AS237" s="1"/>
      <c r="AT237" s="36"/>
      <c r="AU237" s="34"/>
      <c r="AV237" s="34"/>
      <c r="AW237" s="34"/>
      <c r="AX237" s="34"/>
      <c r="AY237" s="34"/>
      <c r="AZ237" s="34"/>
      <c r="BA237" s="34"/>
      <c r="BB237" s="34"/>
      <c r="BC237" s="34"/>
      <c r="BD237" s="117"/>
      <c r="BE237" s="117"/>
      <c r="BF237" s="117"/>
    </row>
    <row r="238" spans="2:58" s="11" customFormat="1" ht="18.75" customHeight="1" thickBot="1" x14ac:dyDescent="0.2">
      <c r="D238" s="23"/>
      <c r="E238" s="118"/>
      <c r="L238" s="119"/>
      <c r="M238" s="119"/>
      <c r="N238" s="119"/>
      <c r="O238" s="119"/>
      <c r="P238" s="119"/>
      <c r="Q238" s="119"/>
      <c r="R238" s="120"/>
      <c r="S238" s="120"/>
      <c r="T238" s="120"/>
      <c r="U238" s="120"/>
      <c r="V238" s="120"/>
      <c r="W238" s="120"/>
      <c r="X238" s="121"/>
      <c r="Y238" s="121"/>
      <c r="Z238" s="115"/>
      <c r="AA238" s="115"/>
      <c r="AB238" s="115"/>
      <c r="AC238" s="115"/>
      <c r="AD238" s="115"/>
      <c r="AE238" s="115"/>
      <c r="AF238" s="115"/>
      <c r="AG238" s="115"/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22"/>
      <c r="AR238" s="122"/>
      <c r="AS238" s="107"/>
      <c r="AT238" s="36"/>
      <c r="AU238" s="59" t="s">
        <v>94</v>
      </c>
      <c r="AV238" s="34"/>
      <c r="AW238" s="34"/>
      <c r="AX238" s="34"/>
      <c r="AY238" s="34"/>
      <c r="AZ238" s="34"/>
      <c r="BA238" s="34"/>
      <c r="BB238" s="34"/>
      <c r="BC238" s="34"/>
      <c r="BD238" s="117"/>
      <c r="BE238" s="117"/>
      <c r="BF238" s="117"/>
    </row>
    <row r="239" spans="2:58" ht="24.95" customHeight="1" x14ac:dyDescent="0.15">
      <c r="C239" s="249" t="s">
        <v>95</v>
      </c>
      <c r="D239" s="250"/>
      <c r="E239" s="250"/>
      <c r="F239" s="250"/>
      <c r="G239" s="250"/>
      <c r="H239" s="250"/>
      <c r="I239" s="294" t="s">
        <v>96</v>
      </c>
      <c r="J239" s="295"/>
      <c r="K239" s="296"/>
      <c r="L239" s="297" t="s">
        <v>83</v>
      </c>
      <c r="M239" s="293"/>
      <c r="N239" s="293"/>
      <c r="O239" s="293"/>
      <c r="P239" s="293"/>
      <c r="Q239" s="298"/>
      <c r="R239" s="301" t="s">
        <v>137</v>
      </c>
      <c r="S239" s="302"/>
      <c r="T239" s="302"/>
      <c r="U239" s="302"/>
      <c r="V239" s="302"/>
      <c r="W239" s="303"/>
      <c r="X239" s="307" t="s">
        <v>97</v>
      </c>
      <c r="Y239" s="308"/>
      <c r="Z239" s="308"/>
      <c r="AA239" s="308"/>
      <c r="AB239" s="308"/>
      <c r="AC239" s="309"/>
      <c r="AD239" s="304" t="s">
        <v>98</v>
      </c>
      <c r="AE239" s="305"/>
      <c r="AF239" s="305"/>
      <c r="AG239" s="305"/>
      <c r="AH239" s="305"/>
      <c r="AI239" s="310"/>
      <c r="AJ239" s="67"/>
      <c r="BA239" s="473" t="s">
        <v>99</v>
      </c>
      <c r="BB239" s="473" t="s">
        <v>100</v>
      </c>
    </row>
    <row r="240" spans="2:58" ht="24.95" customHeight="1" x14ac:dyDescent="0.15">
      <c r="C240" s="292"/>
      <c r="D240" s="293"/>
      <c r="E240" s="293"/>
      <c r="F240" s="293"/>
      <c r="G240" s="293"/>
      <c r="H240" s="293"/>
      <c r="I240" s="297"/>
      <c r="J240" s="293"/>
      <c r="K240" s="298"/>
      <c r="L240" s="297"/>
      <c r="M240" s="293"/>
      <c r="N240" s="293"/>
      <c r="O240" s="293"/>
      <c r="P240" s="293"/>
      <c r="Q240" s="298"/>
      <c r="R240" s="304"/>
      <c r="S240" s="305"/>
      <c r="T240" s="305"/>
      <c r="U240" s="305"/>
      <c r="V240" s="305"/>
      <c r="W240" s="306"/>
      <c r="X240" s="362" t="s">
        <v>101</v>
      </c>
      <c r="Y240" s="363"/>
      <c r="Z240" s="364"/>
      <c r="AA240" s="176" t="s">
        <v>102</v>
      </c>
      <c r="AB240" s="363"/>
      <c r="AC240" s="371"/>
      <c r="AD240" s="304"/>
      <c r="AE240" s="305"/>
      <c r="AF240" s="305"/>
      <c r="AG240" s="305"/>
      <c r="AH240" s="305"/>
      <c r="AI240" s="310"/>
      <c r="AJ240" s="67"/>
      <c r="BA240" s="293"/>
      <c r="BB240" s="430"/>
    </row>
    <row r="241" spans="3:54" ht="24.95" customHeight="1" x14ac:dyDescent="0.15">
      <c r="C241" s="292"/>
      <c r="D241" s="293"/>
      <c r="E241" s="293"/>
      <c r="F241" s="293"/>
      <c r="G241" s="293"/>
      <c r="H241" s="293"/>
      <c r="I241" s="297"/>
      <c r="J241" s="293"/>
      <c r="K241" s="298"/>
      <c r="L241" s="297"/>
      <c r="M241" s="293"/>
      <c r="N241" s="293"/>
      <c r="O241" s="293"/>
      <c r="P241" s="293"/>
      <c r="Q241" s="298"/>
      <c r="R241" s="304"/>
      <c r="S241" s="305"/>
      <c r="T241" s="305"/>
      <c r="U241" s="305"/>
      <c r="V241" s="305"/>
      <c r="W241" s="306"/>
      <c r="X241" s="365"/>
      <c r="Y241" s="366"/>
      <c r="Z241" s="367"/>
      <c r="AA241" s="372"/>
      <c r="AB241" s="366"/>
      <c r="AC241" s="373"/>
      <c r="AD241" s="304"/>
      <c r="AE241" s="305"/>
      <c r="AF241" s="305"/>
      <c r="AG241" s="305"/>
      <c r="AH241" s="305"/>
      <c r="AI241" s="310"/>
      <c r="AJ241" s="67"/>
      <c r="BA241" s="293"/>
      <c r="BB241" s="430"/>
    </row>
    <row r="242" spans="3:54" ht="24.95" customHeight="1" x14ac:dyDescent="0.15">
      <c r="C242" s="252"/>
      <c r="D242" s="253"/>
      <c r="E242" s="253"/>
      <c r="F242" s="253"/>
      <c r="G242" s="253"/>
      <c r="H242" s="253"/>
      <c r="I242" s="299"/>
      <c r="J242" s="253"/>
      <c r="K242" s="300"/>
      <c r="L242" s="299"/>
      <c r="M242" s="253"/>
      <c r="N242" s="253"/>
      <c r="O242" s="253"/>
      <c r="P242" s="253"/>
      <c r="Q242" s="300"/>
      <c r="R242" s="304"/>
      <c r="S242" s="305"/>
      <c r="T242" s="305"/>
      <c r="U242" s="305"/>
      <c r="V242" s="305"/>
      <c r="W242" s="306"/>
      <c r="X242" s="368"/>
      <c r="Y242" s="369"/>
      <c r="Z242" s="370"/>
      <c r="AA242" s="374"/>
      <c r="AB242" s="369"/>
      <c r="AC242" s="375"/>
      <c r="AD242" s="304"/>
      <c r="AE242" s="305"/>
      <c r="AF242" s="305"/>
      <c r="AG242" s="305"/>
      <c r="AH242" s="305"/>
      <c r="AI242" s="310"/>
      <c r="AJ242" s="67"/>
      <c r="BA242" s="293"/>
      <c r="BB242" s="430"/>
    </row>
    <row r="243" spans="3:54" ht="10.9" customHeight="1" x14ac:dyDescent="0.15">
      <c r="C243" s="316">
        <v>4</v>
      </c>
      <c r="D243" s="319" t="s">
        <v>103</v>
      </c>
      <c r="E243" s="322">
        <v>25</v>
      </c>
      <c r="F243" s="322" t="s">
        <v>104</v>
      </c>
      <c r="G243" s="316" t="s">
        <v>105</v>
      </c>
      <c r="H243" s="322"/>
      <c r="I243" s="470"/>
      <c r="J243" s="471"/>
      <c r="K243" s="472"/>
      <c r="L243" s="469">
        <f>J$221</f>
        <v>0</v>
      </c>
      <c r="M243" s="437"/>
      <c r="N243" s="437"/>
      <c r="O243" s="437"/>
      <c r="P243" s="437"/>
      <c r="Q243" s="438"/>
      <c r="R243" s="343">
        <f>IF(AND(I243="○",BA243="●"),2+ROUNDDOWN(($L243-100)/100,0)*2,0)</f>
        <v>0</v>
      </c>
      <c r="S243" s="344"/>
      <c r="T243" s="344"/>
      <c r="U243" s="344"/>
      <c r="V243" s="344"/>
      <c r="W243" s="345"/>
      <c r="X243" s="346"/>
      <c r="Y243" s="347"/>
      <c r="Z243" s="348"/>
      <c r="AA243" s="355"/>
      <c r="AB243" s="356"/>
      <c r="AC243" s="357"/>
      <c r="AD243" s="358">
        <f>IF(I243="○",R243,ROUNDUP(R243*AA243,1))</f>
        <v>0</v>
      </c>
      <c r="AE243" s="359"/>
      <c r="AF243" s="359"/>
      <c r="AG243" s="359"/>
      <c r="AH243" s="359"/>
      <c r="AI243" s="360"/>
      <c r="AJ243" s="67"/>
      <c r="BA243" s="293" t="str">
        <f>IF(OR(I243="×",BA247="×"),"×","●")</f>
        <v>●</v>
      </c>
      <c r="BB243" s="430">
        <f>IF(BA243="●",IF(I243="定","-",I243),"-")</f>
        <v>0</v>
      </c>
    </row>
    <row r="244" spans="3:54" ht="10.9" customHeight="1" x14ac:dyDescent="0.15">
      <c r="C244" s="317"/>
      <c r="D244" s="320"/>
      <c r="E244" s="323"/>
      <c r="F244" s="323"/>
      <c r="G244" s="317"/>
      <c r="H244" s="323"/>
      <c r="I244" s="399"/>
      <c r="J244" s="400"/>
      <c r="K244" s="456"/>
      <c r="L244" s="458"/>
      <c r="M244" s="439"/>
      <c r="N244" s="439"/>
      <c r="O244" s="439"/>
      <c r="P244" s="439"/>
      <c r="Q244" s="440"/>
      <c r="R244" s="343"/>
      <c r="S244" s="344"/>
      <c r="T244" s="344"/>
      <c r="U244" s="344"/>
      <c r="V244" s="344"/>
      <c r="W244" s="345"/>
      <c r="X244" s="349"/>
      <c r="Y244" s="350"/>
      <c r="Z244" s="351"/>
      <c r="AA244" s="356"/>
      <c r="AB244" s="356"/>
      <c r="AC244" s="357"/>
      <c r="AD244" s="358"/>
      <c r="AE244" s="359"/>
      <c r="AF244" s="359"/>
      <c r="AG244" s="359"/>
      <c r="AH244" s="359"/>
      <c r="AI244" s="360"/>
      <c r="AJ244" s="67"/>
      <c r="BA244" s="293"/>
      <c r="BB244" s="430"/>
    </row>
    <row r="245" spans="3:54" ht="10.9" customHeight="1" x14ac:dyDescent="0.15">
      <c r="C245" s="317"/>
      <c r="D245" s="320"/>
      <c r="E245" s="323"/>
      <c r="F245" s="323"/>
      <c r="G245" s="317"/>
      <c r="H245" s="323"/>
      <c r="I245" s="399"/>
      <c r="J245" s="400"/>
      <c r="K245" s="456"/>
      <c r="L245" s="458"/>
      <c r="M245" s="439"/>
      <c r="N245" s="439"/>
      <c r="O245" s="439"/>
      <c r="P245" s="439"/>
      <c r="Q245" s="440"/>
      <c r="R245" s="343"/>
      <c r="S245" s="344"/>
      <c r="T245" s="344"/>
      <c r="U245" s="344"/>
      <c r="V245" s="344"/>
      <c r="W245" s="345"/>
      <c r="X245" s="349"/>
      <c r="Y245" s="350"/>
      <c r="Z245" s="351"/>
      <c r="AA245" s="356"/>
      <c r="AB245" s="356"/>
      <c r="AC245" s="357"/>
      <c r="AD245" s="358"/>
      <c r="AE245" s="359"/>
      <c r="AF245" s="359"/>
      <c r="AG245" s="359"/>
      <c r="AH245" s="359"/>
      <c r="AI245" s="360"/>
      <c r="AJ245" s="67"/>
      <c r="BA245" s="293"/>
      <c r="BB245" s="430"/>
    </row>
    <row r="246" spans="3:54" ht="10.9" customHeight="1" x14ac:dyDescent="0.15">
      <c r="C246" s="318"/>
      <c r="D246" s="321"/>
      <c r="E246" s="324"/>
      <c r="F246" s="324"/>
      <c r="G246" s="318"/>
      <c r="H246" s="324"/>
      <c r="I246" s="402"/>
      <c r="J246" s="403"/>
      <c r="K246" s="457"/>
      <c r="L246" s="459"/>
      <c r="M246" s="441"/>
      <c r="N246" s="441"/>
      <c r="O246" s="441"/>
      <c r="P246" s="441"/>
      <c r="Q246" s="442"/>
      <c r="R246" s="343"/>
      <c r="S246" s="344"/>
      <c r="T246" s="344"/>
      <c r="U246" s="344"/>
      <c r="V246" s="344"/>
      <c r="W246" s="345"/>
      <c r="X246" s="352"/>
      <c r="Y246" s="353"/>
      <c r="Z246" s="354"/>
      <c r="AA246" s="356"/>
      <c r="AB246" s="356"/>
      <c r="AC246" s="357"/>
      <c r="AD246" s="358"/>
      <c r="AE246" s="359"/>
      <c r="AF246" s="359"/>
      <c r="AG246" s="359"/>
      <c r="AH246" s="359"/>
      <c r="AI246" s="360"/>
      <c r="AJ246" s="67"/>
      <c r="BA246" s="293"/>
      <c r="BB246" s="430"/>
    </row>
    <row r="247" spans="3:54" ht="10.9" customHeight="1" x14ac:dyDescent="0.15">
      <c r="C247" s="316">
        <v>4</v>
      </c>
      <c r="D247" s="319" t="s">
        <v>103</v>
      </c>
      <c r="E247" s="322">
        <v>26</v>
      </c>
      <c r="F247" s="322" t="s">
        <v>104</v>
      </c>
      <c r="G247" s="316" t="s">
        <v>106</v>
      </c>
      <c r="H247" s="322"/>
      <c r="I247" s="470"/>
      <c r="J247" s="471"/>
      <c r="K247" s="472"/>
      <c r="L247" s="469">
        <f>J$221</f>
        <v>0</v>
      </c>
      <c r="M247" s="437"/>
      <c r="N247" s="437"/>
      <c r="O247" s="437"/>
      <c r="P247" s="437"/>
      <c r="Q247" s="438"/>
      <c r="R247" s="343">
        <f t="shared" ref="R247" si="0">IF(AND(I247="○",BA247="●"),2+ROUNDDOWN(($L247-100)/100,0)*2,0)</f>
        <v>0</v>
      </c>
      <c r="S247" s="344"/>
      <c r="T247" s="344"/>
      <c r="U247" s="344"/>
      <c r="V247" s="344"/>
      <c r="W247" s="345"/>
      <c r="X247" s="346"/>
      <c r="Y247" s="347"/>
      <c r="Z247" s="348"/>
      <c r="AA247" s="355"/>
      <c r="AB247" s="356"/>
      <c r="AC247" s="357"/>
      <c r="AD247" s="358">
        <f>IF(I247="○",R247,ROUNDUP(R247*AA247,1))</f>
        <v>0</v>
      </c>
      <c r="AE247" s="359"/>
      <c r="AF247" s="359"/>
      <c r="AG247" s="359"/>
      <c r="AH247" s="359"/>
      <c r="AI247" s="360"/>
      <c r="AJ247" s="67"/>
      <c r="BA247" s="293" t="str">
        <f>IF(OR(I247="×",BA251="×"),"×","●")</f>
        <v>●</v>
      </c>
      <c r="BB247" s="430">
        <f>IF(BA247="●",IF(I247="定","-",I247),"-")</f>
        <v>0</v>
      </c>
    </row>
    <row r="248" spans="3:54" ht="10.9" customHeight="1" x14ac:dyDescent="0.15">
      <c r="C248" s="317"/>
      <c r="D248" s="320"/>
      <c r="E248" s="323"/>
      <c r="F248" s="323"/>
      <c r="G248" s="317"/>
      <c r="H248" s="323"/>
      <c r="I248" s="399"/>
      <c r="J248" s="400"/>
      <c r="K248" s="456"/>
      <c r="L248" s="458"/>
      <c r="M248" s="439"/>
      <c r="N248" s="439"/>
      <c r="O248" s="439"/>
      <c r="P248" s="439"/>
      <c r="Q248" s="440"/>
      <c r="R248" s="343"/>
      <c r="S248" s="344"/>
      <c r="T248" s="344"/>
      <c r="U248" s="344"/>
      <c r="V248" s="344"/>
      <c r="W248" s="345"/>
      <c r="X248" s="349"/>
      <c r="Y248" s="350"/>
      <c r="Z248" s="351"/>
      <c r="AA248" s="356"/>
      <c r="AB248" s="356"/>
      <c r="AC248" s="357"/>
      <c r="AD248" s="358"/>
      <c r="AE248" s="359"/>
      <c r="AF248" s="359"/>
      <c r="AG248" s="359"/>
      <c r="AH248" s="359"/>
      <c r="AI248" s="360"/>
      <c r="AJ248" s="67"/>
      <c r="BA248" s="293"/>
      <c r="BB248" s="430"/>
    </row>
    <row r="249" spans="3:54" ht="10.9" customHeight="1" x14ac:dyDescent="0.15">
      <c r="C249" s="317"/>
      <c r="D249" s="320"/>
      <c r="E249" s="323"/>
      <c r="F249" s="323"/>
      <c r="G249" s="317"/>
      <c r="H249" s="323"/>
      <c r="I249" s="399"/>
      <c r="J249" s="400"/>
      <c r="K249" s="456"/>
      <c r="L249" s="458"/>
      <c r="M249" s="439"/>
      <c r="N249" s="439"/>
      <c r="O249" s="439"/>
      <c r="P249" s="439"/>
      <c r="Q249" s="440"/>
      <c r="R249" s="343"/>
      <c r="S249" s="344"/>
      <c r="T249" s="344"/>
      <c r="U249" s="344"/>
      <c r="V249" s="344"/>
      <c r="W249" s="345"/>
      <c r="X249" s="349"/>
      <c r="Y249" s="350"/>
      <c r="Z249" s="351"/>
      <c r="AA249" s="356"/>
      <c r="AB249" s="356"/>
      <c r="AC249" s="357"/>
      <c r="AD249" s="358"/>
      <c r="AE249" s="359"/>
      <c r="AF249" s="359"/>
      <c r="AG249" s="359"/>
      <c r="AH249" s="359"/>
      <c r="AI249" s="360"/>
      <c r="AJ249" s="67"/>
      <c r="BA249" s="293"/>
      <c r="BB249" s="430"/>
    </row>
    <row r="250" spans="3:54" ht="10.9" customHeight="1" x14ac:dyDescent="0.15">
      <c r="C250" s="318"/>
      <c r="D250" s="321"/>
      <c r="E250" s="324"/>
      <c r="F250" s="324"/>
      <c r="G250" s="318"/>
      <c r="H250" s="324"/>
      <c r="I250" s="402"/>
      <c r="J250" s="403"/>
      <c r="K250" s="457"/>
      <c r="L250" s="459"/>
      <c r="M250" s="441"/>
      <c r="N250" s="441"/>
      <c r="O250" s="441"/>
      <c r="P250" s="441"/>
      <c r="Q250" s="442"/>
      <c r="R250" s="343"/>
      <c r="S250" s="344"/>
      <c r="T250" s="344"/>
      <c r="U250" s="344"/>
      <c r="V250" s="344"/>
      <c r="W250" s="345"/>
      <c r="X250" s="352"/>
      <c r="Y250" s="353"/>
      <c r="Z250" s="354"/>
      <c r="AA250" s="356"/>
      <c r="AB250" s="356"/>
      <c r="AC250" s="357"/>
      <c r="AD250" s="358"/>
      <c r="AE250" s="359"/>
      <c r="AF250" s="359"/>
      <c r="AG250" s="359"/>
      <c r="AH250" s="359"/>
      <c r="AI250" s="360"/>
      <c r="AJ250" s="67"/>
      <c r="BA250" s="293"/>
      <c r="BB250" s="430"/>
    </row>
    <row r="251" spans="3:54" ht="10.9" customHeight="1" x14ac:dyDescent="0.15">
      <c r="C251" s="316">
        <v>4</v>
      </c>
      <c r="D251" s="319" t="s">
        <v>103</v>
      </c>
      <c r="E251" s="322">
        <v>27</v>
      </c>
      <c r="F251" s="322" t="s">
        <v>104</v>
      </c>
      <c r="G251" s="316" t="s">
        <v>107</v>
      </c>
      <c r="H251" s="322"/>
      <c r="I251" s="470"/>
      <c r="J251" s="471"/>
      <c r="K251" s="472"/>
      <c r="L251" s="469">
        <f>J$221</f>
        <v>0</v>
      </c>
      <c r="M251" s="437"/>
      <c r="N251" s="437"/>
      <c r="O251" s="437"/>
      <c r="P251" s="437"/>
      <c r="Q251" s="438"/>
      <c r="R251" s="343">
        <f t="shared" ref="R251" si="1">IF(AND(I251="○",BA251="●"),2+ROUNDDOWN(($L251-100)/100,0)*2,0)</f>
        <v>0</v>
      </c>
      <c r="S251" s="344"/>
      <c r="T251" s="344"/>
      <c r="U251" s="344"/>
      <c r="V251" s="344"/>
      <c r="W251" s="345"/>
      <c r="X251" s="346"/>
      <c r="Y251" s="347"/>
      <c r="Z251" s="348"/>
      <c r="AA251" s="355"/>
      <c r="AB251" s="356"/>
      <c r="AC251" s="357"/>
      <c r="AD251" s="358">
        <f>IF(I251="○",R251,ROUNDUP(R251*AA251,1))</f>
        <v>0</v>
      </c>
      <c r="AE251" s="359"/>
      <c r="AF251" s="359"/>
      <c r="AG251" s="359"/>
      <c r="AH251" s="359"/>
      <c r="AI251" s="360"/>
      <c r="AJ251" s="67"/>
      <c r="BA251" s="293" t="str">
        <f>IF(OR(I251="×",BA255="×"),"×","●")</f>
        <v>●</v>
      </c>
      <c r="BB251" s="430">
        <f>IF(BA251="●",IF(I251="定","-",I251),"-")</f>
        <v>0</v>
      </c>
    </row>
    <row r="252" spans="3:54" ht="10.9" customHeight="1" x14ac:dyDescent="0.15">
      <c r="C252" s="317"/>
      <c r="D252" s="320"/>
      <c r="E252" s="323"/>
      <c r="F252" s="323"/>
      <c r="G252" s="317"/>
      <c r="H252" s="323"/>
      <c r="I252" s="399"/>
      <c r="J252" s="400"/>
      <c r="K252" s="456"/>
      <c r="L252" s="458"/>
      <c r="M252" s="439"/>
      <c r="N252" s="439"/>
      <c r="O252" s="439"/>
      <c r="P252" s="439"/>
      <c r="Q252" s="440"/>
      <c r="R252" s="343"/>
      <c r="S252" s="344"/>
      <c r="T252" s="344"/>
      <c r="U252" s="344"/>
      <c r="V252" s="344"/>
      <c r="W252" s="345"/>
      <c r="X252" s="349"/>
      <c r="Y252" s="350"/>
      <c r="Z252" s="351"/>
      <c r="AA252" s="356"/>
      <c r="AB252" s="356"/>
      <c r="AC252" s="357"/>
      <c r="AD252" s="358"/>
      <c r="AE252" s="359"/>
      <c r="AF252" s="359"/>
      <c r="AG252" s="359"/>
      <c r="AH252" s="359"/>
      <c r="AI252" s="360"/>
      <c r="AJ252" s="67"/>
      <c r="BA252" s="293"/>
      <c r="BB252" s="430"/>
    </row>
    <row r="253" spans="3:54" ht="10.9" customHeight="1" x14ac:dyDescent="0.15">
      <c r="C253" s="317"/>
      <c r="D253" s="320"/>
      <c r="E253" s="323"/>
      <c r="F253" s="323"/>
      <c r="G253" s="317"/>
      <c r="H253" s="323"/>
      <c r="I253" s="399"/>
      <c r="J253" s="400"/>
      <c r="K253" s="456"/>
      <c r="L253" s="458"/>
      <c r="M253" s="439"/>
      <c r="N253" s="439"/>
      <c r="O253" s="439"/>
      <c r="P253" s="439"/>
      <c r="Q253" s="440"/>
      <c r="R253" s="343"/>
      <c r="S253" s="344"/>
      <c r="T253" s="344"/>
      <c r="U253" s="344"/>
      <c r="V253" s="344"/>
      <c r="W253" s="345"/>
      <c r="X253" s="349"/>
      <c r="Y253" s="350"/>
      <c r="Z253" s="351"/>
      <c r="AA253" s="356"/>
      <c r="AB253" s="356"/>
      <c r="AC253" s="357"/>
      <c r="AD253" s="358"/>
      <c r="AE253" s="359"/>
      <c r="AF253" s="359"/>
      <c r="AG253" s="359"/>
      <c r="AH253" s="359"/>
      <c r="AI253" s="360"/>
      <c r="AJ253" s="67"/>
      <c r="BA253" s="293"/>
      <c r="BB253" s="430"/>
    </row>
    <row r="254" spans="3:54" ht="10.9" customHeight="1" x14ac:dyDescent="0.15">
      <c r="C254" s="318"/>
      <c r="D254" s="321"/>
      <c r="E254" s="324"/>
      <c r="F254" s="324"/>
      <c r="G254" s="318"/>
      <c r="H254" s="324"/>
      <c r="I254" s="402"/>
      <c r="J254" s="403"/>
      <c r="K254" s="457"/>
      <c r="L254" s="459"/>
      <c r="M254" s="441"/>
      <c r="N254" s="441"/>
      <c r="O254" s="441"/>
      <c r="P254" s="441"/>
      <c r="Q254" s="442"/>
      <c r="R254" s="343"/>
      <c r="S254" s="344"/>
      <c r="T254" s="344"/>
      <c r="U254" s="344"/>
      <c r="V254" s="344"/>
      <c r="W254" s="345"/>
      <c r="X254" s="352"/>
      <c r="Y254" s="353"/>
      <c r="Z254" s="354"/>
      <c r="AA254" s="356"/>
      <c r="AB254" s="356"/>
      <c r="AC254" s="357"/>
      <c r="AD254" s="358"/>
      <c r="AE254" s="359"/>
      <c r="AF254" s="359"/>
      <c r="AG254" s="359"/>
      <c r="AH254" s="359"/>
      <c r="AI254" s="360"/>
      <c r="AJ254" s="67"/>
      <c r="BA254" s="293"/>
      <c r="BB254" s="430"/>
    </row>
    <row r="255" spans="3:54" ht="10.9" customHeight="1" x14ac:dyDescent="0.15">
      <c r="C255" s="316">
        <v>4</v>
      </c>
      <c r="D255" s="319" t="s">
        <v>103</v>
      </c>
      <c r="E255" s="322">
        <v>28</v>
      </c>
      <c r="F255" s="322" t="s">
        <v>104</v>
      </c>
      <c r="G255" s="316" t="s">
        <v>108</v>
      </c>
      <c r="H255" s="322"/>
      <c r="I255" s="470"/>
      <c r="J255" s="471"/>
      <c r="K255" s="472"/>
      <c r="L255" s="469">
        <f>J$221</f>
        <v>0</v>
      </c>
      <c r="M255" s="437"/>
      <c r="N255" s="437"/>
      <c r="O255" s="437"/>
      <c r="P255" s="437"/>
      <c r="Q255" s="438"/>
      <c r="R255" s="343">
        <f t="shared" ref="R255" si="2">IF(AND(I255="○",BA255="●"),2+ROUNDDOWN(($L255-100)/100,0)*2,0)</f>
        <v>0</v>
      </c>
      <c r="S255" s="344"/>
      <c r="T255" s="344"/>
      <c r="U255" s="344"/>
      <c r="V255" s="344"/>
      <c r="W255" s="345"/>
      <c r="X255" s="346"/>
      <c r="Y255" s="347"/>
      <c r="Z255" s="348"/>
      <c r="AA255" s="355"/>
      <c r="AB255" s="356"/>
      <c r="AC255" s="357"/>
      <c r="AD255" s="358">
        <f>IF(I255="○",R255,ROUNDUP(R255*AA255,1))</f>
        <v>0</v>
      </c>
      <c r="AE255" s="359"/>
      <c r="AF255" s="359"/>
      <c r="AG255" s="359"/>
      <c r="AH255" s="359"/>
      <c r="AI255" s="360"/>
      <c r="AJ255" s="67"/>
      <c r="BA255" s="293" t="str">
        <f>IF(OR(I255="×",BA259="×"),"×","●")</f>
        <v>●</v>
      </c>
      <c r="BB255" s="430">
        <f>IF(BA255="●",IF(I255="定","-",I255),"-")</f>
        <v>0</v>
      </c>
    </row>
    <row r="256" spans="3:54" ht="10.9" customHeight="1" x14ac:dyDescent="0.15">
      <c r="C256" s="317"/>
      <c r="D256" s="320"/>
      <c r="E256" s="323"/>
      <c r="F256" s="323"/>
      <c r="G256" s="317"/>
      <c r="H256" s="323"/>
      <c r="I256" s="399"/>
      <c r="J256" s="400"/>
      <c r="K256" s="456"/>
      <c r="L256" s="458"/>
      <c r="M256" s="439"/>
      <c r="N256" s="439"/>
      <c r="O256" s="439"/>
      <c r="P256" s="439"/>
      <c r="Q256" s="440"/>
      <c r="R256" s="343"/>
      <c r="S256" s="344"/>
      <c r="T256" s="344"/>
      <c r="U256" s="344"/>
      <c r="V256" s="344"/>
      <c r="W256" s="345"/>
      <c r="X256" s="349"/>
      <c r="Y256" s="350"/>
      <c r="Z256" s="351"/>
      <c r="AA256" s="356"/>
      <c r="AB256" s="356"/>
      <c r="AC256" s="357"/>
      <c r="AD256" s="358"/>
      <c r="AE256" s="359"/>
      <c r="AF256" s="359"/>
      <c r="AG256" s="359"/>
      <c r="AH256" s="359"/>
      <c r="AI256" s="360"/>
      <c r="AJ256" s="67"/>
      <c r="BA256" s="293"/>
      <c r="BB256" s="430"/>
    </row>
    <row r="257" spans="3:54" ht="10.9" customHeight="1" x14ac:dyDescent="0.15">
      <c r="C257" s="317"/>
      <c r="D257" s="320"/>
      <c r="E257" s="323"/>
      <c r="F257" s="323"/>
      <c r="G257" s="317"/>
      <c r="H257" s="323"/>
      <c r="I257" s="399"/>
      <c r="J257" s="400"/>
      <c r="K257" s="456"/>
      <c r="L257" s="458"/>
      <c r="M257" s="439"/>
      <c r="N257" s="439"/>
      <c r="O257" s="439"/>
      <c r="P257" s="439"/>
      <c r="Q257" s="440"/>
      <c r="R257" s="343"/>
      <c r="S257" s="344"/>
      <c r="T257" s="344"/>
      <c r="U257" s="344"/>
      <c r="V257" s="344"/>
      <c r="W257" s="345"/>
      <c r="X257" s="349"/>
      <c r="Y257" s="350"/>
      <c r="Z257" s="351"/>
      <c r="AA257" s="356"/>
      <c r="AB257" s="356"/>
      <c r="AC257" s="357"/>
      <c r="AD257" s="358"/>
      <c r="AE257" s="359"/>
      <c r="AF257" s="359"/>
      <c r="AG257" s="359"/>
      <c r="AH257" s="359"/>
      <c r="AI257" s="360"/>
      <c r="AJ257" s="67"/>
      <c r="BA257" s="293"/>
      <c r="BB257" s="430"/>
    </row>
    <row r="258" spans="3:54" ht="10.9" customHeight="1" x14ac:dyDescent="0.15">
      <c r="C258" s="318"/>
      <c r="D258" s="321"/>
      <c r="E258" s="324"/>
      <c r="F258" s="324"/>
      <c r="G258" s="318"/>
      <c r="H258" s="324"/>
      <c r="I258" s="402"/>
      <c r="J258" s="403"/>
      <c r="K258" s="457"/>
      <c r="L258" s="459"/>
      <c r="M258" s="441"/>
      <c r="N258" s="441"/>
      <c r="O258" s="441"/>
      <c r="P258" s="441"/>
      <c r="Q258" s="442"/>
      <c r="R258" s="343"/>
      <c r="S258" s="344"/>
      <c r="T258" s="344"/>
      <c r="U258" s="344"/>
      <c r="V258" s="344"/>
      <c r="W258" s="345"/>
      <c r="X258" s="352"/>
      <c r="Y258" s="353"/>
      <c r="Z258" s="354"/>
      <c r="AA258" s="356"/>
      <c r="AB258" s="356"/>
      <c r="AC258" s="357"/>
      <c r="AD258" s="358"/>
      <c r="AE258" s="359"/>
      <c r="AF258" s="359"/>
      <c r="AG258" s="359"/>
      <c r="AH258" s="359"/>
      <c r="AI258" s="360"/>
      <c r="AJ258" s="67"/>
      <c r="BA258" s="293"/>
      <c r="BB258" s="430"/>
    </row>
    <row r="259" spans="3:54" ht="10.9" customHeight="1" x14ac:dyDescent="0.15">
      <c r="C259" s="316">
        <v>4</v>
      </c>
      <c r="D259" s="319" t="s">
        <v>103</v>
      </c>
      <c r="E259" s="322">
        <v>29</v>
      </c>
      <c r="F259" s="322" t="s">
        <v>104</v>
      </c>
      <c r="G259" s="316" t="s">
        <v>109</v>
      </c>
      <c r="H259" s="322"/>
      <c r="I259" s="470"/>
      <c r="J259" s="471"/>
      <c r="K259" s="472"/>
      <c r="L259" s="469">
        <f>J$221</f>
        <v>0</v>
      </c>
      <c r="M259" s="437"/>
      <c r="N259" s="437"/>
      <c r="O259" s="437"/>
      <c r="P259" s="437"/>
      <c r="Q259" s="438"/>
      <c r="R259" s="343">
        <f t="shared" ref="R259" si="3">IF(AND(I259="○",BA259="●"),2+ROUNDDOWN(($L259-100)/100,0)*2,0)</f>
        <v>0</v>
      </c>
      <c r="S259" s="344"/>
      <c r="T259" s="344"/>
      <c r="U259" s="344"/>
      <c r="V259" s="344"/>
      <c r="W259" s="345"/>
      <c r="X259" s="346"/>
      <c r="Y259" s="347"/>
      <c r="Z259" s="348"/>
      <c r="AA259" s="355"/>
      <c r="AB259" s="356"/>
      <c r="AC259" s="357"/>
      <c r="AD259" s="358">
        <f>IF(I259="○",R259,ROUNDUP(R259*AA259,1))</f>
        <v>0</v>
      </c>
      <c r="AE259" s="359"/>
      <c r="AF259" s="359"/>
      <c r="AG259" s="359"/>
      <c r="AH259" s="359"/>
      <c r="AI259" s="360"/>
      <c r="AJ259" s="67"/>
      <c r="BA259" s="293" t="str">
        <f>IF(OR(I259="×",BA263="×"),"×","●")</f>
        <v>●</v>
      </c>
      <c r="BB259" s="430">
        <f>IF(BA259="●",IF(I259="定","-",I259),"-")</f>
        <v>0</v>
      </c>
    </row>
    <row r="260" spans="3:54" ht="10.9" customHeight="1" x14ac:dyDescent="0.15">
      <c r="C260" s="317"/>
      <c r="D260" s="320"/>
      <c r="E260" s="323"/>
      <c r="F260" s="323"/>
      <c r="G260" s="317"/>
      <c r="H260" s="323"/>
      <c r="I260" s="399"/>
      <c r="J260" s="400"/>
      <c r="K260" s="456"/>
      <c r="L260" s="458"/>
      <c r="M260" s="439"/>
      <c r="N260" s="439"/>
      <c r="O260" s="439"/>
      <c r="P260" s="439"/>
      <c r="Q260" s="440"/>
      <c r="R260" s="343"/>
      <c r="S260" s="344"/>
      <c r="T260" s="344"/>
      <c r="U260" s="344"/>
      <c r="V260" s="344"/>
      <c r="W260" s="345"/>
      <c r="X260" s="349"/>
      <c r="Y260" s="350"/>
      <c r="Z260" s="351"/>
      <c r="AA260" s="356"/>
      <c r="AB260" s="356"/>
      <c r="AC260" s="357"/>
      <c r="AD260" s="358"/>
      <c r="AE260" s="359"/>
      <c r="AF260" s="359"/>
      <c r="AG260" s="359"/>
      <c r="AH260" s="359"/>
      <c r="AI260" s="360"/>
      <c r="AJ260" s="67"/>
      <c r="BA260" s="293"/>
      <c r="BB260" s="430"/>
    </row>
    <row r="261" spans="3:54" ht="10.9" customHeight="1" x14ac:dyDescent="0.15">
      <c r="C261" s="317"/>
      <c r="D261" s="320"/>
      <c r="E261" s="323"/>
      <c r="F261" s="323"/>
      <c r="G261" s="317"/>
      <c r="H261" s="323"/>
      <c r="I261" s="399"/>
      <c r="J261" s="400"/>
      <c r="K261" s="456"/>
      <c r="L261" s="458"/>
      <c r="M261" s="439"/>
      <c r="N261" s="439"/>
      <c r="O261" s="439"/>
      <c r="P261" s="439"/>
      <c r="Q261" s="440"/>
      <c r="R261" s="343"/>
      <c r="S261" s="344"/>
      <c r="T261" s="344"/>
      <c r="U261" s="344"/>
      <c r="V261" s="344"/>
      <c r="W261" s="345"/>
      <c r="X261" s="349"/>
      <c r="Y261" s="350"/>
      <c r="Z261" s="351"/>
      <c r="AA261" s="356"/>
      <c r="AB261" s="356"/>
      <c r="AC261" s="357"/>
      <c r="AD261" s="358"/>
      <c r="AE261" s="359"/>
      <c r="AF261" s="359"/>
      <c r="AG261" s="359"/>
      <c r="AH261" s="359"/>
      <c r="AI261" s="360"/>
      <c r="AJ261" s="67"/>
      <c r="BA261" s="293"/>
      <c r="BB261" s="430"/>
    </row>
    <row r="262" spans="3:54" ht="10.9" customHeight="1" x14ac:dyDescent="0.15">
      <c r="C262" s="318"/>
      <c r="D262" s="321"/>
      <c r="E262" s="324"/>
      <c r="F262" s="324"/>
      <c r="G262" s="318"/>
      <c r="H262" s="324"/>
      <c r="I262" s="402"/>
      <c r="J262" s="403"/>
      <c r="K262" s="457"/>
      <c r="L262" s="459"/>
      <c r="M262" s="441"/>
      <c r="N262" s="441"/>
      <c r="O262" s="441"/>
      <c r="P262" s="441"/>
      <c r="Q262" s="442"/>
      <c r="R262" s="343"/>
      <c r="S262" s="344"/>
      <c r="T262" s="344"/>
      <c r="U262" s="344"/>
      <c r="V262" s="344"/>
      <c r="W262" s="345"/>
      <c r="X262" s="352"/>
      <c r="Y262" s="353"/>
      <c r="Z262" s="354"/>
      <c r="AA262" s="356"/>
      <c r="AB262" s="356"/>
      <c r="AC262" s="357"/>
      <c r="AD262" s="358"/>
      <c r="AE262" s="359"/>
      <c r="AF262" s="359"/>
      <c r="AG262" s="359"/>
      <c r="AH262" s="359"/>
      <c r="AI262" s="360"/>
      <c r="AJ262" s="67"/>
      <c r="BA262" s="293"/>
      <c r="BB262" s="430"/>
    </row>
    <row r="263" spans="3:54" ht="10.9" customHeight="1" x14ac:dyDescent="0.15">
      <c r="C263" s="316">
        <v>4</v>
      </c>
      <c r="D263" s="319" t="s">
        <v>103</v>
      </c>
      <c r="E263" s="322">
        <v>30</v>
      </c>
      <c r="F263" s="322" t="s">
        <v>104</v>
      </c>
      <c r="G263" s="316" t="s">
        <v>110</v>
      </c>
      <c r="H263" s="322"/>
      <c r="I263" s="470"/>
      <c r="J263" s="471"/>
      <c r="K263" s="472"/>
      <c r="L263" s="469">
        <f>J$221</f>
        <v>0</v>
      </c>
      <c r="M263" s="437"/>
      <c r="N263" s="437"/>
      <c r="O263" s="437"/>
      <c r="P263" s="437"/>
      <c r="Q263" s="438"/>
      <c r="R263" s="343">
        <f t="shared" ref="R263" si="4">IF(AND(I263="○",BA263="●"),2+ROUNDDOWN(($L263-100)/100,0)*2,0)</f>
        <v>0</v>
      </c>
      <c r="S263" s="344"/>
      <c r="T263" s="344"/>
      <c r="U263" s="344"/>
      <c r="V263" s="344"/>
      <c r="W263" s="345"/>
      <c r="X263" s="346"/>
      <c r="Y263" s="347"/>
      <c r="Z263" s="348"/>
      <c r="AA263" s="355"/>
      <c r="AB263" s="356"/>
      <c r="AC263" s="357"/>
      <c r="AD263" s="358">
        <f>IF(I263="○",R263,ROUNDUP(R263*AA263,1))</f>
        <v>0</v>
      </c>
      <c r="AE263" s="359"/>
      <c r="AF263" s="359"/>
      <c r="AG263" s="359"/>
      <c r="AH263" s="359"/>
      <c r="AI263" s="360"/>
      <c r="AJ263" s="67"/>
      <c r="BA263" s="293" t="str">
        <f>IF(OR(I263="×",BA267="×"),"×","●")</f>
        <v>●</v>
      </c>
      <c r="BB263" s="430">
        <f>IF(BA263="●",IF(I263="定","-",I263),"-")</f>
        <v>0</v>
      </c>
    </row>
    <row r="264" spans="3:54" ht="10.9" customHeight="1" x14ac:dyDescent="0.15">
      <c r="C264" s="317"/>
      <c r="D264" s="320"/>
      <c r="E264" s="323"/>
      <c r="F264" s="323"/>
      <c r="G264" s="317"/>
      <c r="H264" s="323"/>
      <c r="I264" s="399"/>
      <c r="J264" s="400"/>
      <c r="K264" s="456"/>
      <c r="L264" s="458"/>
      <c r="M264" s="439"/>
      <c r="N264" s="439"/>
      <c r="O264" s="439"/>
      <c r="P264" s="439"/>
      <c r="Q264" s="440"/>
      <c r="R264" s="343"/>
      <c r="S264" s="344"/>
      <c r="T264" s="344"/>
      <c r="U264" s="344"/>
      <c r="V264" s="344"/>
      <c r="W264" s="345"/>
      <c r="X264" s="349"/>
      <c r="Y264" s="350"/>
      <c r="Z264" s="351"/>
      <c r="AA264" s="356"/>
      <c r="AB264" s="356"/>
      <c r="AC264" s="357"/>
      <c r="AD264" s="358"/>
      <c r="AE264" s="359"/>
      <c r="AF264" s="359"/>
      <c r="AG264" s="359"/>
      <c r="AH264" s="359"/>
      <c r="AI264" s="360"/>
      <c r="AJ264" s="67"/>
      <c r="BA264" s="293"/>
      <c r="BB264" s="430"/>
    </row>
    <row r="265" spans="3:54" ht="10.9" customHeight="1" x14ac:dyDescent="0.15">
      <c r="C265" s="317"/>
      <c r="D265" s="320"/>
      <c r="E265" s="323"/>
      <c r="F265" s="323"/>
      <c r="G265" s="317"/>
      <c r="H265" s="323"/>
      <c r="I265" s="399"/>
      <c r="J265" s="400"/>
      <c r="K265" s="456"/>
      <c r="L265" s="458"/>
      <c r="M265" s="439"/>
      <c r="N265" s="439"/>
      <c r="O265" s="439"/>
      <c r="P265" s="439"/>
      <c r="Q265" s="440"/>
      <c r="R265" s="343"/>
      <c r="S265" s="344"/>
      <c r="T265" s="344"/>
      <c r="U265" s="344"/>
      <c r="V265" s="344"/>
      <c r="W265" s="345"/>
      <c r="X265" s="349"/>
      <c r="Y265" s="350"/>
      <c r="Z265" s="351"/>
      <c r="AA265" s="356"/>
      <c r="AB265" s="356"/>
      <c r="AC265" s="357"/>
      <c r="AD265" s="358"/>
      <c r="AE265" s="359"/>
      <c r="AF265" s="359"/>
      <c r="AG265" s="359"/>
      <c r="AH265" s="359"/>
      <c r="AI265" s="360"/>
      <c r="AJ265" s="67"/>
      <c r="BA265" s="293"/>
      <c r="BB265" s="430"/>
    </row>
    <row r="266" spans="3:54" ht="10.9" customHeight="1" x14ac:dyDescent="0.15">
      <c r="C266" s="318"/>
      <c r="D266" s="321"/>
      <c r="E266" s="324"/>
      <c r="F266" s="324"/>
      <c r="G266" s="318"/>
      <c r="H266" s="324"/>
      <c r="I266" s="402"/>
      <c r="J266" s="403"/>
      <c r="K266" s="457"/>
      <c r="L266" s="459"/>
      <c r="M266" s="441"/>
      <c r="N266" s="441"/>
      <c r="O266" s="441"/>
      <c r="P266" s="441"/>
      <c r="Q266" s="442"/>
      <c r="R266" s="343"/>
      <c r="S266" s="344"/>
      <c r="T266" s="344"/>
      <c r="U266" s="344"/>
      <c r="V266" s="344"/>
      <c r="W266" s="345"/>
      <c r="X266" s="352"/>
      <c r="Y266" s="353"/>
      <c r="Z266" s="354"/>
      <c r="AA266" s="356"/>
      <c r="AB266" s="356"/>
      <c r="AC266" s="357"/>
      <c r="AD266" s="358"/>
      <c r="AE266" s="359"/>
      <c r="AF266" s="359"/>
      <c r="AG266" s="359"/>
      <c r="AH266" s="359"/>
      <c r="AI266" s="360"/>
      <c r="AJ266" s="67"/>
      <c r="BA266" s="293"/>
      <c r="BB266" s="430"/>
    </row>
    <row r="267" spans="3:54" ht="10.9" customHeight="1" x14ac:dyDescent="0.15">
      <c r="C267" s="316">
        <v>5</v>
      </c>
      <c r="D267" s="319" t="s">
        <v>103</v>
      </c>
      <c r="E267" s="322">
        <v>1</v>
      </c>
      <c r="F267" s="322" t="s">
        <v>104</v>
      </c>
      <c r="G267" s="316" t="s">
        <v>111</v>
      </c>
      <c r="H267" s="322"/>
      <c r="I267" s="470"/>
      <c r="J267" s="471"/>
      <c r="K267" s="472"/>
      <c r="L267" s="469">
        <f>J$221</f>
        <v>0</v>
      </c>
      <c r="M267" s="437"/>
      <c r="N267" s="437"/>
      <c r="O267" s="437"/>
      <c r="P267" s="437"/>
      <c r="Q267" s="438"/>
      <c r="R267" s="343">
        <f t="shared" ref="R267" si="5">IF(AND(I267="○",BA267="●"),2+ROUNDDOWN(($L267-100)/100,0)*2,0)</f>
        <v>0</v>
      </c>
      <c r="S267" s="344"/>
      <c r="T267" s="344"/>
      <c r="U267" s="344"/>
      <c r="V267" s="344"/>
      <c r="W267" s="345"/>
      <c r="X267" s="346"/>
      <c r="Y267" s="347"/>
      <c r="Z267" s="348"/>
      <c r="AA267" s="355"/>
      <c r="AB267" s="356"/>
      <c r="AC267" s="357"/>
      <c r="AD267" s="358">
        <f>IF(I267="○",R267,ROUNDUP(R267*AA267,1))</f>
        <v>0</v>
      </c>
      <c r="AE267" s="359"/>
      <c r="AF267" s="359"/>
      <c r="AG267" s="359"/>
      <c r="AH267" s="359"/>
      <c r="AI267" s="360"/>
      <c r="AJ267" s="67"/>
      <c r="BA267" s="293" t="str">
        <f>IF(OR(I267="×",BA271="×"),"×","●")</f>
        <v>●</v>
      </c>
      <c r="BB267" s="430">
        <f>IF(BA267="●",IF(I267="定","-",I267),"-")</f>
        <v>0</v>
      </c>
    </row>
    <row r="268" spans="3:54" ht="10.9" customHeight="1" x14ac:dyDescent="0.15">
      <c r="C268" s="317"/>
      <c r="D268" s="320"/>
      <c r="E268" s="323"/>
      <c r="F268" s="323"/>
      <c r="G268" s="317"/>
      <c r="H268" s="323"/>
      <c r="I268" s="399"/>
      <c r="J268" s="400"/>
      <c r="K268" s="456"/>
      <c r="L268" s="458"/>
      <c r="M268" s="439"/>
      <c r="N268" s="439"/>
      <c r="O268" s="439"/>
      <c r="P268" s="439"/>
      <c r="Q268" s="440"/>
      <c r="R268" s="343"/>
      <c r="S268" s="344"/>
      <c r="T268" s="344"/>
      <c r="U268" s="344"/>
      <c r="V268" s="344"/>
      <c r="W268" s="345"/>
      <c r="X268" s="349"/>
      <c r="Y268" s="350"/>
      <c r="Z268" s="351"/>
      <c r="AA268" s="356"/>
      <c r="AB268" s="356"/>
      <c r="AC268" s="357"/>
      <c r="AD268" s="358"/>
      <c r="AE268" s="359"/>
      <c r="AF268" s="359"/>
      <c r="AG268" s="359"/>
      <c r="AH268" s="359"/>
      <c r="AI268" s="360"/>
      <c r="AJ268" s="67"/>
      <c r="BA268" s="293"/>
      <c r="BB268" s="430"/>
    </row>
    <row r="269" spans="3:54" ht="10.9" customHeight="1" x14ac:dyDescent="0.15">
      <c r="C269" s="317"/>
      <c r="D269" s="320"/>
      <c r="E269" s="323"/>
      <c r="F269" s="323"/>
      <c r="G269" s="317"/>
      <c r="H269" s="323"/>
      <c r="I269" s="399"/>
      <c r="J269" s="400"/>
      <c r="K269" s="456"/>
      <c r="L269" s="458"/>
      <c r="M269" s="439"/>
      <c r="N269" s="439"/>
      <c r="O269" s="439"/>
      <c r="P269" s="439"/>
      <c r="Q269" s="440"/>
      <c r="R269" s="343"/>
      <c r="S269" s="344"/>
      <c r="T269" s="344"/>
      <c r="U269" s="344"/>
      <c r="V269" s="344"/>
      <c r="W269" s="345"/>
      <c r="X269" s="349"/>
      <c r="Y269" s="350"/>
      <c r="Z269" s="351"/>
      <c r="AA269" s="356"/>
      <c r="AB269" s="356"/>
      <c r="AC269" s="357"/>
      <c r="AD269" s="358"/>
      <c r="AE269" s="359"/>
      <c r="AF269" s="359"/>
      <c r="AG269" s="359"/>
      <c r="AH269" s="359"/>
      <c r="AI269" s="360"/>
      <c r="AJ269" s="67"/>
      <c r="BA269" s="293"/>
      <c r="BB269" s="430"/>
    </row>
    <row r="270" spans="3:54" ht="10.9" customHeight="1" x14ac:dyDescent="0.15">
      <c r="C270" s="318"/>
      <c r="D270" s="321"/>
      <c r="E270" s="324"/>
      <c r="F270" s="324"/>
      <c r="G270" s="318"/>
      <c r="H270" s="324"/>
      <c r="I270" s="402"/>
      <c r="J270" s="403"/>
      <c r="K270" s="457"/>
      <c r="L270" s="459"/>
      <c r="M270" s="441"/>
      <c r="N270" s="441"/>
      <c r="O270" s="441"/>
      <c r="P270" s="441"/>
      <c r="Q270" s="442"/>
      <c r="R270" s="343"/>
      <c r="S270" s="344"/>
      <c r="T270" s="344"/>
      <c r="U270" s="344"/>
      <c r="V270" s="344"/>
      <c r="W270" s="345"/>
      <c r="X270" s="352"/>
      <c r="Y270" s="353"/>
      <c r="Z270" s="354"/>
      <c r="AA270" s="356"/>
      <c r="AB270" s="356"/>
      <c r="AC270" s="357"/>
      <c r="AD270" s="358"/>
      <c r="AE270" s="359"/>
      <c r="AF270" s="359"/>
      <c r="AG270" s="359"/>
      <c r="AH270" s="359"/>
      <c r="AI270" s="360"/>
      <c r="AJ270" s="67"/>
      <c r="BA270" s="293"/>
      <c r="BB270" s="430"/>
    </row>
    <row r="271" spans="3:54" ht="10.9" customHeight="1" x14ac:dyDescent="0.15">
      <c r="C271" s="316">
        <v>5</v>
      </c>
      <c r="D271" s="319" t="s">
        <v>103</v>
      </c>
      <c r="E271" s="322">
        <v>2</v>
      </c>
      <c r="F271" s="322" t="s">
        <v>104</v>
      </c>
      <c r="G271" s="316" t="s">
        <v>112</v>
      </c>
      <c r="H271" s="322"/>
      <c r="I271" s="470"/>
      <c r="J271" s="471"/>
      <c r="K271" s="472"/>
      <c r="L271" s="469">
        <f>J$221</f>
        <v>0</v>
      </c>
      <c r="M271" s="437"/>
      <c r="N271" s="437"/>
      <c r="O271" s="437"/>
      <c r="P271" s="437"/>
      <c r="Q271" s="438"/>
      <c r="R271" s="343">
        <f t="shared" ref="R271" si="6">IF(AND(I271="○",BA271="●"),2+ROUNDDOWN(($L271-100)/100,0)*2,0)</f>
        <v>0</v>
      </c>
      <c r="S271" s="344"/>
      <c r="T271" s="344"/>
      <c r="U271" s="344"/>
      <c r="V271" s="344"/>
      <c r="W271" s="345"/>
      <c r="X271" s="346"/>
      <c r="Y271" s="347"/>
      <c r="Z271" s="348"/>
      <c r="AA271" s="355"/>
      <c r="AB271" s="356"/>
      <c r="AC271" s="357"/>
      <c r="AD271" s="358">
        <f>IF(I271="○",R271,ROUNDUP(R271*AA271,1))</f>
        <v>0</v>
      </c>
      <c r="AE271" s="359"/>
      <c r="AF271" s="359"/>
      <c r="AG271" s="359"/>
      <c r="AH271" s="359"/>
      <c r="AI271" s="360"/>
      <c r="AJ271" s="67"/>
      <c r="BA271" s="293" t="str">
        <f>IF(OR(I271="×",BA275="×"),"×","●")</f>
        <v>●</v>
      </c>
      <c r="BB271" s="430">
        <f>IF(BA271="●",IF(I271="定","-",I271),"-")</f>
        <v>0</v>
      </c>
    </row>
    <row r="272" spans="3:54" ht="10.9" customHeight="1" x14ac:dyDescent="0.15">
      <c r="C272" s="317"/>
      <c r="D272" s="320"/>
      <c r="E272" s="323"/>
      <c r="F272" s="323"/>
      <c r="G272" s="317"/>
      <c r="H272" s="323"/>
      <c r="I272" s="399"/>
      <c r="J272" s="400"/>
      <c r="K272" s="456"/>
      <c r="L272" s="458"/>
      <c r="M272" s="439"/>
      <c r="N272" s="439"/>
      <c r="O272" s="439"/>
      <c r="P272" s="439"/>
      <c r="Q272" s="440"/>
      <c r="R272" s="343"/>
      <c r="S272" s="344"/>
      <c r="T272" s="344"/>
      <c r="U272" s="344"/>
      <c r="V272" s="344"/>
      <c r="W272" s="345"/>
      <c r="X272" s="349"/>
      <c r="Y272" s="350"/>
      <c r="Z272" s="351"/>
      <c r="AA272" s="356"/>
      <c r="AB272" s="356"/>
      <c r="AC272" s="357"/>
      <c r="AD272" s="358"/>
      <c r="AE272" s="359"/>
      <c r="AF272" s="359"/>
      <c r="AG272" s="359"/>
      <c r="AH272" s="359"/>
      <c r="AI272" s="360"/>
      <c r="AJ272" s="67"/>
      <c r="BA272" s="293"/>
      <c r="BB272" s="430"/>
    </row>
    <row r="273" spans="3:54" ht="10.9" customHeight="1" x14ac:dyDescent="0.15">
      <c r="C273" s="317"/>
      <c r="D273" s="320"/>
      <c r="E273" s="323"/>
      <c r="F273" s="323"/>
      <c r="G273" s="317"/>
      <c r="H273" s="323"/>
      <c r="I273" s="399"/>
      <c r="J273" s="400"/>
      <c r="K273" s="456"/>
      <c r="L273" s="458"/>
      <c r="M273" s="439"/>
      <c r="N273" s="439"/>
      <c r="O273" s="439"/>
      <c r="P273" s="439"/>
      <c r="Q273" s="440"/>
      <c r="R273" s="343"/>
      <c r="S273" s="344"/>
      <c r="T273" s="344"/>
      <c r="U273" s="344"/>
      <c r="V273" s="344"/>
      <c r="W273" s="345"/>
      <c r="X273" s="349"/>
      <c r="Y273" s="350"/>
      <c r="Z273" s="351"/>
      <c r="AA273" s="356"/>
      <c r="AB273" s="356"/>
      <c r="AC273" s="357"/>
      <c r="AD273" s="358"/>
      <c r="AE273" s="359"/>
      <c r="AF273" s="359"/>
      <c r="AG273" s="359"/>
      <c r="AH273" s="359"/>
      <c r="AI273" s="360"/>
      <c r="AJ273" s="67"/>
      <c r="BA273" s="293"/>
      <c r="BB273" s="430"/>
    </row>
    <row r="274" spans="3:54" ht="10.9" customHeight="1" x14ac:dyDescent="0.15">
      <c r="C274" s="318"/>
      <c r="D274" s="321"/>
      <c r="E274" s="324"/>
      <c r="F274" s="324"/>
      <c r="G274" s="318"/>
      <c r="H274" s="324"/>
      <c r="I274" s="402"/>
      <c r="J274" s="403"/>
      <c r="K274" s="457"/>
      <c r="L274" s="459"/>
      <c r="M274" s="441"/>
      <c r="N274" s="441"/>
      <c r="O274" s="441"/>
      <c r="P274" s="441"/>
      <c r="Q274" s="442"/>
      <c r="R274" s="343"/>
      <c r="S274" s="344"/>
      <c r="T274" s="344"/>
      <c r="U274" s="344"/>
      <c r="V274" s="344"/>
      <c r="W274" s="345"/>
      <c r="X274" s="352"/>
      <c r="Y274" s="353"/>
      <c r="Z274" s="354"/>
      <c r="AA274" s="356"/>
      <c r="AB274" s="356"/>
      <c r="AC274" s="357"/>
      <c r="AD274" s="358"/>
      <c r="AE274" s="359"/>
      <c r="AF274" s="359"/>
      <c r="AG274" s="359"/>
      <c r="AH274" s="359"/>
      <c r="AI274" s="360"/>
      <c r="AJ274" s="67"/>
      <c r="BA274" s="293"/>
      <c r="BB274" s="430"/>
    </row>
    <row r="275" spans="3:54" ht="10.9" customHeight="1" x14ac:dyDescent="0.15">
      <c r="C275" s="316">
        <v>5</v>
      </c>
      <c r="D275" s="319" t="s">
        <v>103</v>
      </c>
      <c r="E275" s="322">
        <v>3</v>
      </c>
      <c r="F275" s="322" t="s">
        <v>104</v>
      </c>
      <c r="G275" s="316" t="s">
        <v>113</v>
      </c>
      <c r="H275" s="322"/>
      <c r="I275" s="470"/>
      <c r="J275" s="471"/>
      <c r="K275" s="472"/>
      <c r="L275" s="469">
        <f>J$221</f>
        <v>0</v>
      </c>
      <c r="M275" s="437"/>
      <c r="N275" s="437"/>
      <c r="O275" s="437"/>
      <c r="P275" s="437"/>
      <c r="Q275" s="438"/>
      <c r="R275" s="343">
        <f t="shared" ref="R275" si="7">IF(AND(I275="○",BA275="●"),2+ROUNDDOWN(($L275-100)/100,0)*2,0)</f>
        <v>0</v>
      </c>
      <c r="S275" s="344"/>
      <c r="T275" s="344"/>
      <c r="U275" s="344"/>
      <c r="V275" s="344"/>
      <c r="W275" s="345"/>
      <c r="X275" s="346"/>
      <c r="Y275" s="347"/>
      <c r="Z275" s="348"/>
      <c r="AA275" s="355"/>
      <c r="AB275" s="356"/>
      <c r="AC275" s="357"/>
      <c r="AD275" s="358">
        <f>IF(I275="○",R275,ROUNDUP(R275*AA275,1))</f>
        <v>0</v>
      </c>
      <c r="AE275" s="359"/>
      <c r="AF275" s="359"/>
      <c r="AG275" s="359"/>
      <c r="AH275" s="359"/>
      <c r="AI275" s="360"/>
      <c r="AJ275" s="67"/>
      <c r="BA275" s="293" t="str">
        <f>IF(OR(I275="×",BA279="×"),"×","●")</f>
        <v>●</v>
      </c>
      <c r="BB275" s="430">
        <f>IF(BA275="●",IF(I275="定","-",I275),"-")</f>
        <v>0</v>
      </c>
    </row>
    <row r="276" spans="3:54" ht="10.9" customHeight="1" x14ac:dyDescent="0.15">
      <c r="C276" s="317"/>
      <c r="D276" s="320"/>
      <c r="E276" s="323"/>
      <c r="F276" s="323"/>
      <c r="G276" s="317"/>
      <c r="H276" s="323"/>
      <c r="I276" s="399"/>
      <c r="J276" s="400"/>
      <c r="K276" s="456"/>
      <c r="L276" s="458"/>
      <c r="M276" s="439"/>
      <c r="N276" s="439"/>
      <c r="O276" s="439"/>
      <c r="P276" s="439"/>
      <c r="Q276" s="440"/>
      <c r="R276" s="343"/>
      <c r="S276" s="344"/>
      <c r="T276" s="344"/>
      <c r="U276" s="344"/>
      <c r="V276" s="344"/>
      <c r="W276" s="345"/>
      <c r="X276" s="349"/>
      <c r="Y276" s="350"/>
      <c r="Z276" s="351"/>
      <c r="AA276" s="356"/>
      <c r="AB276" s="356"/>
      <c r="AC276" s="357"/>
      <c r="AD276" s="358"/>
      <c r="AE276" s="359"/>
      <c r="AF276" s="359"/>
      <c r="AG276" s="359"/>
      <c r="AH276" s="359"/>
      <c r="AI276" s="360"/>
      <c r="AJ276" s="67"/>
      <c r="BA276" s="293"/>
      <c r="BB276" s="430"/>
    </row>
    <row r="277" spans="3:54" ht="10.9" customHeight="1" x14ac:dyDescent="0.15">
      <c r="C277" s="317"/>
      <c r="D277" s="320"/>
      <c r="E277" s="323"/>
      <c r="F277" s="323"/>
      <c r="G277" s="317"/>
      <c r="H277" s="323"/>
      <c r="I277" s="399"/>
      <c r="J277" s="400"/>
      <c r="K277" s="456"/>
      <c r="L277" s="458"/>
      <c r="M277" s="439"/>
      <c r="N277" s="439"/>
      <c r="O277" s="439"/>
      <c r="P277" s="439"/>
      <c r="Q277" s="440"/>
      <c r="R277" s="343"/>
      <c r="S277" s="344"/>
      <c r="T277" s="344"/>
      <c r="U277" s="344"/>
      <c r="V277" s="344"/>
      <c r="W277" s="345"/>
      <c r="X277" s="349"/>
      <c r="Y277" s="350"/>
      <c r="Z277" s="351"/>
      <c r="AA277" s="356"/>
      <c r="AB277" s="356"/>
      <c r="AC277" s="357"/>
      <c r="AD277" s="358"/>
      <c r="AE277" s="359"/>
      <c r="AF277" s="359"/>
      <c r="AG277" s="359"/>
      <c r="AH277" s="359"/>
      <c r="AI277" s="360"/>
      <c r="AJ277" s="67"/>
      <c r="BA277" s="293"/>
      <c r="BB277" s="430"/>
    </row>
    <row r="278" spans="3:54" ht="10.9" customHeight="1" x14ac:dyDescent="0.15">
      <c r="C278" s="318"/>
      <c r="D278" s="321"/>
      <c r="E278" s="324"/>
      <c r="F278" s="324"/>
      <c r="G278" s="318"/>
      <c r="H278" s="324"/>
      <c r="I278" s="402"/>
      <c r="J278" s="403"/>
      <c r="K278" s="457"/>
      <c r="L278" s="459"/>
      <c r="M278" s="441"/>
      <c r="N278" s="441"/>
      <c r="O278" s="441"/>
      <c r="P278" s="441"/>
      <c r="Q278" s="442"/>
      <c r="R278" s="343"/>
      <c r="S278" s="344"/>
      <c r="T278" s="344"/>
      <c r="U278" s="344"/>
      <c r="V278" s="344"/>
      <c r="W278" s="345"/>
      <c r="X278" s="352"/>
      <c r="Y278" s="353"/>
      <c r="Z278" s="354"/>
      <c r="AA278" s="356"/>
      <c r="AB278" s="356"/>
      <c r="AC278" s="357"/>
      <c r="AD278" s="358"/>
      <c r="AE278" s="359"/>
      <c r="AF278" s="359"/>
      <c r="AG278" s="359"/>
      <c r="AH278" s="359"/>
      <c r="AI278" s="360"/>
      <c r="AJ278" s="67"/>
      <c r="BA278" s="293"/>
      <c r="BB278" s="430"/>
    </row>
    <row r="279" spans="3:54" ht="10.9" customHeight="1" x14ac:dyDescent="0.15">
      <c r="C279" s="316">
        <v>5</v>
      </c>
      <c r="D279" s="319" t="s">
        <v>103</v>
      </c>
      <c r="E279" s="322">
        <v>4</v>
      </c>
      <c r="F279" s="322" t="s">
        <v>104</v>
      </c>
      <c r="G279" s="316" t="s">
        <v>114</v>
      </c>
      <c r="H279" s="322"/>
      <c r="I279" s="470"/>
      <c r="J279" s="471"/>
      <c r="K279" s="472"/>
      <c r="L279" s="469">
        <f>J$221</f>
        <v>0</v>
      </c>
      <c r="M279" s="437"/>
      <c r="N279" s="437"/>
      <c r="O279" s="437"/>
      <c r="P279" s="437"/>
      <c r="Q279" s="438"/>
      <c r="R279" s="343">
        <f t="shared" ref="R279" si="8">IF(AND(I279="○",BA279="●"),2+ROUNDDOWN(($L279-100)/100,0)*2,0)</f>
        <v>0</v>
      </c>
      <c r="S279" s="344"/>
      <c r="T279" s="344"/>
      <c r="U279" s="344"/>
      <c r="V279" s="344"/>
      <c r="W279" s="345"/>
      <c r="X279" s="346"/>
      <c r="Y279" s="347"/>
      <c r="Z279" s="348"/>
      <c r="AA279" s="355"/>
      <c r="AB279" s="356"/>
      <c r="AC279" s="357"/>
      <c r="AD279" s="358">
        <f>IF(I279="○",R279,ROUNDUP(R279*AA279,1))</f>
        <v>0</v>
      </c>
      <c r="AE279" s="359"/>
      <c r="AF279" s="359"/>
      <c r="AG279" s="359"/>
      <c r="AH279" s="359"/>
      <c r="AI279" s="360"/>
      <c r="AJ279" s="67"/>
      <c r="BA279" s="293" t="str">
        <f>IF(OR(I279="×",BA283="×"),"×","●")</f>
        <v>●</v>
      </c>
      <c r="BB279" s="430">
        <f>IF(BA279="●",IF(I279="定","-",I279),"-")</f>
        <v>0</v>
      </c>
    </row>
    <row r="280" spans="3:54" ht="10.9" customHeight="1" x14ac:dyDescent="0.15">
      <c r="C280" s="317"/>
      <c r="D280" s="320"/>
      <c r="E280" s="323"/>
      <c r="F280" s="323"/>
      <c r="G280" s="317"/>
      <c r="H280" s="323"/>
      <c r="I280" s="399"/>
      <c r="J280" s="400"/>
      <c r="K280" s="456"/>
      <c r="L280" s="458"/>
      <c r="M280" s="439"/>
      <c r="N280" s="439"/>
      <c r="O280" s="439"/>
      <c r="P280" s="439"/>
      <c r="Q280" s="440"/>
      <c r="R280" s="343"/>
      <c r="S280" s="344"/>
      <c r="T280" s="344"/>
      <c r="U280" s="344"/>
      <c r="V280" s="344"/>
      <c r="W280" s="345"/>
      <c r="X280" s="349"/>
      <c r="Y280" s="350"/>
      <c r="Z280" s="351"/>
      <c r="AA280" s="356"/>
      <c r="AB280" s="356"/>
      <c r="AC280" s="357"/>
      <c r="AD280" s="358"/>
      <c r="AE280" s="359"/>
      <c r="AF280" s="359"/>
      <c r="AG280" s="359"/>
      <c r="AH280" s="359"/>
      <c r="AI280" s="360"/>
      <c r="AJ280" s="67"/>
      <c r="BA280" s="293"/>
      <c r="BB280" s="430"/>
    </row>
    <row r="281" spans="3:54" ht="10.9" customHeight="1" x14ac:dyDescent="0.15">
      <c r="C281" s="317"/>
      <c r="D281" s="320"/>
      <c r="E281" s="323"/>
      <c r="F281" s="323"/>
      <c r="G281" s="317"/>
      <c r="H281" s="323"/>
      <c r="I281" s="399"/>
      <c r="J281" s="400"/>
      <c r="K281" s="456"/>
      <c r="L281" s="458"/>
      <c r="M281" s="439"/>
      <c r="N281" s="439"/>
      <c r="O281" s="439"/>
      <c r="P281" s="439"/>
      <c r="Q281" s="440"/>
      <c r="R281" s="343"/>
      <c r="S281" s="344"/>
      <c r="T281" s="344"/>
      <c r="U281" s="344"/>
      <c r="V281" s="344"/>
      <c r="W281" s="345"/>
      <c r="X281" s="349"/>
      <c r="Y281" s="350"/>
      <c r="Z281" s="351"/>
      <c r="AA281" s="356"/>
      <c r="AB281" s="356"/>
      <c r="AC281" s="357"/>
      <c r="AD281" s="358"/>
      <c r="AE281" s="359"/>
      <c r="AF281" s="359"/>
      <c r="AG281" s="359"/>
      <c r="AH281" s="359"/>
      <c r="AI281" s="360"/>
      <c r="AJ281" s="67"/>
      <c r="BA281" s="293"/>
      <c r="BB281" s="430"/>
    </row>
    <row r="282" spans="3:54" ht="10.9" customHeight="1" x14ac:dyDescent="0.15">
      <c r="C282" s="318"/>
      <c r="D282" s="321"/>
      <c r="E282" s="324"/>
      <c r="F282" s="324"/>
      <c r="G282" s="318"/>
      <c r="H282" s="324"/>
      <c r="I282" s="402"/>
      <c r="J282" s="403"/>
      <c r="K282" s="457"/>
      <c r="L282" s="459"/>
      <c r="M282" s="441"/>
      <c r="N282" s="441"/>
      <c r="O282" s="441"/>
      <c r="P282" s="441"/>
      <c r="Q282" s="442"/>
      <c r="R282" s="343"/>
      <c r="S282" s="344"/>
      <c r="T282" s="344"/>
      <c r="U282" s="344"/>
      <c r="V282" s="344"/>
      <c r="W282" s="345"/>
      <c r="X282" s="352"/>
      <c r="Y282" s="353"/>
      <c r="Z282" s="354"/>
      <c r="AA282" s="356"/>
      <c r="AB282" s="356"/>
      <c r="AC282" s="357"/>
      <c r="AD282" s="358"/>
      <c r="AE282" s="359"/>
      <c r="AF282" s="359"/>
      <c r="AG282" s="359"/>
      <c r="AH282" s="359"/>
      <c r="AI282" s="360"/>
      <c r="AJ282" s="67"/>
      <c r="BA282" s="293"/>
      <c r="BB282" s="430"/>
    </row>
    <row r="283" spans="3:54" ht="10.9" customHeight="1" x14ac:dyDescent="0.15">
      <c r="C283" s="316">
        <v>5</v>
      </c>
      <c r="D283" s="319" t="s">
        <v>103</v>
      </c>
      <c r="E283" s="322">
        <v>5</v>
      </c>
      <c r="F283" s="322" t="s">
        <v>104</v>
      </c>
      <c r="G283" s="316" t="s">
        <v>108</v>
      </c>
      <c r="H283" s="322"/>
      <c r="I283" s="470"/>
      <c r="J283" s="471"/>
      <c r="K283" s="472"/>
      <c r="L283" s="469">
        <f>J$221</f>
        <v>0</v>
      </c>
      <c r="M283" s="437"/>
      <c r="N283" s="437"/>
      <c r="O283" s="437"/>
      <c r="P283" s="437"/>
      <c r="Q283" s="438"/>
      <c r="R283" s="343">
        <f t="shared" ref="R283" si="9">IF(AND(I283="○",BA283="●"),2+ROUNDDOWN(($L283-100)/100,0)*2,0)</f>
        <v>0</v>
      </c>
      <c r="S283" s="344"/>
      <c r="T283" s="344"/>
      <c r="U283" s="344"/>
      <c r="V283" s="344"/>
      <c r="W283" s="345"/>
      <c r="X283" s="346"/>
      <c r="Y283" s="347"/>
      <c r="Z283" s="348"/>
      <c r="AA283" s="355"/>
      <c r="AB283" s="356"/>
      <c r="AC283" s="357"/>
      <c r="AD283" s="358">
        <f>IF(I283="○",R283,ROUNDUP(R283*AA283,1))</f>
        <v>0</v>
      </c>
      <c r="AE283" s="359"/>
      <c r="AF283" s="359"/>
      <c r="AG283" s="359"/>
      <c r="AH283" s="359"/>
      <c r="AI283" s="360"/>
      <c r="AJ283" s="67"/>
      <c r="BA283" s="293" t="str">
        <f>IF(OR(I283="×",BA287="×"),"×","●")</f>
        <v>●</v>
      </c>
      <c r="BB283" s="430">
        <f>IF(BA283="●",IF(I283="定","-",I283),"-")</f>
        <v>0</v>
      </c>
    </row>
    <row r="284" spans="3:54" ht="10.9" customHeight="1" x14ac:dyDescent="0.15">
      <c r="C284" s="317"/>
      <c r="D284" s="320"/>
      <c r="E284" s="323"/>
      <c r="F284" s="323"/>
      <c r="G284" s="317"/>
      <c r="H284" s="323"/>
      <c r="I284" s="399"/>
      <c r="J284" s="400"/>
      <c r="K284" s="456"/>
      <c r="L284" s="458"/>
      <c r="M284" s="439"/>
      <c r="N284" s="439"/>
      <c r="O284" s="439"/>
      <c r="P284" s="439"/>
      <c r="Q284" s="440"/>
      <c r="R284" s="343"/>
      <c r="S284" s="344"/>
      <c r="T284" s="344"/>
      <c r="U284" s="344"/>
      <c r="V284" s="344"/>
      <c r="W284" s="345"/>
      <c r="X284" s="349"/>
      <c r="Y284" s="350"/>
      <c r="Z284" s="351"/>
      <c r="AA284" s="356"/>
      <c r="AB284" s="356"/>
      <c r="AC284" s="357"/>
      <c r="AD284" s="358"/>
      <c r="AE284" s="359"/>
      <c r="AF284" s="359"/>
      <c r="AG284" s="359"/>
      <c r="AH284" s="359"/>
      <c r="AI284" s="360"/>
      <c r="AJ284" s="67"/>
      <c r="BA284" s="293"/>
      <c r="BB284" s="430"/>
    </row>
    <row r="285" spans="3:54" ht="10.9" customHeight="1" x14ac:dyDescent="0.15">
      <c r="C285" s="317"/>
      <c r="D285" s="320"/>
      <c r="E285" s="323"/>
      <c r="F285" s="323"/>
      <c r="G285" s="317"/>
      <c r="H285" s="323"/>
      <c r="I285" s="399"/>
      <c r="J285" s="400"/>
      <c r="K285" s="456"/>
      <c r="L285" s="458"/>
      <c r="M285" s="439"/>
      <c r="N285" s="439"/>
      <c r="O285" s="439"/>
      <c r="P285" s="439"/>
      <c r="Q285" s="440"/>
      <c r="R285" s="343"/>
      <c r="S285" s="344"/>
      <c r="T285" s="344"/>
      <c r="U285" s="344"/>
      <c r="V285" s="344"/>
      <c r="W285" s="345"/>
      <c r="X285" s="349"/>
      <c r="Y285" s="350"/>
      <c r="Z285" s="351"/>
      <c r="AA285" s="356"/>
      <c r="AB285" s="356"/>
      <c r="AC285" s="357"/>
      <c r="AD285" s="358"/>
      <c r="AE285" s="359"/>
      <c r="AF285" s="359"/>
      <c r="AG285" s="359"/>
      <c r="AH285" s="359"/>
      <c r="AI285" s="360"/>
      <c r="AJ285" s="67"/>
      <c r="BA285" s="293"/>
      <c r="BB285" s="430"/>
    </row>
    <row r="286" spans="3:54" ht="10.9" customHeight="1" x14ac:dyDescent="0.15">
      <c r="C286" s="318"/>
      <c r="D286" s="321"/>
      <c r="E286" s="324"/>
      <c r="F286" s="324"/>
      <c r="G286" s="318"/>
      <c r="H286" s="324"/>
      <c r="I286" s="402"/>
      <c r="J286" s="403"/>
      <c r="K286" s="457"/>
      <c r="L286" s="459"/>
      <c r="M286" s="441"/>
      <c r="N286" s="441"/>
      <c r="O286" s="441"/>
      <c r="P286" s="441"/>
      <c r="Q286" s="442"/>
      <c r="R286" s="343"/>
      <c r="S286" s="344"/>
      <c r="T286" s="344"/>
      <c r="U286" s="344"/>
      <c r="V286" s="344"/>
      <c r="W286" s="345"/>
      <c r="X286" s="352"/>
      <c r="Y286" s="353"/>
      <c r="Z286" s="354"/>
      <c r="AA286" s="356"/>
      <c r="AB286" s="356"/>
      <c r="AC286" s="357"/>
      <c r="AD286" s="358"/>
      <c r="AE286" s="359"/>
      <c r="AF286" s="359"/>
      <c r="AG286" s="359"/>
      <c r="AH286" s="359"/>
      <c r="AI286" s="360"/>
      <c r="AJ286" s="67"/>
      <c r="BA286" s="293"/>
      <c r="BB286" s="430"/>
    </row>
    <row r="287" spans="3:54" ht="10.9" customHeight="1" x14ac:dyDescent="0.15">
      <c r="C287" s="316">
        <v>5</v>
      </c>
      <c r="D287" s="319" t="s">
        <v>103</v>
      </c>
      <c r="E287" s="322">
        <v>6</v>
      </c>
      <c r="F287" s="322" t="s">
        <v>104</v>
      </c>
      <c r="G287" s="316" t="s">
        <v>109</v>
      </c>
      <c r="H287" s="322"/>
      <c r="I287" s="470"/>
      <c r="J287" s="471"/>
      <c r="K287" s="472"/>
      <c r="L287" s="469">
        <f>J$221</f>
        <v>0</v>
      </c>
      <c r="M287" s="437"/>
      <c r="N287" s="437"/>
      <c r="O287" s="437"/>
      <c r="P287" s="437"/>
      <c r="Q287" s="438"/>
      <c r="R287" s="343">
        <f t="shared" ref="R287" si="10">IF(AND(I287="○",BA287="●"),2+ROUNDDOWN(($L287-100)/100,0)*2,0)</f>
        <v>0</v>
      </c>
      <c r="S287" s="344"/>
      <c r="T287" s="344"/>
      <c r="U287" s="344"/>
      <c r="V287" s="344"/>
      <c r="W287" s="345"/>
      <c r="X287" s="346"/>
      <c r="Y287" s="347"/>
      <c r="Z287" s="348"/>
      <c r="AA287" s="355"/>
      <c r="AB287" s="356"/>
      <c r="AC287" s="357"/>
      <c r="AD287" s="358">
        <f>IF(I287="○",R287,ROUNDUP(R287*AA287,1))</f>
        <v>0</v>
      </c>
      <c r="AE287" s="359"/>
      <c r="AF287" s="359"/>
      <c r="AG287" s="359"/>
      <c r="AH287" s="359"/>
      <c r="AI287" s="360"/>
      <c r="AJ287" s="67"/>
      <c r="BA287" s="293" t="str">
        <f>IF(OR(I287="×",BA291="×"),"×","●")</f>
        <v>●</v>
      </c>
      <c r="BB287" s="430">
        <f>IF(BA287="●",IF(I287="定","-",I287),"-")</f>
        <v>0</v>
      </c>
    </row>
    <row r="288" spans="3:54" ht="10.9" customHeight="1" x14ac:dyDescent="0.15">
      <c r="C288" s="317"/>
      <c r="D288" s="320"/>
      <c r="E288" s="323"/>
      <c r="F288" s="323"/>
      <c r="G288" s="317"/>
      <c r="H288" s="323"/>
      <c r="I288" s="399"/>
      <c r="J288" s="400"/>
      <c r="K288" s="456"/>
      <c r="L288" s="458"/>
      <c r="M288" s="439"/>
      <c r="N288" s="439"/>
      <c r="O288" s="439"/>
      <c r="P288" s="439"/>
      <c r="Q288" s="440"/>
      <c r="R288" s="343"/>
      <c r="S288" s="344"/>
      <c r="T288" s="344"/>
      <c r="U288" s="344"/>
      <c r="V288" s="344"/>
      <c r="W288" s="345"/>
      <c r="X288" s="349"/>
      <c r="Y288" s="350"/>
      <c r="Z288" s="351"/>
      <c r="AA288" s="356"/>
      <c r="AB288" s="356"/>
      <c r="AC288" s="357"/>
      <c r="AD288" s="358"/>
      <c r="AE288" s="359"/>
      <c r="AF288" s="359"/>
      <c r="AG288" s="359"/>
      <c r="AH288" s="359"/>
      <c r="AI288" s="360"/>
      <c r="AJ288" s="67"/>
      <c r="BA288" s="293"/>
      <c r="BB288" s="430"/>
    </row>
    <row r="289" spans="3:54" ht="10.9" customHeight="1" x14ac:dyDescent="0.15">
      <c r="C289" s="317"/>
      <c r="D289" s="320"/>
      <c r="E289" s="323"/>
      <c r="F289" s="323"/>
      <c r="G289" s="317"/>
      <c r="H289" s="323"/>
      <c r="I289" s="399"/>
      <c r="J289" s="400"/>
      <c r="K289" s="456"/>
      <c r="L289" s="458"/>
      <c r="M289" s="439"/>
      <c r="N289" s="439"/>
      <c r="O289" s="439"/>
      <c r="P289" s="439"/>
      <c r="Q289" s="440"/>
      <c r="R289" s="343"/>
      <c r="S289" s="344"/>
      <c r="T289" s="344"/>
      <c r="U289" s="344"/>
      <c r="V289" s="344"/>
      <c r="W289" s="345"/>
      <c r="X289" s="349"/>
      <c r="Y289" s="350"/>
      <c r="Z289" s="351"/>
      <c r="AA289" s="356"/>
      <c r="AB289" s="356"/>
      <c r="AC289" s="357"/>
      <c r="AD289" s="358"/>
      <c r="AE289" s="359"/>
      <c r="AF289" s="359"/>
      <c r="AG289" s="359"/>
      <c r="AH289" s="359"/>
      <c r="AI289" s="360"/>
      <c r="AJ289" s="67"/>
      <c r="BA289" s="293"/>
      <c r="BB289" s="430"/>
    </row>
    <row r="290" spans="3:54" ht="10.9" customHeight="1" x14ac:dyDescent="0.15">
      <c r="C290" s="318"/>
      <c r="D290" s="321"/>
      <c r="E290" s="324"/>
      <c r="F290" s="324"/>
      <c r="G290" s="318"/>
      <c r="H290" s="324"/>
      <c r="I290" s="402"/>
      <c r="J290" s="403"/>
      <c r="K290" s="457"/>
      <c r="L290" s="459"/>
      <c r="M290" s="441"/>
      <c r="N290" s="441"/>
      <c r="O290" s="441"/>
      <c r="P290" s="441"/>
      <c r="Q290" s="442"/>
      <c r="R290" s="343"/>
      <c r="S290" s="344"/>
      <c r="T290" s="344"/>
      <c r="U290" s="344"/>
      <c r="V290" s="344"/>
      <c r="W290" s="345"/>
      <c r="X290" s="352"/>
      <c r="Y290" s="353"/>
      <c r="Z290" s="354"/>
      <c r="AA290" s="356"/>
      <c r="AB290" s="356"/>
      <c r="AC290" s="357"/>
      <c r="AD290" s="358"/>
      <c r="AE290" s="359"/>
      <c r="AF290" s="359"/>
      <c r="AG290" s="359"/>
      <c r="AH290" s="359"/>
      <c r="AI290" s="360"/>
      <c r="AJ290" s="67"/>
      <c r="BA290" s="293"/>
      <c r="BB290" s="430"/>
    </row>
    <row r="291" spans="3:54" ht="10.9" customHeight="1" x14ac:dyDescent="0.15">
      <c r="C291" s="316">
        <v>5</v>
      </c>
      <c r="D291" s="319" t="s">
        <v>103</v>
      </c>
      <c r="E291" s="322">
        <v>7</v>
      </c>
      <c r="F291" s="322" t="s">
        <v>104</v>
      </c>
      <c r="G291" s="316" t="s">
        <v>110</v>
      </c>
      <c r="H291" s="322"/>
      <c r="I291" s="470"/>
      <c r="J291" s="471"/>
      <c r="K291" s="472"/>
      <c r="L291" s="469">
        <f>J$221</f>
        <v>0</v>
      </c>
      <c r="M291" s="437"/>
      <c r="N291" s="437"/>
      <c r="O291" s="437"/>
      <c r="P291" s="437"/>
      <c r="Q291" s="438"/>
      <c r="R291" s="343">
        <f t="shared" ref="R291" si="11">IF(AND(I291="○",BA291="●"),2+ROUNDDOWN(($L291-100)/100,0)*2,0)</f>
        <v>0</v>
      </c>
      <c r="S291" s="344"/>
      <c r="T291" s="344"/>
      <c r="U291" s="344"/>
      <c r="V291" s="344"/>
      <c r="W291" s="345"/>
      <c r="X291" s="346"/>
      <c r="Y291" s="347"/>
      <c r="Z291" s="348"/>
      <c r="AA291" s="355"/>
      <c r="AB291" s="356"/>
      <c r="AC291" s="357"/>
      <c r="AD291" s="358">
        <f>IF(I291="○",R291,ROUNDUP(R291*AA291,1))</f>
        <v>0</v>
      </c>
      <c r="AE291" s="359"/>
      <c r="AF291" s="359"/>
      <c r="AG291" s="359"/>
      <c r="AH291" s="359"/>
      <c r="AI291" s="360"/>
      <c r="AJ291" s="67"/>
      <c r="BA291" s="293" t="str">
        <f>IF(OR(I291="×",BA295="×"),"×","●")</f>
        <v>●</v>
      </c>
      <c r="BB291" s="430">
        <f>IF(BA291="●",IF(I291="定","-",I291),"-")</f>
        <v>0</v>
      </c>
    </row>
    <row r="292" spans="3:54" ht="10.9" customHeight="1" x14ac:dyDescent="0.15">
      <c r="C292" s="317"/>
      <c r="D292" s="320"/>
      <c r="E292" s="323"/>
      <c r="F292" s="323"/>
      <c r="G292" s="317"/>
      <c r="H292" s="323"/>
      <c r="I292" s="399"/>
      <c r="J292" s="400"/>
      <c r="K292" s="456"/>
      <c r="L292" s="458"/>
      <c r="M292" s="439"/>
      <c r="N292" s="439"/>
      <c r="O292" s="439"/>
      <c r="P292" s="439"/>
      <c r="Q292" s="440"/>
      <c r="R292" s="343"/>
      <c r="S292" s="344"/>
      <c r="T292" s="344"/>
      <c r="U292" s="344"/>
      <c r="V292" s="344"/>
      <c r="W292" s="345"/>
      <c r="X292" s="349"/>
      <c r="Y292" s="350"/>
      <c r="Z292" s="351"/>
      <c r="AA292" s="356"/>
      <c r="AB292" s="356"/>
      <c r="AC292" s="357"/>
      <c r="AD292" s="358"/>
      <c r="AE292" s="359"/>
      <c r="AF292" s="359"/>
      <c r="AG292" s="359"/>
      <c r="AH292" s="359"/>
      <c r="AI292" s="360"/>
      <c r="AJ292" s="67"/>
      <c r="BA292" s="293"/>
      <c r="BB292" s="430"/>
    </row>
    <row r="293" spans="3:54" ht="10.9" customHeight="1" x14ac:dyDescent="0.15">
      <c r="C293" s="317"/>
      <c r="D293" s="320"/>
      <c r="E293" s="323"/>
      <c r="F293" s="323"/>
      <c r="G293" s="317"/>
      <c r="H293" s="323"/>
      <c r="I293" s="399"/>
      <c r="J293" s="400"/>
      <c r="K293" s="456"/>
      <c r="L293" s="458"/>
      <c r="M293" s="439"/>
      <c r="N293" s="439"/>
      <c r="O293" s="439"/>
      <c r="P293" s="439"/>
      <c r="Q293" s="440"/>
      <c r="R293" s="343"/>
      <c r="S293" s="344"/>
      <c r="T293" s="344"/>
      <c r="U293" s="344"/>
      <c r="V293" s="344"/>
      <c r="W293" s="345"/>
      <c r="X293" s="349"/>
      <c r="Y293" s="350"/>
      <c r="Z293" s="351"/>
      <c r="AA293" s="356"/>
      <c r="AB293" s="356"/>
      <c r="AC293" s="357"/>
      <c r="AD293" s="358"/>
      <c r="AE293" s="359"/>
      <c r="AF293" s="359"/>
      <c r="AG293" s="359"/>
      <c r="AH293" s="359"/>
      <c r="AI293" s="360"/>
      <c r="AJ293" s="67"/>
      <c r="BA293" s="293"/>
      <c r="BB293" s="430"/>
    </row>
    <row r="294" spans="3:54" ht="10.9" customHeight="1" x14ac:dyDescent="0.15">
      <c r="C294" s="318"/>
      <c r="D294" s="321"/>
      <c r="E294" s="324"/>
      <c r="F294" s="324"/>
      <c r="G294" s="318"/>
      <c r="H294" s="324"/>
      <c r="I294" s="402"/>
      <c r="J294" s="403"/>
      <c r="K294" s="457"/>
      <c r="L294" s="459"/>
      <c r="M294" s="441"/>
      <c r="N294" s="441"/>
      <c r="O294" s="441"/>
      <c r="P294" s="441"/>
      <c r="Q294" s="442"/>
      <c r="R294" s="343"/>
      <c r="S294" s="344"/>
      <c r="T294" s="344"/>
      <c r="U294" s="344"/>
      <c r="V294" s="344"/>
      <c r="W294" s="345"/>
      <c r="X294" s="352"/>
      <c r="Y294" s="353"/>
      <c r="Z294" s="354"/>
      <c r="AA294" s="356"/>
      <c r="AB294" s="356"/>
      <c r="AC294" s="357"/>
      <c r="AD294" s="358"/>
      <c r="AE294" s="359"/>
      <c r="AF294" s="359"/>
      <c r="AG294" s="359"/>
      <c r="AH294" s="359"/>
      <c r="AI294" s="360"/>
      <c r="AJ294" s="67"/>
      <c r="BA294" s="293"/>
      <c r="BB294" s="430"/>
    </row>
    <row r="295" spans="3:54" ht="10.9" customHeight="1" x14ac:dyDescent="0.15">
      <c r="C295" s="316">
        <v>5</v>
      </c>
      <c r="D295" s="319" t="s">
        <v>103</v>
      </c>
      <c r="E295" s="322">
        <v>8</v>
      </c>
      <c r="F295" s="322" t="s">
        <v>104</v>
      </c>
      <c r="G295" s="316" t="s">
        <v>111</v>
      </c>
      <c r="H295" s="322"/>
      <c r="I295" s="470"/>
      <c r="J295" s="471"/>
      <c r="K295" s="472"/>
      <c r="L295" s="469">
        <f>J$221</f>
        <v>0</v>
      </c>
      <c r="M295" s="437"/>
      <c r="N295" s="437"/>
      <c r="O295" s="437"/>
      <c r="P295" s="437"/>
      <c r="Q295" s="438"/>
      <c r="R295" s="343">
        <f t="shared" ref="R295" si="12">IF(AND(I295="○",BA295="●"),2+ROUNDDOWN(($L295-100)/100,0)*2,0)</f>
        <v>0</v>
      </c>
      <c r="S295" s="344"/>
      <c r="T295" s="344"/>
      <c r="U295" s="344"/>
      <c r="V295" s="344"/>
      <c r="W295" s="345"/>
      <c r="X295" s="346"/>
      <c r="Y295" s="347"/>
      <c r="Z295" s="348"/>
      <c r="AA295" s="355"/>
      <c r="AB295" s="356"/>
      <c r="AC295" s="357"/>
      <c r="AD295" s="358">
        <f>IF(I295="○",R295,ROUNDUP(R295*AA295,1))</f>
        <v>0</v>
      </c>
      <c r="AE295" s="359"/>
      <c r="AF295" s="359"/>
      <c r="AG295" s="359"/>
      <c r="AH295" s="359"/>
      <c r="AI295" s="360"/>
      <c r="AJ295" s="67"/>
      <c r="BA295" s="293" t="str">
        <f>IF(OR(I295="×",BA299="×"),"×","●")</f>
        <v>●</v>
      </c>
      <c r="BB295" s="430">
        <f>IF(BA295="●",IF(I295="定","-",I295),"-")</f>
        <v>0</v>
      </c>
    </row>
    <row r="296" spans="3:54" ht="10.9" customHeight="1" x14ac:dyDescent="0.15">
      <c r="C296" s="317"/>
      <c r="D296" s="320"/>
      <c r="E296" s="323"/>
      <c r="F296" s="323"/>
      <c r="G296" s="317"/>
      <c r="H296" s="323"/>
      <c r="I296" s="399"/>
      <c r="J296" s="400"/>
      <c r="K296" s="456"/>
      <c r="L296" s="458"/>
      <c r="M296" s="439"/>
      <c r="N296" s="439"/>
      <c r="O296" s="439"/>
      <c r="P296" s="439"/>
      <c r="Q296" s="440"/>
      <c r="R296" s="343"/>
      <c r="S296" s="344"/>
      <c r="T296" s="344"/>
      <c r="U296" s="344"/>
      <c r="V296" s="344"/>
      <c r="W296" s="345"/>
      <c r="X296" s="349"/>
      <c r="Y296" s="350"/>
      <c r="Z296" s="351"/>
      <c r="AA296" s="356"/>
      <c r="AB296" s="356"/>
      <c r="AC296" s="357"/>
      <c r="AD296" s="358"/>
      <c r="AE296" s="359"/>
      <c r="AF296" s="359"/>
      <c r="AG296" s="359"/>
      <c r="AH296" s="359"/>
      <c r="AI296" s="360"/>
      <c r="AJ296" s="67"/>
      <c r="BA296" s="293"/>
      <c r="BB296" s="430"/>
    </row>
    <row r="297" spans="3:54" ht="10.9" customHeight="1" x14ac:dyDescent="0.15">
      <c r="C297" s="317"/>
      <c r="D297" s="320"/>
      <c r="E297" s="323"/>
      <c r="F297" s="323"/>
      <c r="G297" s="317"/>
      <c r="H297" s="323"/>
      <c r="I297" s="399"/>
      <c r="J297" s="400"/>
      <c r="K297" s="456"/>
      <c r="L297" s="458"/>
      <c r="M297" s="439"/>
      <c r="N297" s="439"/>
      <c r="O297" s="439"/>
      <c r="P297" s="439"/>
      <c r="Q297" s="440"/>
      <c r="R297" s="343"/>
      <c r="S297" s="344"/>
      <c r="T297" s="344"/>
      <c r="U297" s="344"/>
      <c r="V297" s="344"/>
      <c r="W297" s="345"/>
      <c r="X297" s="349"/>
      <c r="Y297" s="350"/>
      <c r="Z297" s="351"/>
      <c r="AA297" s="356"/>
      <c r="AB297" s="356"/>
      <c r="AC297" s="357"/>
      <c r="AD297" s="358"/>
      <c r="AE297" s="359"/>
      <c r="AF297" s="359"/>
      <c r="AG297" s="359"/>
      <c r="AH297" s="359"/>
      <c r="AI297" s="360"/>
      <c r="AJ297" s="67"/>
      <c r="BA297" s="293"/>
      <c r="BB297" s="430"/>
    </row>
    <row r="298" spans="3:54" ht="10.9" customHeight="1" x14ac:dyDescent="0.15">
      <c r="C298" s="318"/>
      <c r="D298" s="321"/>
      <c r="E298" s="324"/>
      <c r="F298" s="324"/>
      <c r="G298" s="318"/>
      <c r="H298" s="324"/>
      <c r="I298" s="402"/>
      <c r="J298" s="403"/>
      <c r="K298" s="457"/>
      <c r="L298" s="459"/>
      <c r="M298" s="441"/>
      <c r="N298" s="441"/>
      <c r="O298" s="441"/>
      <c r="P298" s="441"/>
      <c r="Q298" s="442"/>
      <c r="R298" s="343"/>
      <c r="S298" s="344"/>
      <c r="T298" s="344"/>
      <c r="U298" s="344"/>
      <c r="V298" s="344"/>
      <c r="W298" s="345"/>
      <c r="X298" s="352"/>
      <c r="Y298" s="353"/>
      <c r="Z298" s="354"/>
      <c r="AA298" s="356"/>
      <c r="AB298" s="356"/>
      <c r="AC298" s="357"/>
      <c r="AD298" s="358"/>
      <c r="AE298" s="359"/>
      <c r="AF298" s="359"/>
      <c r="AG298" s="359"/>
      <c r="AH298" s="359"/>
      <c r="AI298" s="360"/>
      <c r="AJ298" s="67"/>
      <c r="BA298" s="293"/>
      <c r="BB298" s="430"/>
    </row>
    <row r="299" spans="3:54" ht="10.9" customHeight="1" x14ac:dyDescent="0.15">
      <c r="C299" s="316">
        <v>5</v>
      </c>
      <c r="D299" s="319" t="s">
        <v>103</v>
      </c>
      <c r="E299" s="322">
        <v>9</v>
      </c>
      <c r="F299" s="322" t="s">
        <v>104</v>
      </c>
      <c r="G299" s="316" t="s">
        <v>112</v>
      </c>
      <c r="H299" s="322"/>
      <c r="I299" s="470"/>
      <c r="J299" s="471"/>
      <c r="K299" s="472"/>
      <c r="L299" s="469">
        <f>J$221</f>
        <v>0</v>
      </c>
      <c r="M299" s="437"/>
      <c r="N299" s="437"/>
      <c r="O299" s="437"/>
      <c r="P299" s="437"/>
      <c r="Q299" s="438"/>
      <c r="R299" s="343">
        <f t="shared" ref="R299" si="13">IF(AND(I299="○",BA299="●"),2+ROUNDDOWN(($L299-100)/100,0)*2,0)</f>
        <v>0</v>
      </c>
      <c r="S299" s="344"/>
      <c r="T299" s="344"/>
      <c r="U299" s="344"/>
      <c r="V299" s="344"/>
      <c r="W299" s="345"/>
      <c r="X299" s="346"/>
      <c r="Y299" s="347"/>
      <c r="Z299" s="348"/>
      <c r="AA299" s="355"/>
      <c r="AB299" s="356"/>
      <c r="AC299" s="357"/>
      <c r="AD299" s="358">
        <f>IF(I299="○",R299,ROUNDUP(R299*AA299,1))</f>
        <v>0</v>
      </c>
      <c r="AE299" s="359"/>
      <c r="AF299" s="359"/>
      <c r="AG299" s="359"/>
      <c r="AH299" s="359"/>
      <c r="AI299" s="360"/>
      <c r="AJ299" s="67"/>
      <c r="BA299" s="293" t="str">
        <f>IF(OR(I299="×",BA303="×"),"×","●")</f>
        <v>●</v>
      </c>
      <c r="BB299" s="430">
        <f>IF(BA299="●",IF(I299="定","-",I299),"-")</f>
        <v>0</v>
      </c>
    </row>
    <row r="300" spans="3:54" ht="10.9" customHeight="1" x14ac:dyDescent="0.15">
      <c r="C300" s="317"/>
      <c r="D300" s="320"/>
      <c r="E300" s="323"/>
      <c r="F300" s="323"/>
      <c r="G300" s="317"/>
      <c r="H300" s="323"/>
      <c r="I300" s="399"/>
      <c r="J300" s="400"/>
      <c r="K300" s="456"/>
      <c r="L300" s="458"/>
      <c r="M300" s="439"/>
      <c r="N300" s="439"/>
      <c r="O300" s="439"/>
      <c r="P300" s="439"/>
      <c r="Q300" s="440"/>
      <c r="R300" s="343"/>
      <c r="S300" s="344"/>
      <c r="T300" s="344"/>
      <c r="U300" s="344"/>
      <c r="V300" s="344"/>
      <c r="W300" s="345"/>
      <c r="X300" s="349"/>
      <c r="Y300" s="350"/>
      <c r="Z300" s="351"/>
      <c r="AA300" s="356"/>
      <c r="AB300" s="356"/>
      <c r="AC300" s="357"/>
      <c r="AD300" s="358"/>
      <c r="AE300" s="359"/>
      <c r="AF300" s="359"/>
      <c r="AG300" s="359"/>
      <c r="AH300" s="359"/>
      <c r="AI300" s="360"/>
      <c r="AJ300" s="67"/>
      <c r="BA300" s="293"/>
      <c r="BB300" s="430"/>
    </row>
    <row r="301" spans="3:54" ht="10.9" customHeight="1" x14ac:dyDescent="0.15">
      <c r="C301" s="317"/>
      <c r="D301" s="320"/>
      <c r="E301" s="323"/>
      <c r="F301" s="323"/>
      <c r="G301" s="317"/>
      <c r="H301" s="323"/>
      <c r="I301" s="399"/>
      <c r="J301" s="400"/>
      <c r="K301" s="456"/>
      <c r="L301" s="458"/>
      <c r="M301" s="439"/>
      <c r="N301" s="439"/>
      <c r="O301" s="439"/>
      <c r="P301" s="439"/>
      <c r="Q301" s="440"/>
      <c r="R301" s="343"/>
      <c r="S301" s="344"/>
      <c r="T301" s="344"/>
      <c r="U301" s="344"/>
      <c r="V301" s="344"/>
      <c r="W301" s="345"/>
      <c r="X301" s="349"/>
      <c r="Y301" s="350"/>
      <c r="Z301" s="351"/>
      <c r="AA301" s="356"/>
      <c r="AB301" s="356"/>
      <c r="AC301" s="357"/>
      <c r="AD301" s="358"/>
      <c r="AE301" s="359"/>
      <c r="AF301" s="359"/>
      <c r="AG301" s="359"/>
      <c r="AH301" s="359"/>
      <c r="AI301" s="360"/>
      <c r="AJ301" s="67"/>
      <c r="BA301" s="293"/>
      <c r="BB301" s="430"/>
    </row>
    <row r="302" spans="3:54" ht="10.9" customHeight="1" x14ac:dyDescent="0.15">
      <c r="C302" s="318"/>
      <c r="D302" s="321"/>
      <c r="E302" s="324"/>
      <c r="F302" s="324"/>
      <c r="G302" s="318"/>
      <c r="H302" s="324"/>
      <c r="I302" s="402"/>
      <c r="J302" s="403"/>
      <c r="K302" s="457"/>
      <c r="L302" s="459"/>
      <c r="M302" s="441"/>
      <c r="N302" s="441"/>
      <c r="O302" s="441"/>
      <c r="P302" s="441"/>
      <c r="Q302" s="442"/>
      <c r="R302" s="343"/>
      <c r="S302" s="344"/>
      <c r="T302" s="344"/>
      <c r="U302" s="344"/>
      <c r="V302" s="344"/>
      <c r="W302" s="345"/>
      <c r="X302" s="352"/>
      <c r="Y302" s="353"/>
      <c r="Z302" s="354"/>
      <c r="AA302" s="356"/>
      <c r="AB302" s="356"/>
      <c r="AC302" s="357"/>
      <c r="AD302" s="358"/>
      <c r="AE302" s="359"/>
      <c r="AF302" s="359"/>
      <c r="AG302" s="359"/>
      <c r="AH302" s="359"/>
      <c r="AI302" s="360"/>
      <c r="AJ302" s="67"/>
      <c r="BA302" s="293"/>
      <c r="BB302" s="430"/>
    </row>
    <row r="303" spans="3:54" ht="10.9" customHeight="1" x14ac:dyDescent="0.15">
      <c r="C303" s="316">
        <v>5</v>
      </c>
      <c r="D303" s="319" t="s">
        <v>103</v>
      </c>
      <c r="E303" s="322">
        <v>10</v>
      </c>
      <c r="F303" s="322" t="s">
        <v>104</v>
      </c>
      <c r="G303" s="316" t="s">
        <v>113</v>
      </c>
      <c r="H303" s="322"/>
      <c r="I303" s="470"/>
      <c r="J303" s="471"/>
      <c r="K303" s="472"/>
      <c r="L303" s="469">
        <f>J$221</f>
        <v>0</v>
      </c>
      <c r="M303" s="437"/>
      <c r="N303" s="437"/>
      <c r="O303" s="437"/>
      <c r="P303" s="437"/>
      <c r="Q303" s="438"/>
      <c r="R303" s="343">
        <f t="shared" ref="R303" si="14">IF(AND(I303="○",BA303="●"),2+ROUNDDOWN(($L303-100)/100,0)*2,0)</f>
        <v>0</v>
      </c>
      <c r="S303" s="344"/>
      <c r="T303" s="344"/>
      <c r="U303" s="344"/>
      <c r="V303" s="344"/>
      <c r="W303" s="345"/>
      <c r="X303" s="346"/>
      <c r="Y303" s="347"/>
      <c r="Z303" s="348"/>
      <c r="AA303" s="355"/>
      <c r="AB303" s="356"/>
      <c r="AC303" s="357"/>
      <c r="AD303" s="358">
        <f>IF(I303="○",R303,ROUNDUP(R303*AA303,1))</f>
        <v>0</v>
      </c>
      <c r="AE303" s="359"/>
      <c r="AF303" s="359"/>
      <c r="AG303" s="359"/>
      <c r="AH303" s="359"/>
      <c r="AI303" s="360"/>
      <c r="AJ303" s="67"/>
      <c r="BA303" s="293" t="str">
        <f>IF(OR(I303="×",BA307="×"),"×","●")</f>
        <v>●</v>
      </c>
      <c r="BB303" s="430">
        <f>IF(BA303="●",IF(I303="定","-",I303),"-")</f>
        <v>0</v>
      </c>
    </row>
    <row r="304" spans="3:54" ht="10.9" customHeight="1" x14ac:dyDescent="0.15">
      <c r="C304" s="317"/>
      <c r="D304" s="320"/>
      <c r="E304" s="323"/>
      <c r="F304" s="323"/>
      <c r="G304" s="317"/>
      <c r="H304" s="323"/>
      <c r="I304" s="399"/>
      <c r="J304" s="400"/>
      <c r="K304" s="456"/>
      <c r="L304" s="458"/>
      <c r="M304" s="439"/>
      <c r="N304" s="439"/>
      <c r="O304" s="439"/>
      <c r="P304" s="439"/>
      <c r="Q304" s="440"/>
      <c r="R304" s="343"/>
      <c r="S304" s="344"/>
      <c r="T304" s="344"/>
      <c r="U304" s="344"/>
      <c r="V304" s="344"/>
      <c r="W304" s="345"/>
      <c r="X304" s="349"/>
      <c r="Y304" s="350"/>
      <c r="Z304" s="351"/>
      <c r="AA304" s="356"/>
      <c r="AB304" s="356"/>
      <c r="AC304" s="357"/>
      <c r="AD304" s="358"/>
      <c r="AE304" s="359"/>
      <c r="AF304" s="359"/>
      <c r="AG304" s="359"/>
      <c r="AH304" s="359"/>
      <c r="AI304" s="360"/>
      <c r="AJ304" s="67"/>
      <c r="BA304" s="293"/>
      <c r="BB304" s="430"/>
    </row>
    <row r="305" spans="3:58" ht="10.9" customHeight="1" x14ac:dyDescent="0.15">
      <c r="C305" s="317"/>
      <c r="D305" s="320"/>
      <c r="E305" s="323"/>
      <c r="F305" s="323"/>
      <c r="G305" s="317"/>
      <c r="H305" s="323"/>
      <c r="I305" s="399"/>
      <c r="J305" s="400"/>
      <c r="K305" s="456"/>
      <c r="L305" s="458"/>
      <c r="M305" s="439"/>
      <c r="N305" s="439"/>
      <c r="O305" s="439"/>
      <c r="P305" s="439"/>
      <c r="Q305" s="440"/>
      <c r="R305" s="343"/>
      <c r="S305" s="344"/>
      <c r="T305" s="344"/>
      <c r="U305" s="344"/>
      <c r="V305" s="344"/>
      <c r="W305" s="345"/>
      <c r="X305" s="349"/>
      <c r="Y305" s="350"/>
      <c r="Z305" s="351"/>
      <c r="AA305" s="356"/>
      <c r="AB305" s="356"/>
      <c r="AC305" s="357"/>
      <c r="AD305" s="358"/>
      <c r="AE305" s="359"/>
      <c r="AF305" s="359"/>
      <c r="AG305" s="359"/>
      <c r="AH305" s="359"/>
      <c r="AI305" s="360"/>
      <c r="AJ305" s="67"/>
      <c r="BA305" s="293"/>
      <c r="BB305" s="430"/>
    </row>
    <row r="306" spans="3:58" ht="10.9" customHeight="1" x14ac:dyDescent="0.15">
      <c r="C306" s="318"/>
      <c r="D306" s="321"/>
      <c r="E306" s="324"/>
      <c r="F306" s="324"/>
      <c r="G306" s="318"/>
      <c r="H306" s="324"/>
      <c r="I306" s="402"/>
      <c r="J306" s="403"/>
      <c r="K306" s="457"/>
      <c r="L306" s="459"/>
      <c r="M306" s="441"/>
      <c r="N306" s="441"/>
      <c r="O306" s="441"/>
      <c r="P306" s="441"/>
      <c r="Q306" s="442"/>
      <c r="R306" s="343"/>
      <c r="S306" s="344"/>
      <c r="T306" s="344"/>
      <c r="U306" s="344"/>
      <c r="V306" s="344"/>
      <c r="W306" s="345"/>
      <c r="X306" s="352"/>
      <c r="Y306" s="353"/>
      <c r="Z306" s="354"/>
      <c r="AA306" s="356"/>
      <c r="AB306" s="356"/>
      <c r="AC306" s="357"/>
      <c r="AD306" s="358"/>
      <c r="AE306" s="359"/>
      <c r="AF306" s="359"/>
      <c r="AG306" s="359"/>
      <c r="AH306" s="359"/>
      <c r="AI306" s="360"/>
      <c r="AJ306" s="67"/>
      <c r="BA306" s="293"/>
      <c r="BB306" s="430"/>
    </row>
    <row r="307" spans="3:58" ht="10.9" customHeight="1" x14ac:dyDescent="0.15">
      <c r="C307" s="316">
        <v>5</v>
      </c>
      <c r="D307" s="319" t="s">
        <v>103</v>
      </c>
      <c r="E307" s="322">
        <v>11</v>
      </c>
      <c r="F307" s="322" t="s">
        <v>104</v>
      </c>
      <c r="G307" s="316" t="s">
        <v>114</v>
      </c>
      <c r="H307" s="322"/>
      <c r="I307" s="470"/>
      <c r="J307" s="471"/>
      <c r="K307" s="472"/>
      <c r="L307" s="469">
        <f>J$221</f>
        <v>0</v>
      </c>
      <c r="M307" s="437"/>
      <c r="N307" s="437"/>
      <c r="O307" s="437"/>
      <c r="P307" s="437"/>
      <c r="Q307" s="438"/>
      <c r="R307" s="343">
        <f t="shared" ref="R307" si="15">IF(AND(I307="○",BA307="●"),2+ROUNDDOWN(($L307-100)/100,0)*2,0)</f>
        <v>0</v>
      </c>
      <c r="S307" s="344"/>
      <c r="T307" s="344"/>
      <c r="U307" s="344"/>
      <c r="V307" s="344"/>
      <c r="W307" s="345"/>
      <c r="X307" s="346"/>
      <c r="Y307" s="347"/>
      <c r="Z307" s="348"/>
      <c r="AA307" s="355"/>
      <c r="AB307" s="356"/>
      <c r="AC307" s="357"/>
      <c r="AD307" s="358">
        <f>IF(I307="○",R307,ROUNDUP(R307*AA307,1))</f>
        <v>0</v>
      </c>
      <c r="AE307" s="359"/>
      <c r="AF307" s="359"/>
      <c r="AG307" s="359"/>
      <c r="AH307" s="359"/>
      <c r="AI307" s="360"/>
      <c r="AJ307" s="67"/>
      <c r="BA307" s="293" t="str">
        <f>IF(I307="×","×","●")</f>
        <v>●</v>
      </c>
      <c r="BB307" s="430">
        <f>IF(BA307="●",IF(I307="定","-",I307),"-")</f>
        <v>0</v>
      </c>
    </row>
    <row r="308" spans="3:58" ht="10.9" customHeight="1" x14ac:dyDescent="0.15">
      <c r="C308" s="317"/>
      <c r="D308" s="320"/>
      <c r="E308" s="323"/>
      <c r="F308" s="323"/>
      <c r="G308" s="317"/>
      <c r="H308" s="323"/>
      <c r="I308" s="399"/>
      <c r="J308" s="400"/>
      <c r="K308" s="456"/>
      <c r="L308" s="458"/>
      <c r="M308" s="439"/>
      <c r="N308" s="439"/>
      <c r="O308" s="439"/>
      <c r="P308" s="439"/>
      <c r="Q308" s="440"/>
      <c r="R308" s="343"/>
      <c r="S308" s="344"/>
      <c r="T308" s="344"/>
      <c r="U308" s="344"/>
      <c r="V308" s="344"/>
      <c r="W308" s="345"/>
      <c r="X308" s="349"/>
      <c r="Y308" s="350"/>
      <c r="Z308" s="351"/>
      <c r="AA308" s="356"/>
      <c r="AB308" s="356"/>
      <c r="AC308" s="357"/>
      <c r="AD308" s="358"/>
      <c r="AE308" s="359"/>
      <c r="AF308" s="359"/>
      <c r="AG308" s="359"/>
      <c r="AH308" s="359"/>
      <c r="AI308" s="360"/>
      <c r="AJ308" s="67"/>
      <c r="BA308" s="293"/>
      <c r="BB308" s="430"/>
    </row>
    <row r="309" spans="3:58" ht="10.9" customHeight="1" x14ac:dyDescent="0.15">
      <c r="C309" s="317"/>
      <c r="D309" s="320"/>
      <c r="E309" s="323"/>
      <c r="F309" s="323"/>
      <c r="G309" s="317"/>
      <c r="H309" s="323"/>
      <c r="I309" s="399"/>
      <c r="J309" s="400"/>
      <c r="K309" s="456"/>
      <c r="L309" s="458"/>
      <c r="M309" s="439"/>
      <c r="N309" s="439"/>
      <c r="O309" s="439"/>
      <c r="P309" s="439"/>
      <c r="Q309" s="440"/>
      <c r="R309" s="343"/>
      <c r="S309" s="344"/>
      <c r="T309" s="344"/>
      <c r="U309" s="344"/>
      <c r="V309" s="344"/>
      <c r="W309" s="345"/>
      <c r="X309" s="349"/>
      <c r="Y309" s="350"/>
      <c r="Z309" s="351"/>
      <c r="AA309" s="356"/>
      <c r="AB309" s="356"/>
      <c r="AC309" s="357"/>
      <c r="AD309" s="358"/>
      <c r="AE309" s="359"/>
      <c r="AF309" s="359"/>
      <c r="AG309" s="359"/>
      <c r="AH309" s="359"/>
      <c r="AI309" s="360"/>
      <c r="AJ309" s="67"/>
      <c r="BA309" s="293"/>
      <c r="BB309" s="430"/>
    </row>
    <row r="310" spans="3:58" ht="10.9" customHeight="1" thickBot="1" x14ac:dyDescent="0.2">
      <c r="C310" s="318"/>
      <c r="D310" s="321"/>
      <c r="E310" s="324"/>
      <c r="F310" s="324"/>
      <c r="G310" s="318"/>
      <c r="H310" s="324"/>
      <c r="I310" s="402"/>
      <c r="J310" s="403"/>
      <c r="K310" s="457"/>
      <c r="L310" s="459"/>
      <c r="M310" s="441"/>
      <c r="N310" s="441"/>
      <c r="O310" s="441"/>
      <c r="P310" s="441"/>
      <c r="Q310" s="442"/>
      <c r="R310" s="343"/>
      <c r="S310" s="344"/>
      <c r="T310" s="344"/>
      <c r="U310" s="344"/>
      <c r="V310" s="344"/>
      <c r="W310" s="345"/>
      <c r="X310" s="352"/>
      <c r="Y310" s="353"/>
      <c r="Z310" s="354"/>
      <c r="AA310" s="356"/>
      <c r="AB310" s="397"/>
      <c r="AC310" s="398"/>
      <c r="AD310" s="358"/>
      <c r="AE310" s="359"/>
      <c r="AF310" s="359"/>
      <c r="AG310" s="359"/>
      <c r="AH310" s="359"/>
      <c r="AI310" s="360"/>
      <c r="AJ310" s="67"/>
      <c r="BA310" s="293"/>
      <c r="BB310" s="430"/>
    </row>
    <row r="311" spans="3:58" ht="14.1" customHeight="1" thickTop="1" x14ac:dyDescent="0.15">
      <c r="C311" s="376" t="s">
        <v>115</v>
      </c>
      <c r="D311" s="377"/>
      <c r="E311" s="377"/>
      <c r="F311" s="377"/>
      <c r="G311" s="377"/>
      <c r="H311" s="377"/>
      <c r="I311" s="377"/>
      <c r="J311" s="377"/>
      <c r="K311" s="377"/>
      <c r="L311" s="377"/>
      <c r="M311" s="377"/>
      <c r="N311" s="377"/>
      <c r="O311" s="377"/>
      <c r="P311" s="377"/>
      <c r="Q311" s="377"/>
      <c r="R311" s="377"/>
      <c r="S311" s="377"/>
      <c r="T311" s="377"/>
      <c r="U311" s="377"/>
      <c r="V311" s="377"/>
      <c r="W311" s="377"/>
      <c r="X311" s="377"/>
      <c r="Y311" s="377"/>
      <c r="Z311" s="377"/>
      <c r="AA311" s="378"/>
      <c r="AB311" s="385">
        <f>SUM(AD243:AI310)</f>
        <v>0</v>
      </c>
      <c r="AC311" s="386"/>
      <c r="AD311" s="386"/>
      <c r="AE311" s="386"/>
      <c r="AF311" s="386"/>
      <c r="AG311" s="391" t="s">
        <v>116</v>
      </c>
      <c r="AH311" s="391"/>
      <c r="AI311" s="392"/>
      <c r="AJ311" s="67"/>
      <c r="AK311" s="67"/>
      <c r="AL311" s="67"/>
      <c r="AM311" s="19"/>
      <c r="AN311" s="19"/>
      <c r="AO311" s="19"/>
      <c r="AP311" s="19"/>
      <c r="BA311" s="430"/>
      <c r="BB311" s="430"/>
      <c r="BD311" s="315"/>
      <c r="BE311" s="315"/>
      <c r="BF311" s="219"/>
    </row>
    <row r="312" spans="3:58" ht="14.1" customHeight="1" x14ac:dyDescent="0.15">
      <c r="C312" s="379"/>
      <c r="D312" s="380"/>
      <c r="E312" s="380"/>
      <c r="F312" s="380"/>
      <c r="G312" s="380"/>
      <c r="H312" s="380"/>
      <c r="I312" s="380"/>
      <c r="J312" s="380"/>
      <c r="K312" s="380"/>
      <c r="L312" s="380"/>
      <c r="M312" s="380"/>
      <c r="N312" s="380"/>
      <c r="O312" s="380"/>
      <c r="P312" s="380"/>
      <c r="Q312" s="380"/>
      <c r="R312" s="380"/>
      <c r="S312" s="380"/>
      <c r="T312" s="380"/>
      <c r="U312" s="380"/>
      <c r="V312" s="380"/>
      <c r="W312" s="380"/>
      <c r="X312" s="380"/>
      <c r="Y312" s="380"/>
      <c r="Z312" s="380"/>
      <c r="AA312" s="381"/>
      <c r="AB312" s="387"/>
      <c r="AC312" s="388"/>
      <c r="AD312" s="388"/>
      <c r="AE312" s="388"/>
      <c r="AF312" s="388"/>
      <c r="AG312" s="393"/>
      <c r="AH312" s="393"/>
      <c r="AI312" s="394"/>
      <c r="AJ312" s="67"/>
      <c r="AK312" s="67"/>
      <c r="AL312" s="67"/>
      <c r="AM312" s="19"/>
      <c r="AN312" s="19"/>
      <c r="AO312" s="19"/>
      <c r="AP312" s="19"/>
      <c r="BA312" s="430"/>
      <c r="BB312" s="430"/>
      <c r="BD312" s="315"/>
      <c r="BE312" s="315"/>
      <c r="BF312" s="219"/>
    </row>
    <row r="313" spans="3:58" ht="14.1" customHeight="1" x14ac:dyDescent="0.15">
      <c r="C313" s="379"/>
      <c r="D313" s="380"/>
      <c r="E313" s="380"/>
      <c r="F313" s="380"/>
      <c r="G313" s="380"/>
      <c r="H313" s="380"/>
      <c r="I313" s="380"/>
      <c r="J313" s="380"/>
      <c r="K313" s="380"/>
      <c r="L313" s="380"/>
      <c r="M313" s="380"/>
      <c r="N313" s="380"/>
      <c r="O313" s="380"/>
      <c r="P313" s="380"/>
      <c r="Q313" s="380"/>
      <c r="R313" s="380"/>
      <c r="S313" s="380"/>
      <c r="T313" s="380"/>
      <c r="U313" s="380"/>
      <c r="V313" s="380"/>
      <c r="W313" s="380"/>
      <c r="X313" s="380"/>
      <c r="Y313" s="380"/>
      <c r="Z313" s="380"/>
      <c r="AA313" s="381"/>
      <c r="AB313" s="387"/>
      <c r="AC313" s="388"/>
      <c r="AD313" s="388"/>
      <c r="AE313" s="388"/>
      <c r="AF313" s="388"/>
      <c r="AG313" s="393"/>
      <c r="AH313" s="393"/>
      <c r="AI313" s="394"/>
      <c r="AM313" s="19"/>
      <c r="AN313" s="19"/>
      <c r="AO313" s="19"/>
      <c r="AP313" s="19"/>
      <c r="BA313" s="430"/>
      <c r="BB313" s="430"/>
      <c r="BD313" s="315"/>
      <c r="BE313" s="315"/>
      <c r="BF313" s="219"/>
    </row>
    <row r="314" spans="3:58" ht="14.1" customHeight="1" thickBot="1" x14ac:dyDescent="0.2">
      <c r="C314" s="382"/>
      <c r="D314" s="383"/>
      <c r="E314" s="383"/>
      <c r="F314" s="383"/>
      <c r="G314" s="383"/>
      <c r="H314" s="383"/>
      <c r="I314" s="383"/>
      <c r="J314" s="383"/>
      <c r="K314" s="383"/>
      <c r="L314" s="383"/>
      <c r="M314" s="383"/>
      <c r="N314" s="383"/>
      <c r="O314" s="383"/>
      <c r="P314" s="383"/>
      <c r="Q314" s="383"/>
      <c r="R314" s="383"/>
      <c r="S314" s="383"/>
      <c r="T314" s="383"/>
      <c r="U314" s="383"/>
      <c r="V314" s="383"/>
      <c r="W314" s="383"/>
      <c r="X314" s="383"/>
      <c r="Y314" s="383"/>
      <c r="Z314" s="383"/>
      <c r="AA314" s="384"/>
      <c r="AB314" s="389"/>
      <c r="AC314" s="390"/>
      <c r="AD314" s="390"/>
      <c r="AE314" s="390"/>
      <c r="AF314" s="390"/>
      <c r="AG314" s="395"/>
      <c r="AH314" s="395"/>
      <c r="AI314" s="396"/>
      <c r="AM314" s="19"/>
      <c r="AN314" s="19"/>
      <c r="AO314" s="19"/>
      <c r="AP314" s="19"/>
      <c r="BA314" s="430"/>
      <c r="BB314" s="430"/>
      <c r="BD314" s="315"/>
      <c r="BE314" s="315"/>
      <c r="BF314" s="219"/>
    </row>
    <row r="315" spans="3:58" ht="10.9" customHeight="1" thickTop="1" x14ac:dyDescent="0.15">
      <c r="C315" s="412">
        <v>5</v>
      </c>
      <c r="D315" s="415" t="s">
        <v>103</v>
      </c>
      <c r="E315" s="418">
        <v>12</v>
      </c>
      <c r="F315" s="418" t="s">
        <v>104</v>
      </c>
      <c r="G315" s="412" t="s">
        <v>108</v>
      </c>
      <c r="H315" s="418"/>
      <c r="I315" s="399"/>
      <c r="J315" s="400"/>
      <c r="K315" s="456"/>
      <c r="L315" s="469">
        <f>J$223</f>
        <v>0</v>
      </c>
      <c r="M315" s="437"/>
      <c r="N315" s="437"/>
      <c r="O315" s="437"/>
      <c r="P315" s="437"/>
      <c r="Q315" s="438"/>
      <c r="R315" s="343">
        <f>IF(AND(I315="△",BA315="●"),2+ROUNDDOWN(($L315-100)/100,0)*2,0)</f>
        <v>0</v>
      </c>
      <c r="S315" s="344"/>
      <c r="T315" s="344"/>
      <c r="U315" s="344"/>
      <c r="V315" s="344"/>
      <c r="W315" s="345"/>
      <c r="X315" s="399">
        <v>1</v>
      </c>
      <c r="Y315" s="400"/>
      <c r="Z315" s="401"/>
      <c r="AA315" s="405">
        <f>IF(X315=1,$AL$36,IF(X315=2,$AL$56,IF(X315=3,$AL$74,IF(X315=4,$AL$93,IF(X315=5,$AL$111,IF(X315=6,$AL$129,IF(X315=7,$AL$148,IF(X315=8,$AL$166,IF(X315=9,$AL$184,IF(X315=10,$AL$203,0))))))))))</f>
        <v>0</v>
      </c>
      <c r="AB315" s="406"/>
      <c r="AC315" s="407"/>
      <c r="AD315" s="358">
        <f>IF(I315="△",ROUNDUP(R315*AA315,1),0)</f>
        <v>0</v>
      </c>
      <c r="AE315" s="359"/>
      <c r="AF315" s="359"/>
      <c r="AG315" s="359"/>
      <c r="AH315" s="359"/>
      <c r="AI315" s="360"/>
      <c r="AJ315" s="67"/>
      <c r="BA315" s="293" t="str">
        <f>IF(OR(I315="×",BA319="×"),"×","●")</f>
        <v>●</v>
      </c>
      <c r="BB315" s="430">
        <f>IF(BA315="●",IF(I315="定","-",I315),"-")</f>
        <v>0</v>
      </c>
    </row>
    <row r="316" spans="3:58" ht="10.9" customHeight="1" x14ac:dyDescent="0.15">
      <c r="C316" s="412"/>
      <c r="D316" s="415"/>
      <c r="E316" s="418"/>
      <c r="F316" s="418"/>
      <c r="G316" s="412"/>
      <c r="H316" s="418"/>
      <c r="I316" s="399"/>
      <c r="J316" s="400"/>
      <c r="K316" s="456"/>
      <c r="L316" s="458"/>
      <c r="M316" s="439"/>
      <c r="N316" s="439"/>
      <c r="O316" s="439"/>
      <c r="P316" s="439"/>
      <c r="Q316" s="440"/>
      <c r="R316" s="343"/>
      <c r="S316" s="344"/>
      <c r="T316" s="344"/>
      <c r="U316" s="344"/>
      <c r="V316" s="344"/>
      <c r="W316" s="345"/>
      <c r="X316" s="399"/>
      <c r="Y316" s="400"/>
      <c r="Z316" s="401"/>
      <c r="AA316" s="405"/>
      <c r="AB316" s="406"/>
      <c r="AC316" s="407"/>
      <c r="AD316" s="358"/>
      <c r="AE316" s="359"/>
      <c r="AF316" s="359"/>
      <c r="AG316" s="359"/>
      <c r="AH316" s="359"/>
      <c r="AI316" s="360"/>
      <c r="AJ316" s="67"/>
      <c r="BA316" s="293"/>
      <c r="BB316" s="430"/>
    </row>
    <row r="317" spans="3:58" ht="10.9" customHeight="1" x14ac:dyDescent="0.15">
      <c r="C317" s="412"/>
      <c r="D317" s="415"/>
      <c r="E317" s="418"/>
      <c r="F317" s="418"/>
      <c r="G317" s="412"/>
      <c r="H317" s="418"/>
      <c r="I317" s="399"/>
      <c r="J317" s="400"/>
      <c r="K317" s="456"/>
      <c r="L317" s="458"/>
      <c r="M317" s="439"/>
      <c r="N317" s="439"/>
      <c r="O317" s="439"/>
      <c r="P317" s="439"/>
      <c r="Q317" s="440"/>
      <c r="R317" s="343"/>
      <c r="S317" s="344"/>
      <c r="T317" s="344"/>
      <c r="U317" s="344"/>
      <c r="V317" s="344"/>
      <c r="W317" s="345"/>
      <c r="X317" s="399"/>
      <c r="Y317" s="400"/>
      <c r="Z317" s="401"/>
      <c r="AA317" s="405"/>
      <c r="AB317" s="406"/>
      <c r="AC317" s="407"/>
      <c r="AD317" s="358"/>
      <c r="AE317" s="359"/>
      <c r="AF317" s="359"/>
      <c r="AG317" s="359"/>
      <c r="AH317" s="359"/>
      <c r="AI317" s="360"/>
      <c r="AJ317" s="67"/>
      <c r="BA317" s="293"/>
      <c r="BB317" s="430"/>
    </row>
    <row r="318" spans="3:58" ht="10.9" customHeight="1" x14ac:dyDescent="0.15">
      <c r="C318" s="413"/>
      <c r="D318" s="416"/>
      <c r="E318" s="419"/>
      <c r="F318" s="419"/>
      <c r="G318" s="413"/>
      <c r="H318" s="419"/>
      <c r="I318" s="402"/>
      <c r="J318" s="403"/>
      <c r="K318" s="457"/>
      <c r="L318" s="459"/>
      <c r="M318" s="441"/>
      <c r="N318" s="441"/>
      <c r="O318" s="441"/>
      <c r="P318" s="441"/>
      <c r="Q318" s="442"/>
      <c r="R318" s="343"/>
      <c r="S318" s="344"/>
      <c r="T318" s="344"/>
      <c r="U318" s="344"/>
      <c r="V318" s="344"/>
      <c r="W318" s="345"/>
      <c r="X318" s="402"/>
      <c r="Y318" s="403"/>
      <c r="Z318" s="404"/>
      <c r="AA318" s="408"/>
      <c r="AB318" s="409"/>
      <c r="AC318" s="410"/>
      <c r="AD318" s="358"/>
      <c r="AE318" s="359"/>
      <c r="AF318" s="359"/>
      <c r="AG318" s="359"/>
      <c r="AH318" s="359"/>
      <c r="AI318" s="360"/>
      <c r="AJ318" s="67"/>
      <c r="BA318" s="293"/>
      <c r="BB318" s="430"/>
    </row>
    <row r="319" spans="3:58" ht="10.9" customHeight="1" x14ac:dyDescent="0.15">
      <c r="C319" s="411">
        <v>5</v>
      </c>
      <c r="D319" s="414" t="s">
        <v>103</v>
      </c>
      <c r="E319" s="417">
        <v>13</v>
      </c>
      <c r="F319" s="417" t="s">
        <v>104</v>
      </c>
      <c r="G319" s="411" t="s">
        <v>109</v>
      </c>
      <c r="H319" s="417"/>
      <c r="I319" s="470"/>
      <c r="J319" s="471"/>
      <c r="K319" s="472"/>
      <c r="L319" s="469">
        <f>J$223</f>
        <v>0</v>
      </c>
      <c r="M319" s="437"/>
      <c r="N319" s="437"/>
      <c r="O319" s="437"/>
      <c r="P319" s="437"/>
      <c r="Q319" s="438"/>
      <c r="R319" s="343">
        <f t="shared" ref="R319" si="16">IF(AND(I319="△",BA319="●"),2+ROUNDDOWN(($L319-100)/100,0)*2,0)</f>
        <v>0</v>
      </c>
      <c r="S319" s="344"/>
      <c r="T319" s="344"/>
      <c r="U319" s="344"/>
      <c r="V319" s="344"/>
      <c r="W319" s="345"/>
      <c r="X319" s="399">
        <v>1</v>
      </c>
      <c r="Y319" s="400"/>
      <c r="Z319" s="401"/>
      <c r="AA319" s="405">
        <f t="shared" ref="AA319" si="17">IF(X319=1,$AL$36,IF(X319=2,$AL$56,IF(X319=3,$AL$74,IF(X319=4,$AL$93,IF(X319=5,$AL$111,IF(X319=6,$AL$129,IF(X319=7,$AL$148,IF(X319=8,$AL$166,IF(X319=9,$AL$184,IF(X319=10,$AL$203,0))))))))))</f>
        <v>0</v>
      </c>
      <c r="AB319" s="406"/>
      <c r="AC319" s="407"/>
      <c r="AD319" s="358">
        <f>IF(I319="△",ROUNDUP(R319*AA319,1),0)</f>
        <v>0</v>
      </c>
      <c r="AE319" s="359"/>
      <c r="AF319" s="359"/>
      <c r="AG319" s="359"/>
      <c r="AH319" s="359"/>
      <c r="AI319" s="360"/>
      <c r="AJ319" s="67"/>
      <c r="BA319" s="293" t="str">
        <f>IF(OR(I319="×",BA323="×"),"×","●")</f>
        <v>●</v>
      </c>
      <c r="BB319" s="430">
        <f>IF(BA319="●",IF(I319="定","-",I319),"-")</f>
        <v>0</v>
      </c>
    </row>
    <row r="320" spans="3:58" ht="10.9" customHeight="1" x14ac:dyDescent="0.15">
      <c r="C320" s="412"/>
      <c r="D320" s="415"/>
      <c r="E320" s="418"/>
      <c r="F320" s="418"/>
      <c r="G320" s="412"/>
      <c r="H320" s="418"/>
      <c r="I320" s="399"/>
      <c r="J320" s="400"/>
      <c r="K320" s="456"/>
      <c r="L320" s="458"/>
      <c r="M320" s="439"/>
      <c r="N320" s="439"/>
      <c r="O320" s="439"/>
      <c r="P320" s="439"/>
      <c r="Q320" s="440"/>
      <c r="R320" s="343"/>
      <c r="S320" s="344"/>
      <c r="T320" s="344"/>
      <c r="U320" s="344"/>
      <c r="V320" s="344"/>
      <c r="W320" s="345"/>
      <c r="X320" s="399"/>
      <c r="Y320" s="400"/>
      <c r="Z320" s="401"/>
      <c r="AA320" s="405"/>
      <c r="AB320" s="406"/>
      <c r="AC320" s="407"/>
      <c r="AD320" s="358"/>
      <c r="AE320" s="359"/>
      <c r="AF320" s="359"/>
      <c r="AG320" s="359"/>
      <c r="AH320" s="359"/>
      <c r="AI320" s="360"/>
      <c r="AJ320" s="67"/>
      <c r="BA320" s="293"/>
      <c r="BB320" s="430"/>
    </row>
    <row r="321" spans="3:57" ht="10.9" customHeight="1" x14ac:dyDescent="0.15">
      <c r="C321" s="412"/>
      <c r="D321" s="415"/>
      <c r="E321" s="418"/>
      <c r="F321" s="418"/>
      <c r="G321" s="412"/>
      <c r="H321" s="418"/>
      <c r="I321" s="399"/>
      <c r="J321" s="400"/>
      <c r="K321" s="456"/>
      <c r="L321" s="458"/>
      <c r="M321" s="439"/>
      <c r="N321" s="439"/>
      <c r="O321" s="439"/>
      <c r="P321" s="439"/>
      <c r="Q321" s="440"/>
      <c r="R321" s="343"/>
      <c r="S321" s="344"/>
      <c r="T321" s="344"/>
      <c r="U321" s="344"/>
      <c r="V321" s="344"/>
      <c r="W321" s="345"/>
      <c r="X321" s="399"/>
      <c r="Y321" s="400"/>
      <c r="Z321" s="401"/>
      <c r="AA321" s="405"/>
      <c r="AB321" s="406"/>
      <c r="AC321" s="407"/>
      <c r="AD321" s="358"/>
      <c r="AE321" s="359"/>
      <c r="AF321" s="359"/>
      <c r="AG321" s="359"/>
      <c r="AH321" s="359"/>
      <c r="AI321" s="360"/>
      <c r="AJ321" s="67"/>
      <c r="BA321" s="293"/>
      <c r="BB321" s="430"/>
    </row>
    <row r="322" spans="3:57" ht="10.9" customHeight="1" x14ac:dyDescent="0.15">
      <c r="C322" s="413"/>
      <c r="D322" s="416"/>
      <c r="E322" s="419"/>
      <c r="F322" s="419"/>
      <c r="G322" s="413"/>
      <c r="H322" s="419"/>
      <c r="I322" s="402"/>
      <c r="J322" s="403"/>
      <c r="K322" s="457"/>
      <c r="L322" s="459"/>
      <c r="M322" s="441"/>
      <c r="N322" s="441"/>
      <c r="O322" s="441"/>
      <c r="P322" s="441"/>
      <c r="Q322" s="442"/>
      <c r="R322" s="343"/>
      <c r="S322" s="344"/>
      <c r="T322" s="344"/>
      <c r="U322" s="344"/>
      <c r="V322" s="344"/>
      <c r="W322" s="345"/>
      <c r="X322" s="402"/>
      <c r="Y322" s="403"/>
      <c r="Z322" s="404"/>
      <c r="AA322" s="408"/>
      <c r="AB322" s="409"/>
      <c r="AC322" s="410"/>
      <c r="AD322" s="358"/>
      <c r="AE322" s="359"/>
      <c r="AF322" s="359"/>
      <c r="AG322" s="359"/>
      <c r="AH322" s="359"/>
      <c r="AI322" s="360"/>
      <c r="AJ322" s="67"/>
      <c r="BA322" s="293"/>
      <c r="BB322" s="430"/>
    </row>
    <row r="323" spans="3:57" ht="10.9" customHeight="1" x14ac:dyDescent="0.15">
      <c r="C323" s="411">
        <v>5</v>
      </c>
      <c r="D323" s="414" t="s">
        <v>103</v>
      </c>
      <c r="E323" s="417">
        <v>14</v>
      </c>
      <c r="F323" s="417" t="s">
        <v>104</v>
      </c>
      <c r="G323" s="411" t="s">
        <v>110</v>
      </c>
      <c r="H323" s="417"/>
      <c r="I323" s="470"/>
      <c r="J323" s="471"/>
      <c r="K323" s="472"/>
      <c r="L323" s="469">
        <f>J$223</f>
        <v>0</v>
      </c>
      <c r="M323" s="437"/>
      <c r="N323" s="437"/>
      <c r="O323" s="437"/>
      <c r="P323" s="437"/>
      <c r="Q323" s="438"/>
      <c r="R323" s="343">
        <f t="shared" ref="R323" si="18">IF(AND(I323="△",BA323="●"),2+ROUNDDOWN(($L323-100)/100,0)*2,0)</f>
        <v>0</v>
      </c>
      <c r="S323" s="344"/>
      <c r="T323" s="344"/>
      <c r="U323" s="344"/>
      <c r="V323" s="344"/>
      <c r="W323" s="345"/>
      <c r="X323" s="399">
        <v>1</v>
      </c>
      <c r="Y323" s="400"/>
      <c r="Z323" s="401"/>
      <c r="AA323" s="405">
        <f t="shared" ref="AA323" si="19">IF(X323=1,$AL$36,IF(X323=2,$AL$56,IF(X323=3,$AL$74,IF(X323=4,$AL$93,IF(X323=5,$AL$111,IF(X323=6,$AL$129,IF(X323=7,$AL$148,IF(X323=8,$AL$166,IF(X323=9,$AL$184,IF(X323=10,$AL$203,0))))))))))</f>
        <v>0</v>
      </c>
      <c r="AB323" s="406"/>
      <c r="AC323" s="407"/>
      <c r="AD323" s="358">
        <f>IF(I323="△",ROUNDUP(R323*AA323,1),0)</f>
        <v>0</v>
      </c>
      <c r="AE323" s="359"/>
      <c r="AF323" s="359"/>
      <c r="AG323" s="359"/>
      <c r="AH323" s="359"/>
      <c r="AI323" s="360"/>
      <c r="AJ323" s="67"/>
      <c r="AM323" s="67"/>
      <c r="AN323" s="67"/>
      <c r="AO323" s="67"/>
      <c r="AP323" s="67"/>
      <c r="BA323" s="293" t="str">
        <f>IF(OR(I323="×",BA327="×"),"×","●")</f>
        <v>●</v>
      </c>
      <c r="BB323" s="430">
        <f>IF(BA323="●",IF(I323="定","-",I323),"-")</f>
        <v>0</v>
      </c>
      <c r="BD323" s="219"/>
      <c r="BE323" s="219"/>
    </row>
    <row r="324" spans="3:57" ht="10.9" customHeight="1" x14ac:dyDescent="0.15">
      <c r="C324" s="412"/>
      <c r="D324" s="415"/>
      <c r="E324" s="418"/>
      <c r="F324" s="418"/>
      <c r="G324" s="412"/>
      <c r="H324" s="418"/>
      <c r="I324" s="399"/>
      <c r="J324" s="400"/>
      <c r="K324" s="456"/>
      <c r="L324" s="458"/>
      <c r="M324" s="439"/>
      <c r="N324" s="439"/>
      <c r="O324" s="439"/>
      <c r="P324" s="439"/>
      <c r="Q324" s="440"/>
      <c r="R324" s="343"/>
      <c r="S324" s="344"/>
      <c r="T324" s="344"/>
      <c r="U324" s="344"/>
      <c r="V324" s="344"/>
      <c r="W324" s="345"/>
      <c r="X324" s="399"/>
      <c r="Y324" s="400"/>
      <c r="Z324" s="401"/>
      <c r="AA324" s="405"/>
      <c r="AB324" s="406"/>
      <c r="AC324" s="407"/>
      <c r="AD324" s="358"/>
      <c r="AE324" s="359"/>
      <c r="AF324" s="359"/>
      <c r="AG324" s="359"/>
      <c r="AH324" s="359"/>
      <c r="AI324" s="360"/>
      <c r="AJ324" s="67"/>
      <c r="AM324" s="67"/>
      <c r="AN324" s="67"/>
      <c r="AO324" s="67"/>
      <c r="AP324" s="67"/>
      <c r="BA324" s="293"/>
      <c r="BB324" s="430"/>
      <c r="BD324" s="219"/>
      <c r="BE324" s="219"/>
    </row>
    <row r="325" spans="3:57" ht="10.9" customHeight="1" x14ac:dyDescent="0.15">
      <c r="C325" s="412"/>
      <c r="D325" s="415"/>
      <c r="E325" s="418"/>
      <c r="F325" s="418"/>
      <c r="G325" s="412"/>
      <c r="H325" s="418"/>
      <c r="I325" s="399"/>
      <c r="J325" s="400"/>
      <c r="K325" s="456"/>
      <c r="L325" s="458"/>
      <c r="M325" s="439"/>
      <c r="N325" s="439"/>
      <c r="O325" s="439"/>
      <c r="P325" s="439"/>
      <c r="Q325" s="440"/>
      <c r="R325" s="343"/>
      <c r="S325" s="344"/>
      <c r="T325" s="344"/>
      <c r="U325" s="344"/>
      <c r="V325" s="344"/>
      <c r="W325" s="345"/>
      <c r="X325" s="399"/>
      <c r="Y325" s="400"/>
      <c r="Z325" s="401"/>
      <c r="AA325" s="405"/>
      <c r="AB325" s="406"/>
      <c r="AC325" s="407"/>
      <c r="AD325" s="358"/>
      <c r="AE325" s="359"/>
      <c r="AF325" s="359"/>
      <c r="AG325" s="359"/>
      <c r="AH325" s="359"/>
      <c r="AI325" s="360"/>
      <c r="AJ325" s="67"/>
      <c r="AM325" s="67"/>
      <c r="AN325" s="67"/>
      <c r="AO325" s="67"/>
      <c r="AP325" s="67"/>
      <c r="BA325" s="293"/>
      <c r="BB325" s="430"/>
      <c r="BD325" s="219"/>
      <c r="BE325" s="219"/>
    </row>
    <row r="326" spans="3:57" ht="10.9" customHeight="1" x14ac:dyDescent="0.15">
      <c r="C326" s="413"/>
      <c r="D326" s="416"/>
      <c r="E326" s="419"/>
      <c r="F326" s="419"/>
      <c r="G326" s="413"/>
      <c r="H326" s="419"/>
      <c r="I326" s="402"/>
      <c r="J326" s="403"/>
      <c r="K326" s="457"/>
      <c r="L326" s="459"/>
      <c r="M326" s="441"/>
      <c r="N326" s="441"/>
      <c r="O326" s="441"/>
      <c r="P326" s="441"/>
      <c r="Q326" s="442"/>
      <c r="R326" s="343"/>
      <c r="S326" s="344"/>
      <c r="T326" s="344"/>
      <c r="U326" s="344"/>
      <c r="V326" s="344"/>
      <c r="W326" s="345"/>
      <c r="X326" s="402"/>
      <c r="Y326" s="403"/>
      <c r="Z326" s="404"/>
      <c r="AA326" s="408"/>
      <c r="AB326" s="409"/>
      <c r="AC326" s="410"/>
      <c r="AD326" s="358"/>
      <c r="AE326" s="359"/>
      <c r="AF326" s="359"/>
      <c r="AG326" s="359"/>
      <c r="AH326" s="359"/>
      <c r="AI326" s="360"/>
      <c r="AJ326" s="67"/>
      <c r="AM326" s="67"/>
      <c r="AN326" s="67"/>
      <c r="AO326" s="67"/>
      <c r="AP326" s="67"/>
      <c r="BA326" s="293"/>
      <c r="BB326" s="430"/>
      <c r="BD326" s="219"/>
      <c r="BE326" s="219"/>
    </row>
    <row r="327" spans="3:57" ht="10.9" customHeight="1" x14ac:dyDescent="0.15">
      <c r="C327" s="411">
        <v>5</v>
      </c>
      <c r="D327" s="414" t="s">
        <v>103</v>
      </c>
      <c r="E327" s="417">
        <v>15</v>
      </c>
      <c r="F327" s="417" t="s">
        <v>104</v>
      </c>
      <c r="G327" s="411" t="s">
        <v>111</v>
      </c>
      <c r="H327" s="417"/>
      <c r="I327" s="470"/>
      <c r="J327" s="471"/>
      <c r="K327" s="472"/>
      <c r="L327" s="469">
        <f>J$223</f>
        <v>0</v>
      </c>
      <c r="M327" s="437"/>
      <c r="N327" s="437"/>
      <c r="O327" s="437"/>
      <c r="P327" s="437"/>
      <c r="Q327" s="438"/>
      <c r="R327" s="343">
        <f t="shared" ref="R327" si="20">IF(AND(I327="△",BA327="●"),2+ROUNDDOWN(($L327-100)/100,0)*2,0)</f>
        <v>0</v>
      </c>
      <c r="S327" s="344"/>
      <c r="T327" s="344"/>
      <c r="U327" s="344"/>
      <c r="V327" s="344"/>
      <c r="W327" s="345"/>
      <c r="X327" s="399">
        <v>1</v>
      </c>
      <c r="Y327" s="400"/>
      <c r="Z327" s="401"/>
      <c r="AA327" s="405">
        <f t="shared" ref="AA327" si="21">IF(X327=1,$AL$36,IF(X327=2,$AL$56,IF(X327=3,$AL$74,IF(X327=4,$AL$93,IF(X327=5,$AL$111,IF(X327=6,$AL$129,IF(X327=7,$AL$148,IF(X327=8,$AL$166,IF(X327=9,$AL$184,IF(X327=10,$AL$203,0))))))))))</f>
        <v>0</v>
      </c>
      <c r="AB327" s="406"/>
      <c r="AC327" s="407"/>
      <c r="AD327" s="358">
        <f>IF(I327="△",ROUNDUP(R327*AA327,1),0)</f>
        <v>0</v>
      </c>
      <c r="AE327" s="359"/>
      <c r="AF327" s="359"/>
      <c r="AG327" s="359"/>
      <c r="AH327" s="359"/>
      <c r="AI327" s="360"/>
      <c r="AJ327" s="67"/>
      <c r="AM327" s="67"/>
      <c r="AN327" s="67"/>
      <c r="AO327" s="67"/>
      <c r="AP327" s="67"/>
      <c r="BA327" s="293" t="str">
        <f>IF(OR(I327="×",BA331="×"),"×","●")</f>
        <v>●</v>
      </c>
      <c r="BB327" s="430">
        <f>IF(BA327="●",IF(I327="定","-",I327),"-")</f>
        <v>0</v>
      </c>
      <c r="BD327" s="219"/>
      <c r="BE327" s="219"/>
    </row>
    <row r="328" spans="3:57" ht="10.9" customHeight="1" x14ac:dyDescent="0.15">
      <c r="C328" s="412"/>
      <c r="D328" s="415"/>
      <c r="E328" s="418"/>
      <c r="F328" s="418"/>
      <c r="G328" s="412"/>
      <c r="H328" s="418"/>
      <c r="I328" s="399"/>
      <c r="J328" s="400"/>
      <c r="K328" s="456"/>
      <c r="L328" s="458"/>
      <c r="M328" s="439"/>
      <c r="N328" s="439"/>
      <c r="O328" s="439"/>
      <c r="P328" s="439"/>
      <c r="Q328" s="440"/>
      <c r="R328" s="343"/>
      <c r="S328" s="344"/>
      <c r="T328" s="344"/>
      <c r="U328" s="344"/>
      <c r="V328" s="344"/>
      <c r="W328" s="345"/>
      <c r="X328" s="399"/>
      <c r="Y328" s="400"/>
      <c r="Z328" s="401"/>
      <c r="AA328" s="405"/>
      <c r="AB328" s="406"/>
      <c r="AC328" s="407"/>
      <c r="AD328" s="358"/>
      <c r="AE328" s="359"/>
      <c r="AF328" s="359"/>
      <c r="AG328" s="359"/>
      <c r="AH328" s="359"/>
      <c r="AI328" s="360"/>
      <c r="AJ328" s="67"/>
      <c r="AM328" s="67"/>
      <c r="AN328" s="67"/>
      <c r="AO328" s="67"/>
      <c r="AP328" s="67"/>
      <c r="BA328" s="293"/>
      <c r="BB328" s="430"/>
      <c r="BD328" s="219"/>
      <c r="BE328" s="219"/>
    </row>
    <row r="329" spans="3:57" ht="10.9" customHeight="1" x14ac:dyDescent="0.15">
      <c r="C329" s="412"/>
      <c r="D329" s="415"/>
      <c r="E329" s="418"/>
      <c r="F329" s="418"/>
      <c r="G329" s="412"/>
      <c r="H329" s="418"/>
      <c r="I329" s="399"/>
      <c r="J329" s="400"/>
      <c r="K329" s="456"/>
      <c r="L329" s="458"/>
      <c r="M329" s="439"/>
      <c r="N329" s="439"/>
      <c r="O329" s="439"/>
      <c r="P329" s="439"/>
      <c r="Q329" s="440"/>
      <c r="R329" s="343"/>
      <c r="S329" s="344"/>
      <c r="T329" s="344"/>
      <c r="U329" s="344"/>
      <c r="V329" s="344"/>
      <c r="W329" s="345"/>
      <c r="X329" s="399"/>
      <c r="Y329" s="400"/>
      <c r="Z329" s="401"/>
      <c r="AA329" s="405"/>
      <c r="AB329" s="406"/>
      <c r="AC329" s="407"/>
      <c r="AD329" s="358"/>
      <c r="AE329" s="359"/>
      <c r="AF329" s="359"/>
      <c r="AG329" s="359"/>
      <c r="AH329" s="359"/>
      <c r="AI329" s="360"/>
      <c r="AJ329" s="67"/>
      <c r="AM329" s="67"/>
      <c r="AN329" s="67"/>
      <c r="AO329" s="67"/>
      <c r="AP329" s="67"/>
      <c r="BA329" s="293"/>
      <c r="BB329" s="430"/>
      <c r="BD329" s="219"/>
      <c r="BE329" s="219"/>
    </row>
    <row r="330" spans="3:57" ht="10.9" customHeight="1" x14ac:dyDescent="0.15">
      <c r="C330" s="413"/>
      <c r="D330" s="416"/>
      <c r="E330" s="419"/>
      <c r="F330" s="419"/>
      <c r="G330" s="413"/>
      <c r="H330" s="419"/>
      <c r="I330" s="402"/>
      <c r="J330" s="403"/>
      <c r="K330" s="457"/>
      <c r="L330" s="459"/>
      <c r="M330" s="441"/>
      <c r="N330" s="441"/>
      <c r="O330" s="441"/>
      <c r="P330" s="441"/>
      <c r="Q330" s="442"/>
      <c r="R330" s="343"/>
      <c r="S330" s="344"/>
      <c r="T330" s="344"/>
      <c r="U330" s="344"/>
      <c r="V330" s="344"/>
      <c r="W330" s="345"/>
      <c r="X330" s="402"/>
      <c r="Y330" s="403"/>
      <c r="Z330" s="404"/>
      <c r="AA330" s="408"/>
      <c r="AB330" s="409"/>
      <c r="AC330" s="410"/>
      <c r="AD330" s="358"/>
      <c r="AE330" s="359"/>
      <c r="AF330" s="359"/>
      <c r="AG330" s="359"/>
      <c r="AH330" s="359"/>
      <c r="AI330" s="360"/>
      <c r="AJ330" s="67"/>
      <c r="AM330" s="67"/>
      <c r="AN330" s="67"/>
      <c r="AO330" s="67"/>
      <c r="AP330" s="67"/>
      <c r="BA330" s="293"/>
      <c r="BB330" s="430"/>
      <c r="BD330" s="219"/>
      <c r="BE330" s="219"/>
    </row>
    <row r="331" spans="3:57" ht="10.9" customHeight="1" x14ac:dyDescent="0.15">
      <c r="C331" s="411">
        <v>5</v>
      </c>
      <c r="D331" s="414" t="s">
        <v>103</v>
      </c>
      <c r="E331" s="417">
        <v>16</v>
      </c>
      <c r="F331" s="417" t="s">
        <v>104</v>
      </c>
      <c r="G331" s="411" t="s">
        <v>112</v>
      </c>
      <c r="H331" s="417"/>
      <c r="I331" s="470"/>
      <c r="J331" s="471"/>
      <c r="K331" s="472"/>
      <c r="L331" s="469">
        <f>J$223</f>
        <v>0</v>
      </c>
      <c r="M331" s="437"/>
      <c r="N331" s="437"/>
      <c r="O331" s="437"/>
      <c r="P331" s="437"/>
      <c r="Q331" s="438"/>
      <c r="R331" s="343">
        <f t="shared" ref="R331" si="22">IF(AND(I331="△",BA331="●"),2+ROUNDDOWN(($L331-100)/100,0)*2,0)</f>
        <v>0</v>
      </c>
      <c r="S331" s="344"/>
      <c r="T331" s="344"/>
      <c r="U331" s="344"/>
      <c r="V331" s="344"/>
      <c r="W331" s="345"/>
      <c r="X331" s="399">
        <v>1</v>
      </c>
      <c r="Y331" s="400"/>
      <c r="Z331" s="401"/>
      <c r="AA331" s="405">
        <f t="shared" ref="AA331" si="23">IF(X331=1,$AL$36,IF(X331=2,$AL$56,IF(X331=3,$AL$74,IF(X331=4,$AL$93,IF(X331=5,$AL$111,IF(X331=6,$AL$129,IF(X331=7,$AL$148,IF(X331=8,$AL$166,IF(X331=9,$AL$184,IF(X331=10,$AL$203,0))))))))))</f>
        <v>0</v>
      </c>
      <c r="AB331" s="406"/>
      <c r="AC331" s="407"/>
      <c r="AD331" s="358">
        <f>IF(I331="△",ROUNDUP(R331*AA331,1),0)</f>
        <v>0</v>
      </c>
      <c r="AE331" s="359"/>
      <c r="AF331" s="359"/>
      <c r="AG331" s="359"/>
      <c r="AH331" s="359"/>
      <c r="AI331" s="360"/>
      <c r="AJ331" s="67"/>
      <c r="AM331" s="67"/>
      <c r="AN331" s="67"/>
      <c r="AO331" s="67"/>
      <c r="AP331" s="67"/>
      <c r="BA331" s="293" t="str">
        <f>IF(OR(I331="×",BA335="×"),"×","●")</f>
        <v>●</v>
      </c>
      <c r="BB331" s="430">
        <f>IF(BA331="●",IF(I331="定","-",I331),"-")</f>
        <v>0</v>
      </c>
      <c r="BD331" s="219"/>
      <c r="BE331" s="219"/>
    </row>
    <row r="332" spans="3:57" ht="10.9" customHeight="1" x14ac:dyDescent="0.15">
      <c r="C332" s="412"/>
      <c r="D332" s="415"/>
      <c r="E332" s="418"/>
      <c r="F332" s="418"/>
      <c r="G332" s="412"/>
      <c r="H332" s="418"/>
      <c r="I332" s="399"/>
      <c r="J332" s="400"/>
      <c r="K332" s="456"/>
      <c r="L332" s="458"/>
      <c r="M332" s="439"/>
      <c r="N332" s="439"/>
      <c r="O332" s="439"/>
      <c r="P332" s="439"/>
      <c r="Q332" s="440"/>
      <c r="R332" s="343"/>
      <c r="S332" s="344"/>
      <c r="T332" s="344"/>
      <c r="U332" s="344"/>
      <c r="V332" s="344"/>
      <c r="W332" s="345"/>
      <c r="X332" s="399"/>
      <c r="Y332" s="400"/>
      <c r="Z332" s="401"/>
      <c r="AA332" s="405"/>
      <c r="AB332" s="406"/>
      <c r="AC332" s="407"/>
      <c r="AD332" s="358"/>
      <c r="AE332" s="359"/>
      <c r="AF332" s="359"/>
      <c r="AG332" s="359"/>
      <c r="AH332" s="359"/>
      <c r="AI332" s="360"/>
      <c r="AJ332" s="67"/>
      <c r="AM332" s="67"/>
      <c r="AN332" s="67"/>
      <c r="AO332" s="67"/>
      <c r="AP332" s="67"/>
      <c r="BA332" s="293"/>
      <c r="BB332" s="430"/>
      <c r="BD332" s="219"/>
      <c r="BE332" s="219"/>
    </row>
    <row r="333" spans="3:57" ht="10.9" customHeight="1" x14ac:dyDescent="0.15">
      <c r="C333" s="412"/>
      <c r="D333" s="415"/>
      <c r="E333" s="418"/>
      <c r="F333" s="418"/>
      <c r="G333" s="412"/>
      <c r="H333" s="418"/>
      <c r="I333" s="399"/>
      <c r="J333" s="400"/>
      <c r="K333" s="456"/>
      <c r="L333" s="458"/>
      <c r="M333" s="439"/>
      <c r="N333" s="439"/>
      <c r="O333" s="439"/>
      <c r="P333" s="439"/>
      <c r="Q333" s="440"/>
      <c r="R333" s="343"/>
      <c r="S333" s="344"/>
      <c r="T333" s="344"/>
      <c r="U333" s="344"/>
      <c r="V333" s="344"/>
      <c r="W333" s="345"/>
      <c r="X333" s="399"/>
      <c r="Y333" s="400"/>
      <c r="Z333" s="401"/>
      <c r="AA333" s="405"/>
      <c r="AB333" s="406"/>
      <c r="AC333" s="407"/>
      <c r="AD333" s="358"/>
      <c r="AE333" s="359"/>
      <c r="AF333" s="359"/>
      <c r="AG333" s="359"/>
      <c r="AH333" s="359"/>
      <c r="AI333" s="360"/>
      <c r="AJ333" s="67"/>
      <c r="AM333" s="67"/>
      <c r="AN333" s="67"/>
      <c r="AO333" s="67"/>
      <c r="AP333" s="67"/>
      <c r="BA333" s="293"/>
      <c r="BB333" s="430"/>
      <c r="BD333" s="219"/>
      <c r="BE333" s="219"/>
    </row>
    <row r="334" spans="3:57" ht="10.9" customHeight="1" x14ac:dyDescent="0.15">
      <c r="C334" s="413"/>
      <c r="D334" s="416"/>
      <c r="E334" s="419"/>
      <c r="F334" s="419"/>
      <c r="G334" s="413"/>
      <c r="H334" s="419"/>
      <c r="I334" s="402"/>
      <c r="J334" s="403"/>
      <c r="K334" s="457"/>
      <c r="L334" s="459"/>
      <c r="M334" s="441"/>
      <c r="N334" s="441"/>
      <c r="O334" s="441"/>
      <c r="P334" s="441"/>
      <c r="Q334" s="442"/>
      <c r="R334" s="343"/>
      <c r="S334" s="344"/>
      <c r="T334" s="344"/>
      <c r="U334" s="344"/>
      <c r="V334" s="344"/>
      <c r="W334" s="345"/>
      <c r="X334" s="402"/>
      <c r="Y334" s="403"/>
      <c r="Z334" s="404"/>
      <c r="AA334" s="408"/>
      <c r="AB334" s="409"/>
      <c r="AC334" s="410"/>
      <c r="AD334" s="358"/>
      <c r="AE334" s="359"/>
      <c r="AF334" s="359"/>
      <c r="AG334" s="359"/>
      <c r="AH334" s="359"/>
      <c r="AI334" s="360"/>
      <c r="AJ334" s="67"/>
      <c r="AM334" s="67"/>
      <c r="AN334" s="67"/>
      <c r="AO334" s="67"/>
      <c r="AP334" s="67"/>
      <c r="BA334" s="293"/>
      <c r="BB334" s="430"/>
      <c r="BD334" s="219"/>
      <c r="BE334" s="219"/>
    </row>
    <row r="335" spans="3:57" ht="10.9" customHeight="1" x14ac:dyDescent="0.15">
      <c r="C335" s="411">
        <v>5</v>
      </c>
      <c r="D335" s="414" t="s">
        <v>103</v>
      </c>
      <c r="E335" s="417">
        <v>17</v>
      </c>
      <c r="F335" s="417" t="s">
        <v>104</v>
      </c>
      <c r="G335" s="411" t="s">
        <v>113</v>
      </c>
      <c r="H335" s="417"/>
      <c r="I335" s="470"/>
      <c r="J335" s="471"/>
      <c r="K335" s="472"/>
      <c r="L335" s="469">
        <f>J$223</f>
        <v>0</v>
      </c>
      <c r="M335" s="437"/>
      <c r="N335" s="437"/>
      <c r="O335" s="437"/>
      <c r="P335" s="437"/>
      <c r="Q335" s="438"/>
      <c r="R335" s="343">
        <f t="shared" ref="R335" si="24">IF(AND(I335="△",BA335="●"),2+ROUNDDOWN(($L335-100)/100,0)*2,0)</f>
        <v>0</v>
      </c>
      <c r="S335" s="344"/>
      <c r="T335" s="344"/>
      <c r="U335" s="344"/>
      <c r="V335" s="344"/>
      <c r="W335" s="345"/>
      <c r="X335" s="399">
        <v>1</v>
      </c>
      <c r="Y335" s="400"/>
      <c r="Z335" s="401"/>
      <c r="AA335" s="405">
        <f t="shared" ref="AA335" si="25">IF(X335=1,$AL$36,IF(X335=2,$AL$56,IF(X335=3,$AL$74,IF(X335=4,$AL$93,IF(X335=5,$AL$111,IF(X335=6,$AL$129,IF(X335=7,$AL$148,IF(X335=8,$AL$166,IF(X335=9,$AL$184,IF(X335=10,$AL$203,0))))))))))</f>
        <v>0</v>
      </c>
      <c r="AB335" s="406"/>
      <c r="AC335" s="407"/>
      <c r="AD335" s="358">
        <f>IF(I335="△",ROUNDUP(R335*AA335,1),0)</f>
        <v>0</v>
      </c>
      <c r="AE335" s="359"/>
      <c r="AF335" s="359"/>
      <c r="AG335" s="359"/>
      <c r="AH335" s="359"/>
      <c r="AI335" s="360"/>
      <c r="AJ335" s="67"/>
      <c r="AM335" s="67"/>
      <c r="AN335" s="19"/>
      <c r="AO335" s="36"/>
      <c r="AP335" s="36"/>
      <c r="AQ335" s="36"/>
      <c r="BA335" s="293" t="str">
        <f>IF(OR(I335="×",BA339="×"),"×","●")</f>
        <v>●</v>
      </c>
      <c r="BB335" s="430">
        <f>IF(BA335="●",IF(I335="定","-",I335),"-")</f>
        <v>0</v>
      </c>
      <c r="BD335" s="219"/>
      <c r="BE335" s="315"/>
    </row>
    <row r="336" spans="3:57" ht="10.9" customHeight="1" x14ac:dyDescent="0.15">
      <c r="C336" s="412"/>
      <c r="D336" s="415"/>
      <c r="E336" s="418"/>
      <c r="F336" s="418"/>
      <c r="G336" s="412"/>
      <c r="H336" s="418"/>
      <c r="I336" s="399"/>
      <c r="J336" s="400"/>
      <c r="K336" s="456"/>
      <c r="L336" s="458"/>
      <c r="M336" s="439"/>
      <c r="N336" s="439"/>
      <c r="O336" s="439"/>
      <c r="P336" s="439"/>
      <c r="Q336" s="440"/>
      <c r="R336" s="343"/>
      <c r="S336" s="344"/>
      <c r="T336" s="344"/>
      <c r="U336" s="344"/>
      <c r="V336" s="344"/>
      <c r="W336" s="345"/>
      <c r="X336" s="399"/>
      <c r="Y336" s="400"/>
      <c r="Z336" s="401"/>
      <c r="AA336" s="405"/>
      <c r="AB336" s="406"/>
      <c r="AC336" s="407"/>
      <c r="AD336" s="358"/>
      <c r="AE336" s="359"/>
      <c r="AF336" s="359"/>
      <c r="AG336" s="359"/>
      <c r="AH336" s="359"/>
      <c r="AI336" s="360"/>
      <c r="AJ336" s="67"/>
      <c r="AM336" s="67"/>
      <c r="AN336" s="19"/>
      <c r="AO336" s="36"/>
      <c r="AP336" s="36"/>
      <c r="AQ336" s="36"/>
      <c r="BA336" s="293"/>
      <c r="BB336" s="430"/>
      <c r="BD336" s="219"/>
      <c r="BE336" s="315"/>
    </row>
    <row r="337" spans="3:57" ht="10.9" customHeight="1" x14ac:dyDescent="0.15">
      <c r="C337" s="412"/>
      <c r="D337" s="415"/>
      <c r="E337" s="418"/>
      <c r="F337" s="418"/>
      <c r="G337" s="412"/>
      <c r="H337" s="418"/>
      <c r="I337" s="399"/>
      <c r="J337" s="400"/>
      <c r="K337" s="456"/>
      <c r="L337" s="458"/>
      <c r="M337" s="439"/>
      <c r="N337" s="439"/>
      <c r="O337" s="439"/>
      <c r="P337" s="439"/>
      <c r="Q337" s="440"/>
      <c r="R337" s="343"/>
      <c r="S337" s="344"/>
      <c r="T337" s="344"/>
      <c r="U337" s="344"/>
      <c r="V337" s="344"/>
      <c r="W337" s="345"/>
      <c r="X337" s="399"/>
      <c r="Y337" s="400"/>
      <c r="Z337" s="401"/>
      <c r="AA337" s="405"/>
      <c r="AB337" s="406"/>
      <c r="AC337" s="407"/>
      <c r="AD337" s="358"/>
      <c r="AE337" s="359"/>
      <c r="AF337" s="359"/>
      <c r="AG337" s="359"/>
      <c r="AH337" s="359"/>
      <c r="AI337" s="360"/>
      <c r="AJ337" s="67"/>
      <c r="AM337" s="67"/>
      <c r="AN337" s="19"/>
      <c r="AO337" s="36"/>
      <c r="AP337" s="36"/>
      <c r="AQ337" s="36"/>
      <c r="BA337" s="293"/>
      <c r="BB337" s="430"/>
      <c r="BD337" s="219"/>
      <c r="BE337" s="315"/>
    </row>
    <row r="338" spans="3:57" ht="10.9" customHeight="1" x14ac:dyDescent="0.15">
      <c r="C338" s="413"/>
      <c r="D338" s="416"/>
      <c r="E338" s="419"/>
      <c r="F338" s="419"/>
      <c r="G338" s="413"/>
      <c r="H338" s="419"/>
      <c r="I338" s="402"/>
      <c r="J338" s="403"/>
      <c r="K338" s="457"/>
      <c r="L338" s="459"/>
      <c r="M338" s="441"/>
      <c r="N338" s="441"/>
      <c r="O338" s="441"/>
      <c r="P338" s="441"/>
      <c r="Q338" s="442"/>
      <c r="R338" s="343"/>
      <c r="S338" s="344"/>
      <c r="T338" s="344"/>
      <c r="U338" s="344"/>
      <c r="V338" s="344"/>
      <c r="W338" s="345"/>
      <c r="X338" s="402"/>
      <c r="Y338" s="403"/>
      <c r="Z338" s="404"/>
      <c r="AA338" s="408"/>
      <c r="AB338" s="409"/>
      <c r="AC338" s="410"/>
      <c r="AD338" s="358"/>
      <c r="AE338" s="359"/>
      <c r="AF338" s="359"/>
      <c r="AG338" s="359"/>
      <c r="AH338" s="359"/>
      <c r="AI338" s="360"/>
      <c r="AJ338" s="67"/>
      <c r="AM338" s="67"/>
      <c r="AN338" s="19"/>
      <c r="AO338" s="36"/>
      <c r="AP338" s="36"/>
      <c r="AQ338" s="36"/>
      <c r="BA338" s="293"/>
      <c r="BB338" s="430"/>
      <c r="BD338" s="219"/>
      <c r="BE338" s="315"/>
    </row>
    <row r="339" spans="3:57" ht="10.9" customHeight="1" x14ac:dyDescent="0.15">
      <c r="C339" s="411">
        <v>5</v>
      </c>
      <c r="D339" s="414" t="s">
        <v>103</v>
      </c>
      <c r="E339" s="417">
        <v>18</v>
      </c>
      <c r="F339" s="417" t="s">
        <v>104</v>
      </c>
      <c r="G339" s="411" t="s">
        <v>114</v>
      </c>
      <c r="H339" s="417"/>
      <c r="I339" s="470"/>
      <c r="J339" s="471"/>
      <c r="K339" s="472"/>
      <c r="L339" s="469">
        <f>J$223</f>
        <v>0</v>
      </c>
      <c r="M339" s="437"/>
      <c r="N339" s="437"/>
      <c r="O339" s="437"/>
      <c r="P339" s="437"/>
      <c r="Q339" s="438"/>
      <c r="R339" s="343">
        <f t="shared" ref="R339" si="26">IF(AND(I339="△",BA339="●"),2+ROUNDDOWN(($L339-100)/100,0)*2,0)</f>
        <v>0</v>
      </c>
      <c r="S339" s="344"/>
      <c r="T339" s="344"/>
      <c r="U339" s="344"/>
      <c r="V339" s="344"/>
      <c r="W339" s="345"/>
      <c r="X339" s="399">
        <v>1</v>
      </c>
      <c r="Y339" s="400"/>
      <c r="Z339" s="401"/>
      <c r="AA339" s="405">
        <f t="shared" ref="AA339" si="27">IF(X339=1,$AL$36,IF(X339=2,$AL$56,IF(X339=3,$AL$74,IF(X339=4,$AL$93,IF(X339=5,$AL$111,IF(X339=6,$AL$129,IF(X339=7,$AL$148,IF(X339=8,$AL$166,IF(X339=9,$AL$184,IF(X339=10,$AL$203,0))))))))))</f>
        <v>0</v>
      </c>
      <c r="AB339" s="406"/>
      <c r="AC339" s="407"/>
      <c r="AD339" s="358">
        <f>IF(I339="△",ROUNDUP(R339*AA339,1),0)</f>
        <v>0</v>
      </c>
      <c r="AE339" s="359"/>
      <c r="AF339" s="359"/>
      <c r="AG339" s="359"/>
      <c r="AH339" s="359"/>
      <c r="AI339" s="360"/>
      <c r="AJ339" s="67"/>
      <c r="AM339" s="67"/>
      <c r="AN339" s="19"/>
      <c r="AO339" s="36"/>
      <c r="AP339" s="36"/>
      <c r="AQ339" s="36"/>
      <c r="BA339" s="293" t="str">
        <f>IF(OR(I339="×",BA343="×"),"×","●")</f>
        <v>●</v>
      </c>
      <c r="BB339" s="430">
        <f>IF(BA339="●",IF(I339="定","-",I339),"-")</f>
        <v>0</v>
      </c>
      <c r="BD339" s="219"/>
      <c r="BE339" s="315"/>
    </row>
    <row r="340" spans="3:57" ht="10.9" customHeight="1" x14ac:dyDescent="0.15">
      <c r="C340" s="412"/>
      <c r="D340" s="415"/>
      <c r="E340" s="418"/>
      <c r="F340" s="418"/>
      <c r="G340" s="412"/>
      <c r="H340" s="418"/>
      <c r="I340" s="399"/>
      <c r="J340" s="400"/>
      <c r="K340" s="456"/>
      <c r="L340" s="458"/>
      <c r="M340" s="439"/>
      <c r="N340" s="439"/>
      <c r="O340" s="439"/>
      <c r="P340" s="439"/>
      <c r="Q340" s="440"/>
      <c r="R340" s="343"/>
      <c r="S340" s="344"/>
      <c r="T340" s="344"/>
      <c r="U340" s="344"/>
      <c r="V340" s="344"/>
      <c r="W340" s="345"/>
      <c r="X340" s="399"/>
      <c r="Y340" s="400"/>
      <c r="Z340" s="401"/>
      <c r="AA340" s="405"/>
      <c r="AB340" s="406"/>
      <c r="AC340" s="407"/>
      <c r="AD340" s="358"/>
      <c r="AE340" s="359"/>
      <c r="AF340" s="359"/>
      <c r="AG340" s="359"/>
      <c r="AH340" s="359"/>
      <c r="AI340" s="360"/>
      <c r="AJ340" s="67"/>
      <c r="AM340" s="67"/>
      <c r="AN340" s="19"/>
      <c r="AO340" s="36"/>
      <c r="AP340" s="36"/>
      <c r="AQ340" s="36"/>
      <c r="BA340" s="293"/>
      <c r="BB340" s="430"/>
      <c r="BD340" s="219"/>
      <c r="BE340" s="315"/>
    </row>
    <row r="341" spans="3:57" ht="10.9" customHeight="1" x14ac:dyDescent="0.15">
      <c r="C341" s="412"/>
      <c r="D341" s="415"/>
      <c r="E341" s="418"/>
      <c r="F341" s="418"/>
      <c r="G341" s="412"/>
      <c r="H341" s="418"/>
      <c r="I341" s="399"/>
      <c r="J341" s="400"/>
      <c r="K341" s="456"/>
      <c r="L341" s="458"/>
      <c r="M341" s="439"/>
      <c r="N341" s="439"/>
      <c r="O341" s="439"/>
      <c r="P341" s="439"/>
      <c r="Q341" s="440"/>
      <c r="R341" s="343"/>
      <c r="S341" s="344"/>
      <c r="T341" s="344"/>
      <c r="U341" s="344"/>
      <c r="V341" s="344"/>
      <c r="W341" s="345"/>
      <c r="X341" s="399"/>
      <c r="Y341" s="400"/>
      <c r="Z341" s="401"/>
      <c r="AA341" s="405"/>
      <c r="AB341" s="406"/>
      <c r="AC341" s="407"/>
      <c r="AD341" s="358"/>
      <c r="AE341" s="359"/>
      <c r="AF341" s="359"/>
      <c r="AG341" s="359"/>
      <c r="AH341" s="359"/>
      <c r="AI341" s="360"/>
      <c r="AJ341" s="67"/>
      <c r="AM341" s="67"/>
      <c r="AN341" s="19"/>
      <c r="AO341" s="36"/>
      <c r="AP341" s="36"/>
      <c r="AQ341" s="36"/>
      <c r="BA341" s="293"/>
      <c r="BB341" s="430"/>
      <c r="BD341" s="219"/>
      <c r="BE341" s="315"/>
    </row>
    <row r="342" spans="3:57" ht="10.9" customHeight="1" x14ac:dyDescent="0.15">
      <c r="C342" s="413"/>
      <c r="D342" s="416"/>
      <c r="E342" s="419"/>
      <c r="F342" s="419"/>
      <c r="G342" s="413"/>
      <c r="H342" s="419"/>
      <c r="I342" s="402"/>
      <c r="J342" s="403"/>
      <c r="K342" s="457"/>
      <c r="L342" s="459"/>
      <c r="M342" s="441"/>
      <c r="N342" s="441"/>
      <c r="O342" s="441"/>
      <c r="P342" s="441"/>
      <c r="Q342" s="442"/>
      <c r="R342" s="343"/>
      <c r="S342" s="344"/>
      <c r="T342" s="344"/>
      <c r="U342" s="344"/>
      <c r="V342" s="344"/>
      <c r="W342" s="345"/>
      <c r="X342" s="402"/>
      <c r="Y342" s="403"/>
      <c r="Z342" s="404"/>
      <c r="AA342" s="408"/>
      <c r="AB342" s="409"/>
      <c r="AC342" s="410"/>
      <c r="AD342" s="358"/>
      <c r="AE342" s="359"/>
      <c r="AF342" s="359"/>
      <c r="AG342" s="359"/>
      <c r="AH342" s="359"/>
      <c r="AI342" s="360"/>
      <c r="AJ342" s="67"/>
      <c r="AM342" s="67"/>
      <c r="AN342" s="19"/>
      <c r="AO342" s="36"/>
      <c r="AP342" s="36"/>
      <c r="AQ342" s="36"/>
      <c r="BA342" s="293"/>
      <c r="BB342" s="430"/>
      <c r="BD342" s="219"/>
      <c r="BE342" s="315"/>
    </row>
    <row r="343" spans="3:57" ht="10.9" customHeight="1" x14ac:dyDescent="0.15">
      <c r="C343" s="411">
        <v>5</v>
      </c>
      <c r="D343" s="414" t="s">
        <v>103</v>
      </c>
      <c r="E343" s="417">
        <v>19</v>
      </c>
      <c r="F343" s="417" t="s">
        <v>104</v>
      </c>
      <c r="G343" s="411" t="s">
        <v>108</v>
      </c>
      <c r="H343" s="417"/>
      <c r="I343" s="470"/>
      <c r="J343" s="471"/>
      <c r="K343" s="472"/>
      <c r="L343" s="469">
        <f>J$223</f>
        <v>0</v>
      </c>
      <c r="M343" s="437"/>
      <c r="N343" s="437"/>
      <c r="O343" s="437"/>
      <c r="P343" s="437"/>
      <c r="Q343" s="438"/>
      <c r="R343" s="343">
        <f t="shared" ref="R343" si="28">IF(AND(I343="△",BA343="●"),2+ROUNDDOWN(($L343-100)/100,0)*2,0)</f>
        <v>0</v>
      </c>
      <c r="S343" s="344"/>
      <c r="T343" s="344"/>
      <c r="U343" s="344"/>
      <c r="V343" s="344"/>
      <c r="W343" s="345"/>
      <c r="X343" s="399">
        <v>1</v>
      </c>
      <c r="Y343" s="400"/>
      <c r="Z343" s="401"/>
      <c r="AA343" s="405">
        <f t="shared" ref="AA343" si="29">IF(X343=1,$AL$36,IF(X343=2,$AL$56,IF(X343=3,$AL$74,IF(X343=4,$AL$93,IF(X343=5,$AL$111,IF(X343=6,$AL$129,IF(X343=7,$AL$148,IF(X343=8,$AL$166,IF(X343=9,$AL$184,IF(X343=10,$AL$203,0))))))))))</f>
        <v>0</v>
      </c>
      <c r="AB343" s="406"/>
      <c r="AC343" s="407"/>
      <c r="AD343" s="358">
        <f>IF(I343="△",ROUNDUP(R343*AA343,1),0)</f>
        <v>0</v>
      </c>
      <c r="AE343" s="359"/>
      <c r="AF343" s="359"/>
      <c r="AG343" s="359"/>
      <c r="AH343" s="359"/>
      <c r="AI343" s="360"/>
      <c r="AJ343" s="67"/>
      <c r="AM343" s="67"/>
      <c r="AN343" s="19"/>
      <c r="AO343" s="36"/>
      <c r="AP343" s="36"/>
      <c r="AQ343" s="36"/>
      <c r="BA343" s="293" t="str">
        <f>IF(OR(I343="×",BA347="×"),"×","●")</f>
        <v>●</v>
      </c>
      <c r="BB343" s="430">
        <f>IF(BA343="●",IF(I343="定","-",I343),"-")</f>
        <v>0</v>
      </c>
      <c r="BD343" s="219"/>
      <c r="BE343" s="315"/>
    </row>
    <row r="344" spans="3:57" ht="10.9" customHeight="1" x14ac:dyDescent="0.15">
      <c r="C344" s="412"/>
      <c r="D344" s="415"/>
      <c r="E344" s="418"/>
      <c r="F344" s="418"/>
      <c r="G344" s="412"/>
      <c r="H344" s="418"/>
      <c r="I344" s="399"/>
      <c r="J344" s="400"/>
      <c r="K344" s="456"/>
      <c r="L344" s="458"/>
      <c r="M344" s="439"/>
      <c r="N344" s="439"/>
      <c r="O344" s="439"/>
      <c r="P344" s="439"/>
      <c r="Q344" s="440"/>
      <c r="R344" s="343"/>
      <c r="S344" s="344"/>
      <c r="T344" s="344"/>
      <c r="U344" s="344"/>
      <c r="V344" s="344"/>
      <c r="W344" s="345"/>
      <c r="X344" s="399"/>
      <c r="Y344" s="400"/>
      <c r="Z344" s="401"/>
      <c r="AA344" s="405"/>
      <c r="AB344" s="406"/>
      <c r="AC344" s="407"/>
      <c r="AD344" s="358"/>
      <c r="AE344" s="359"/>
      <c r="AF344" s="359"/>
      <c r="AG344" s="359"/>
      <c r="AH344" s="359"/>
      <c r="AI344" s="360"/>
      <c r="AJ344" s="67"/>
      <c r="AM344" s="67"/>
      <c r="AN344" s="19"/>
      <c r="AO344" s="36"/>
      <c r="AP344" s="36"/>
      <c r="AQ344" s="36"/>
      <c r="BA344" s="293"/>
      <c r="BB344" s="430"/>
      <c r="BD344" s="219"/>
      <c r="BE344" s="315"/>
    </row>
    <row r="345" spans="3:57" ht="10.9" customHeight="1" x14ac:dyDescent="0.15">
      <c r="C345" s="412"/>
      <c r="D345" s="415"/>
      <c r="E345" s="418"/>
      <c r="F345" s="418"/>
      <c r="G345" s="412"/>
      <c r="H345" s="418"/>
      <c r="I345" s="399"/>
      <c r="J345" s="400"/>
      <c r="K345" s="456"/>
      <c r="L345" s="458"/>
      <c r="M345" s="439"/>
      <c r="N345" s="439"/>
      <c r="O345" s="439"/>
      <c r="P345" s="439"/>
      <c r="Q345" s="440"/>
      <c r="R345" s="343"/>
      <c r="S345" s="344"/>
      <c r="T345" s="344"/>
      <c r="U345" s="344"/>
      <c r="V345" s="344"/>
      <c r="W345" s="345"/>
      <c r="X345" s="399"/>
      <c r="Y345" s="400"/>
      <c r="Z345" s="401"/>
      <c r="AA345" s="405"/>
      <c r="AB345" s="406"/>
      <c r="AC345" s="407"/>
      <c r="AD345" s="358"/>
      <c r="AE345" s="359"/>
      <c r="AF345" s="359"/>
      <c r="AG345" s="359"/>
      <c r="AH345" s="359"/>
      <c r="AI345" s="360"/>
      <c r="AJ345" s="67"/>
      <c r="AM345" s="67"/>
      <c r="AN345" s="19"/>
      <c r="AO345" s="36"/>
      <c r="AP345" s="36"/>
      <c r="AQ345" s="36"/>
      <c r="BA345" s="293"/>
      <c r="BB345" s="430"/>
      <c r="BD345" s="219"/>
      <c r="BE345" s="315"/>
    </row>
    <row r="346" spans="3:57" ht="10.9" customHeight="1" x14ac:dyDescent="0.15">
      <c r="C346" s="413"/>
      <c r="D346" s="416"/>
      <c r="E346" s="419"/>
      <c r="F346" s="419"/>
      <c r="G346" s="413"/>
      <c r="H346" s="419"/>
      <c r="I346" s="402"/>
      <c r="J346" s="403"/>
      <c r="K346" s="457"/>
      <c r="L346" s="459"/>
      <c r="M346" s="441"/>
      <c r="N346" s="441"/>
      <c r="O346" s="441"/>
      <c r="P346" s="441"/>
      <c r="Q346" s="442"/>
      <c r="R346" s="343"/>
      <c r="S346" s="344"/>
      <c r="T346" s="344"/>
      <c r="U346" s="344"/>
      <c r="V346" s="344"/>
      <c r="W346" s="345"/>
      <c r="X346" s="402"/>
      <c r="Y346" s="403"/>
      <c r="Z346" s="404"/>
      <c r="AA346" s="408"/>
      <c r="AB346" s="409"/>
      <c r="AC346" s="410"/>
      <c r="AD346" s="358"/>
      <c r="AE346" s="359"/>
      <c r="AF346" s="359"/>
      <c r="AG346" s="359"/>
      <c r="AH346" s="359"/>
      <c r="AI346" s="360"/>
      <c r="AJ346" s="67"/>
      <c r="AM346" s="67"/>
      <c r="AN346" s="19"/>
      <c r="AO346" s="36"/>
      <c r="AP346" s="36"/>
      <c r="AQ346" s="36"/>
      <c r="BA346" s="293"/>
      <c r="BB346" s="430"/>
      <c r="BD346" s="219"/>
      <c r="BE346" s="315"/>
    </row>
    <row r="347" spans="3:57" ht="10.9" customHeight="1" x14ac:dyDescent="0.15">
      <c r="C347" s="411">
        <v>5</v>
      </c>
      <c r="D347" s="414" t="s">
        <v>103</v>
      </c>
      <c r="E347" s="417">
        <v>20</v>
      </c>
      <c r="F347" s="417" t="s">
        <v>104</v>
      </c>
      <c r="G347" s="411" t="s">
        <v>109</v>
      </c>
      <c r="H347" s="417"/>
      <c r="I347" s="470"/>
      <c r="J347" s="471"/>
      <c r="K347" s="472"/>
      <c r="L347" s="469">
        <f>J$223</f>
        <v>0</v>
      </c>
      <c r="M347" s="437"/>
      <c r="N347" s="437"/>
      <c r="O347" s="437"/>
      <c r="P347" s="437"/>
      <c r="Q347" s="438"/>
      <c r="R347" s="343">
        <f t="shared" ref="R347" si="30">IF(AND(I347="△",BA347="●"),2+ROUNDDOWN(($L347-100)/100,0)*2,0)</f>
        <v>0</v>
      </c>
      <c r="S347" s="344"/>
      <c r="T347" s="344"/>
      <c r="U347" s="344"/>
      <c r="V347" s="344"/>
      <c r="W347" s="345"/>
      <c r="X347" s="399">
        <v>1</v>
      </c>
      <c r="Y347" s="400"/>
      <c r="Z347" s="401"/>
      <c r="AA347" s="405">
        <f t="shared" ref="AA347" si="31">IF(X347=1,$AL$36,IF(X347=2,$AL$56,IF(X347=3,$AL$74,IF(X347=4,$AL$93,IF(X347=5,$AL$111,IF(X347=6,$AL$129,IF(X347=7,$AL$148,IF(X347=8,$AL$166,IF(X347=9,$AL$184,IF(X347=10,$AL$203,0))))))))))</f>
        <v>0</v>
      </c>
      <c r="AB347" s="406"/>
      <c r="AC347" s="407"/>
      <c r="AD347" s="358">
        <f>IF(I347="△",ROUNDUP(R347*AA347,1),0)</f>
        <v>0</v>
      </c>
      <c r="AE347" s="359"/>
      <c r="AF347" s="359"/>
      <c r="AG347" s="359"/>
      <c r="AH347" s="359"/>
      <c r="AI347" s="360"/>
      <c r="AJ347" s="67"/>
      <c r="AM347" s="67"/>
      <c r="AN347" s="19"/>
      <c r="AO347" s="36"/>
      <c r="AP347" s="36"/>
      <c r="AQ347" s="36"/>
      <c r="BA347" s="293" t="str">
        <f>IF(OR(I347="×",BA351="×"),"×","●")</f>
        <v>●</v>
      </c>
      <c r="BB347" s="430">
        <f>IF(BA347="●",IF(I347="定","-",I347),"-")</f>
        <v>0</v>
      </c>
      <c r="BD347" s="219"/>
      <c r="BE347" s="315"/>
    </row>
    <row r="348" spans="3:57" ht="10.9" customHeight="1" x14ac:dyDescent="0.15">
      <c r="C348" s="412"/>
      <c r="D348" s="415"/>
      <c r="E348" s="418"/>
      <c r="F348" s="418"/>
      <c r="G348" s="412"/>
      <c r="H348" s="418"/>
      <c r="I348" s="399"/>
      <c r="J348" s="400"/>
      <c r="K348" s="456"/>
      <c r="L348" s="458"/>
      <c r="M348" s="439"/>
      <c r="N348" s="439"/>
      <c r="O348" s="439"/>
      <c r="P348" s="439"/>
      <c r="Q348" s="440"/>
      <c r="R348" s="343"/>
      <c r="S348" s="344"/>
      <c r="T348" s="344"/>
      <c r="U348" s="344"/>
      <c r="V348" s="344"/>
      <c r="W348" s="345"/>
      <c r="X348" s="399"/>
      <c r="Y348" s="400"/>
      <c r="Z348" s="401"/>
      <c r="AA348" s="405"/>
      <c r="AB348" s="406"/>
      <c r="AC348" s="407"/>
      <c r="AD348" s="358"/>
      <c r="AE348" s="359"/>
      <c r="AF348" s="359"/>
      <c r="AG348" s="359"/>
      <c r="AH348" s="359"/>
      <c r="AI348" s="360"/>
      <c r="AJ348" s="67"/>
      <c r="AM348" s="67"/>
      <c r="AN348" s="19"/>
      <c r="AO348" s="36"/>
      <c r="AP348" s="36"/>
      <c r="AQ348" s="36"/>
      <c r="BA348" s="293"/>
      <c r="BB348" s="430"/>
      <c r="BD348" s="219"/>
      <c r="BE348" s="315"/>
    </row>
    <row r="349" spans="3:57" ht="10.9" customHeight="1" x14ac:dyDescent="0.15">
      <c r="C349" s="412"/>
      <c r="D349" s="415"/>
      <c r="E349" s="418"/>
      <c r="F349" s="418"/>
      <c r="G349" s="412"/>
      <c r="H349" s="418"/>
      <c r="I349" s="399"/>
      <c r="J349" s="400"/>
      <c r="K349" s="456"/>
      <c r="L349" s="458"/>
      <c r="M349" s="439"/>
      <c r="N349" s="439"/>
      <c r="O349" s="439"/>
      <c r="P349" s="439"/>
      <c r="Q349" s="440"/>
      <c r="R349" s="343"/>
      <c r="S349" s="344"/>
      <c r="T349" s="344"/>
      <c r="U349" s="344"/>
      <c r="V349" s="344"/>
      <c r="W349" s="345"/>
      <c r="X349" s="399"/>
      <c r="Y349" s="400"/>
      <c r="Z349" s="401"/>
      <c r="AA349" s="405"/>
      <c r="AB349" s="406"/>
      <c r="AC349" s="407"/>
      <c r="AD349" s="358"/>
      <c r="AE349" s="359"/>
      <c r="AF349" s="359"/>
      <c r="AG349" s="359"/>
      <c r="AH349" s="359"/>
      <c r="AI349" s="360"/>
      <c r="AJ349" s="67"/>
      <c r="AM349" s="67"/>
      <c r="AN349" s="19"/>
      <c r="AO349" s="36"/>
      <c r="AP349" s="36"/>
      <c r="AQ349" s="36"/>
      <c r="BA349" s="293"/>
      <c r="BB349" s="430"/>
      <c r="BD349" s="219"/>
      <c r="BE349" s="315"/>
    </row>
    <row r="350" spans="3:57" ht="10.9" customHeight="1" x14ac:dyDescent="0.15">
      <c r="C350" s="413"/>
      <c r="D350" s="416"/>
      <c r="E350" s="419"/>
      <c r="F350" s="419"/>
      <c r="G350" s="413"/>
      <c r="H350" s="419"/>
      <c r="I350" s="402"/>
      <c r="J350" s="403"/>
      <c r="K350" s="457"/>
      <c r="L350" s="459"/>
      <c r="M350" s="441"/>
      <c r="N350" s="441"/>
      <c r="O350" s="441"/>
      <c r="P350" s="441"/>
      <c r="Q350" s="442"/>
      <c r="R350" s="343"/>
      <c r="S350" s="344"/>
      <c r="T350" s="344"/>
      <c r="U350" s="344"/>
      <c r="V350" s="344"/>
      <c r="W350" s="345"/>
      <c r="X350" s="402"/>
      <c r="Y350" s="403"/>
      <c r="Z350" s="404"/>
      <c r="AA350" s="408"/>
      <c r="AB350" s="409"/>
      <c r="AC350" s="410"/>
      <c r="AD350" s="358"/>
      <c r="AE350" s="359"/>
      <c r="AF350" s="359"/>
      <c r="AG350" s="359"/>
      <c r="AH350" s="359"/>
      <c r="AI350" s="360"/>
      <c r="AJ350" s="67"/>
      <c r="AM350" s="67"/>
      <c r="AN350" s="19"/>
      <c r="AO350" s="36"/>
      <c r="AP350" s="36"/>
      <c r="AQ350" s="36"/>
      <c r="BA350" s="293"/>
      <c r="BB350" s="430"/>
      <c r="BD350" s="219"/>
      <c r="BE350" s="315"/>
    </row>
    <row r="351" spans="3:57" ht="10.9" customHeight="1" x14ac:dyDescent="0.15">
      <c r="C351" s="411">
        <v>5</v>
      </c>
      <c r="D351" s="414" t="s">
        <v>103</v>
      </c>
      <c r="E351" s="417">
        <v>21</v>
      </c>
      <c r="F351" s="417" t="s">
        <v>104</v>
      </c>
      <c r="G351" s="411" t="s">
        <v>110</v>
      </c>
      <c r="H351" s="417"/>
      <c r="I351" s="470"/>
      <c r="J351" s="471"/>
      <c r="K351" s="472"/>
      <c r="L351" s="469">
        <f>J$223</f>
        <v>0</v>
      </c>
      <c r="M351" s="437"/>
      <c r="N351" s="437"/>
      <c r="O351" s="437"/>
      <c r="P351" s="437"/>
      <c r="Q351" s="438"/>
      <c r="R351" s="343">
        <f t="shared" ref="R351" si="32">IF(AND(I351="△",BA351="●"),2+ROUNDDOWN(($L351-100)/100,0)*2,0)</f>
        <v>0</v>
      </c>
      <c r="S351" s="344"/>
      <c r="T351" s="344"/>
      <c r="U351" s="344"/>
      <c r="V351" s="344"/>
      <c r="W351" s="345"/>
      <c r="X351" s="399">
        <v>1</v>
      </c>
      <c r="Y351" s="400"/>
      <c r="Z351" s="401"/>
      <c r="AA351" s="405">
        <f t="shared" ref="AA351" si="33">IF(X351=1,$AL$36,IF(X351=2,$AL$56,IF(X351=3,$AL$74,IF(X351=4,$AL$93,IF(X351=5,$AL$111,IF(X351=6,$AL$129,IF(X351=7,$AL$148,IF(X351=8,$AL$166,IF(X351=9,$AL$184,IF(X351=10,$AL$203,0))))))))))</f>
        <v>0</v>
      </c>
      <c r="AB351" s="406"/>
      <c r="AC351" s="407"/>
      <c r="AD351" s="358">
        <f>IF(I351="△",ROUNDUP(R351*AA351,1),0)</f>
        <v>0</v>
      </c>
      <c r="AE351" s="359"/>
      <c r="AF351" s="359"/>
      <c r="AG351" s="359"/>
      <c r="AH351" s="359"/>
      <c r="AI351" s="360"/>
      <c r="AJ351" s="67"/>
      <c r="AM351" s="67"/>
      <c r="AN351" s="19"/>
      <c r="AO351" s="36"/>
      <c r="AP351" s="36"/>
      <c r="AQ351" s="36"/>
      <c r="BA351" s="293" t="str">
        <f>IF(OR(I351="×",BA355="×"),"×","●")</f>
        <v>●</v>
      </c>
      <c r="BB351" s="430">
        <f>IF(BA351="●",IF(I351="定","-",I351),"-")</f>
        <v>0</v>
      </c>
      <c r="BD351" s="219"/>
      <c r="BE351" s="315"/>
    </row>
    <row r="352" spans="3:57" ht="10.9" customHeight="1" x14ac:dyDescent="0.15">
      <c r="C352" s="412"/>
      <c r="D352" s="415"/>
      <c r="E352" s="418"/>
      <c r="F352" s="418"/>
      <c r="G352" s="412"/>
      <c r="H352" s="418"/>
      <c r="I352" s="399"/>
      <c r="J352" s="400"/>
      <c r="K352" s="456"/>
      <c r="L352" s="458"/>
      <c r="M352" s="439"/>
      <c r="N352" s="439"/>
      <c r="O352" s="439"/>
      <c r="P352" s="439"/>
      <c r="Q352" s="440"/>
      <c r="R352" s="343"/>
      <c r="S352" s="344"/>
      <c r="T352" s="344"/>
      <c r="U352" s="344"/>
      <c r="V352" s="344"/>
      <c r="W352" s="345"/>
      <c r="X352" s="399"/>
      <c r="Y352" s="400"/>
      <c r="Z352" s="401"/>
      <c r="AA352" s="405"/>
      <c r="AB352" s="406"/>
      <c r="AC352" s="407"/>
      <c r="AD352" s="358"/>
      <c r="AE352" s="359"/>
      <c r="AF352" s="359"/>
      <c r="AG352" s="359"/>
      <c r="AH352" s="359"/>
      <c r="AI352" s="360"/>
      <c r="AJ352" s="67"/>
      <c r="AM352" s="67"/>
      <c r="AN352" s="19"/>
      <c r="AO352" s="36"/>
      <c r="AP352" s="36"/>
      <c r="AQ352" s="36"/>
      <c r="BA352" s="293"/>
      <c r="BB352" s="430"/>
      <c r="BD352" s="219"/>
      <c r="BE352" s="315"/>
    </row>
    <row r="353" spans="3:57" ht="10.9" customHeight="1" x14ac:dyDescent="0.15">
      <c r="C353" s="412"/>
      <c r="D353" s="415"/>
      <c r="E353" s="418"/>
      <c r="F353" s="418"/>
      <c r="G353" s="412"/>
      <c r="H353" s="418"/>
      <c r="I353" s="399"/>
      <c r="J353" s="400"/>
      <c r="K353" s="456"/>
      <c r="L353" s="458"/>
      <c r="M353" s="439"/>
      <c r="N353" s="439"/>
      <c r="O353" s="439"/>
      <c r="P353" s="439"/>
      <c r="Q353" s="440"/>
      <c r="R353" s="343"/>
      <c r="S353" s="344"/>
      <c r="T353" s="344"/>
      <c r="U353" s="344"/>
      <c r="V353" s="344"/>
      <c r="W353" s="345"/>
      <c r="X353" s="399"/>
      <c r="Y353" s="400"/>
      <c r="Z353" s="401"/>
      <c r="AA353" s="405"/>
      <c r="AB353" s="406"/>
      <c r="AC353" s="407"/>
      <c r="AD353" s="358"/>
      <c r="AE353" s="359"/>
      <c r="AF353" s="359"/>
      <c r="AG353" s="359"/>
      <c r="AH353" s="359"/>
      <c r="AI353" s="360"/>
      <c r="AJ353" s="67"/>
      <c r="AM353" s="67"/>
      <c r="AN353" s="19"/>
      <c r="AO353" s="36"/>
      <c r="AP353" s="36"/>
      <c r="AQ353" s="36"/>
      <c r="BA353" s="293"/>
      <c r="BB353" s="430"/>
      <c r="BD353" s="219"/>
      <c r="BE353" s="315"/>
    </row>
    <row r="354" spans="3:57" ht="10.9" customHeight="1" x14ac:dyDescent="0.15">
      <c r="C354" s="413"/>
      <c r="D354" s="416"/>
      <c r="E354" s="419"/>
      <c r="F354" s="419"/>
      <c r="G354" s="413"/>
      <c r="H354" s="419"/>
      <c r="I354" s="402"/>
      <c r="J354" s="403"/>
      <c r="K354" s="457"/>
      <c r="L354" s="459"/>
      <c r="M354" s="441"/>
      <c r="N354" s="441"/>
      <c r="O354" s="441"/>
      <c r="P354" s="441"/>
      <c r="Q354" s="442"/>
      <c r="R354" s="343"/>
      <c r="S354" s="344"/>
      <c r="T354" s="344"/>
      <c r="U354" s="344"/>
      <c r="V354" s="344"/>
      <c r="W354" s="345"/>
      <c r="X354" s="402"/>
      <c r="Y354" s="403"/>
      <c r="Z354" s="404"/>
      <c r="AA354" s="408"/>
      <c r="AB354" s="409"/>
      <c r="AC354" s="410"/>
      <c r="AD354" s="358"/>
      <c r="AE354" s="359"/>
      <c r="AF354" s="359"/>
      <c r="AG354" s="359"/>
      <c r="AH354" s="359"/>
      <c r="AI354" s="360"/>
      <c r="AJ354" s="67"/>
      <c r="AM354" s="67"/>
      <c r="AN354" s="19"/>
      <c r="AO354" s="36"/>
      <c r="AP354" s="36"/>
      <c r="AQ354" s="36"/>
      <c r="BA354" s="293"/>
      <c r="BB354" s="430"/>
      <c r="BD354" s="219"/>
      <c r="BE354" s="315"/>
    </row>
    <row r="355" spans="3:57" ht="10.9" customHeight="1" x14ac:dyDescent="0.15">
      <c r="C355" s="411">
        <v>5</v>
      </c>
      <c r="D355" s="414" t="s">
        <v>103</v>
      </c>
      <c r="E355" s="417">
        <v>22</v>
      </c>
      <c r="F355" s="417" t="s">
        <v>104</v>
      </c>
      <c r="G355" s="411" t="s">
        <v>111</v>
      </c>
      <c r="H355" s="417"/>
      <c r="I355" s="470"/>
      <c r="J355" s="471"/>
      <c r="K355" s="472"/>
      <c r="L355" s="469">
        <f>J$223</f>
        <v>0</v>
      </c>
      <c r="M355" s="437"/>
      <c r="N355" s="437"/>
      <c r="O355" s="437"/>
      <c r="P355" s="437"/>
      <c r="Q355" s="438"/>
      <c r="R355" s="343">
        <f t="shared" ref="R355" si="34">IF(AND(I355="△",BA355="●"),2+ROUNDDOWN(($L355-100)/100,0)*2,0)</f>
        <v>0</v>
      </c>
      <c r="S355" s="344"/>
      <c r="T355" s="344"/>
      <c r="U355" s="344"/>
      <c r="V355" s="344"/>
      <c r="W355" s="345"/>
      <c r="X355" s="399">
        <v>1</v>
      </c>
      <c r="Y355" s="400"/>
      <c r="Z355" s="401"/>
      <c r="AA355" s="405">
        <f t="shared" ref="AA355" si="35">IF(X355=1,$AL$36,IF(X355=2,$AL$56,IF(X355=3,$AL$74,IF(X355=4,$AL$93,IF(X355=5,$AL$111,IF(X355=6,$AL$129,IF(X355=7,$AL$148,IF(X355=8,$AL$166,IF(X355=9,$AL$184,IF(X355=10,$AL$203,0))))))))))</f>
        <v>0</v>
      </c>
      <c r="AB355" s="406"/>
      <c r="AC355" s="407"/>
      <c r="AD355" s="358">
        <f>IF(I355="△",ROUNDUP(R355*AA355,1),0)</f>
        <v>0</v>
      </c>
      <c r="AE355" s="359"/>
      <c r="AF355" s="359"/>
      <c r="AG355" s="359"/>
      <c r="AH355" s="359"/>
      <c r="AI355" s="360"/>
      <c r="AJ355" s="67"/>
      <c r="AM355" s="67"/>
      <c r="AN355" s="67"/>
      <c r="AO355" s="67"/>
      <c r="AP355" s="67"/>
      <c r="BA355" s="293" t="str">
        <f>IF(OR(I355="×",BA359="×"),"×","●")</f>
        <v>●</v>
      </c>
      <c r="BB355" s="430">
        <f>IF(BA355="●",IF(I355="定","-",I355),"-")</f>
        <v>0</v>
      </c>
      <c r="BD355" s="219"/>
      <c r="BE355" s="219"/>
    </row>
    <row r="356" spans="3:57" ht="10.9" customHeight="1" x14ac:dyDescent="0.15">
      <c r="C356" s="412"/>
      <c r="D356" s="415"/>
      <c r="E356" s="418"/>
      <c r="F356" s="418"/>
      <c r="G356" s="412"/>
      <c r="H356" s="418"/>
      <c r="I356" s="399"/>
      <c r="J356" s="400"/>
      <c r="K356" s="456"/>
      <c r="L356" s="458"/>
      <c r="M356" s="439"/>
      <c r="N356" s="439"/>
      <c r="O356" s="439"/>
      <c r="P356" s="439"/>
      <c r="Q356" s="440"/>
      <c r="R356" s="343"/>
      <c r="S356" s="344"/>
      <c r="T356" s="344"/>
      <c r="U356" s="344"/>
      <c r="V356" s="344"/>
      <c r="W356" s="345"/>
      <c r="X356" s="399"/>
      <c r="Y356" s="400"/>
      <c r="Z356" s="401"/>
      <c r="AA356" s="405"/>
      <c r="AB356" s="406"/>
      <c r="AC356" s="407"/>
      <c r="AD356" s="358"/>
      <c r="AE356" s="359"/>
      <c r="AF356" s="359"/>
      <c r="AG356" s="359"/>
      <c r="AH356" s="359"/>
      <c r="AI356" s="360"/>
      <c r="AJ356" s="67"/>
      <c r="AM356" s="67"/>
      <c r="AN356" s="67"/>
      <c r="AO356" s="67"/>
      <c r="AP356" s="67"/>
      <c r="BA356" s="293"/>
      <c r="BB356" s="430"/>
      <c r="BD356" s="219"/>
      <c r="BE356" s="219"/>
    </row>
    <row r="357" spans="3:57" ht="10.9" customHeight="1" x14ac:dyDescent="0.15">
      <c r="C357" s="412"/>
      <c r="D357" s="415"/>
      <c r="E357" s="418"/>
      <c r="F357" s="418"/>
      <c r="G357" s="412"/>
      <c r="H357" s="418"/>
      <c r="I357" s="399"/>
      <c r="J357" s="400"/>
      <c r="K357" s="456"/>
      <c r="L357" s="458"/>
      <c r="M357" s="439"/>
      <c r="N357" s="439"/>
      <c r="O357" s="439"/>
      <c r="P357" s="439"/>
      <c r="Q357" s="440"/>
      <c r="R357" s="343"/>
      <c r="S357" s="344"/>
      <c r="T357" s="344"/>
      <c r="U357" s="344"/>
      <c r="V357" s="344"/>
      <c r="W357" s="345"/>
      <c r="X357" s="399"/>
      <c r="Y357" s="400"/>
      <c r="Z357" s="401"/>
      <c r="AA357" s="405"/>
      <c r="AB357" s="406"/>
      <c r="AC357" s="407"/>
      <c r="AD357" s="358"/>
      <c r="AE357" s="359"/>
      <c r="AF357" s="359"/>
      <c r="AG357" s="359"/>
      <c r="AH357" s="359"/>
      <c r="AI357" s="360"/>
      <c r="AJ357" s="67"/>
      <c r="AM357" s="67"/>
      <c r="AN357" s="67"/>
      <c r="AO357" s="67"/>
      <c r="AP357" s="67"/>
      <c r="BA357" s="293"/>
      <c r="BB357" s="430"/>
      <c r="BD357" s="219"/>
      <c r="BE357" s="219"/>
    </row>
    <row r="358" spans="3:57" ht="10.9" customHeight="1" x14ac:dyDescent="0.15">
      <c r="C358" s="413"/>
      <c r="D358" s="416"/>
      <c r="E358" s="419"/>
      <c r="F358" s="419"/>
      <c r="G358" s="413"/>
      <c r="H358" s="419"/>
      <c r="I358" s="402"/>
      <c r="J358" s="403"/>
      <c r="K358" s="457"/>
      <c r="L358" s="459"/>
      <c r="M358" s="441"/>
      <c r="N358" s="441"/>
      <c r="O358" s="441"/>
      <c r="P358" s="441"/>
      <c r="Q358" s="442"/>
      <c r="R358" s="343"/>
      <c r="S358" s="344"/>
      <c r="T358" s="344"/>
      <c r="U358" s="344"/>
      <c r="V358" s="344"/>
      <c r="W358" s="345"/>
      <c r="X358" s="402"/>
      <c r="Y358" s="403"/>
      <c r="Z358" s="404"/>
      <c r="AA358" s="408"/>
      <c r="AB358" s="409"/>
      <c r="AC358" s="410"/>
      <c r="AD358" s="358"/>
      <c r="AE358" s="359"/>
      <c r="AF358" s="359"/>
      <c r="AG358" s="359"/>
      <c r="AH358" s="359"/>
      <c r="AI358" s="360"/>
      <c r="AJ358" s="67"/>
      <c r="AM358" s="67"/>
      <c r="AN358" s="67"/>
      <c r="AO358" s="67"/>
      <c r="AP358" s="67"/>
      <c r="BA358" s="293"/>
      <c r="BB358" s="430"/>
      <c r="BD358" s="219"/>
      <c r="BE358" s="219"/>
    </row>
    <row r="359" spans="3:57" ht="10.9" customHeight="1" x14ac:dyDescent="0.15">
      <c r="C359" s="411">
        <v>5</v>
      </c>
      <c r="D359" s="414" t="s">
        <v>103</v>
      </c>
      <c r="E359" s="417">
        <v>23</v>
      </c>
      <c r="F359" s="417" t="s">
        <v>104</v>
      </c>
      <c r="G359" s="411" t="s">
        <v>112</v>
      </c>
      <c r="H359" s="417"/>
      <c r="I359" s="470"/>
      <c r="J359" s="471"/>
      <c r="K359" s="472"/>
      <c r="L359" s="469">
        <f>J$223</f>
        <v>0</v>
      </c>
      <c r="M359" s="437"/>
      <c r="N359" s="437"/>
      <c r="O359" s="437"/>
      <c r="P359" s="437"/>
      <c r="Q359" s="438"/>
      <c r="R359" s="343">
        <f t="shared" ref="R359" si="36">IF(AND(I359="△",BA359="●"),2+ROUNDDOWN(($L359-100)/100,0)*2,0)</f>
        <v>0</v>
      </c>
      <c r="S359" s="344"/>
      <c r="T359" s="344"/>
      <c r="U359" s="344"/>
      <c r="V359" s="344"/>
      <c r="W359" s="345"/>
      <c r="X359" s="399">
        <v>1</v>
      </c>
      <c r="Y359" s="400"/>
      <c r="Z359" s="401"/>
      <c r="AA359" s="405">
        <f t="shared" ref="AA359" si="37">IF(X359=1,$AL$36,IF(X359=2,$AL$56,IF(X359=3,$AL$74,IF(X359=4,$AL$93,IF(X359=5,$AL$111,IF(X359=6,$AL$129,IF(X359=7,$AL$148,IF(X359=8,$AL$166,IF(X359=9,$AL$184,IF(X359=10,$AL$203,0))))))))))</f>
        <v>0</v>
      </c>
      <c r="AB359" s="406"/>
      <c r="AC359" s="407"/>
      <c r="AD359" s="358">
        <f>IF(I359="△",ROUNDUP(R359*AA359,1),0)</f>
        <v>0</v>
      </c>
      <c r="AE359" s="359"/>
      <c r="AF359" s="359"/>
      <c r="AG359" s="359"/>
      <c r="AH359" s="359"/>
      <c r="AI359" s="360"/>
      <c r="AJ359" s="67"/>
      <c r="AM359" s="67"/>
      <c r="AN359" s="67"/>
      <c r="AO359" s="67"/>
      <c r="AP359" s="67"/>
      <c r="BA359" s="293" t="str">
        <f>IF(OR(I359="×",BA363="×"),"×","●")</f>
        <v>●</v>
      </c>
      <c r="BB359" s="430">
        <f>IF(BA359="●",IF(I359="定","-",I359),"-")</f>
        <v>0</v>
      </c>
      <c r="BD359" s="219"/>
      <c r="BE359" s="219"/>
    </row>
    <row r="360" spans="3:57" ht="10.9" customHeight="1" x14ac:dyDescent="0.15">
      <c r="C360" s="412"/>
      <c r="D360" s="415"/>
      <c r="E360" s="418"/>
      <c r="F360" s="418"/>
      <c r="G360" s="412"/>
      <c r="H360" s="418"/>
      <c r="I360" s="399"/>
      <c r="J360" s="400"/>
      <c r="K360" s="456"/>
      <c r="L360" s="458"/>
      <c r="M360" s="439"/>
      <c r="N360" s="439"/>
      <c r="O360" s="439"/>
      <c r="P360" s="439"/>
      <c r="Q360" s="440"/>
      <c r="R360" s="343"/>
      <c r="S360" s="344"/>
      <c r="T360" s="344"/>
      <c r="U360" s="344"/>
      <c r="V360" s="344"/>
      <c r="W360" s="345"/>
      <c r="X360" s="399"/>
      <c r="Y360" s="400"/>
      <c r="Z360" s="401"/>
      <c r="AA360" s="405"/>
      <c r="AB360" s="406"/>
      <c r="AC360" s="407"/>
      <c r="AD360" s="358"/>
      <c r="AE360" s="359"/>
      <c r="AF360" s="359"/>
      <c r="AG360" s="359"/>
      <c r="AH360" s="359"/>
      <c r="AI360" s="360"/>
      <c r="AJ360" s="67"/>
      <c r="AM360" s="67"/>
      <c r="AN360" s="67"/>
      <c r="AO360" s="67"/>
      <c r="AP360" s="67"/>
      <c r="BA360" s="293"/>
      <c r="BB360" s="430"/>
      <c r="BD360" s="219"/>
      <c r="BE360" s="219"/>
    </row>
    <row r="361" spans="3:57" ht="10.9" customHeight="1" x14ac:dyDescent="0.15">
      <c r="C361" s="412"/>
      <c r="D361" s="415"/>
      <c r="E361" s="418"/>
      <c r="F361" s="418"/>
      <c r="G361" s="412"/>
      <c r="H361" s="418"/>
      <c r="I361" s="399"/>
      <c r="J361" s="400"/>
      <c r="K361" s="456"/>
      <c r="L361" s="458"/>
      <c r="M361" s="439"/>
      <c r="N361" s="439"/>
      <c r="O361" s="439"/>
      <c r="P361" s="439"/>
      <c r="Q361" s="440"/>
      <c r="R361" s="343"/>
      <c r="S361" s="344"/>
      <c r="T361" s="344"/>
      <c r="U361" s="344"/>
      <c r="V361" s="344"/>
      <c r="W361" s="345"/>
      <c r="X361" s="399"/>
      <c r="Y361" s="400"/>
      <c r="Z361" s="401"/>
      <c r="AA361" s="405"/>
      <c r="AB361" s="406"/>
      <c r="AC361" s="407"/>
      <c r="AD361" s="358"/>
      <c r="AE361" s="359"/>
      <c r="AF361" s="359"/>
      <c r="AG361" s="359"/>
      <c r="AH361" s="359"/>
      <c r="AI361" s="360"/>
      <c r="AJ361" s="67"/>
      <c r="AM361" s="67"/>
      <c r="AN361" s="67"/>
      <c r="AO361" s="67"/>
      <c r="AP361" s="67"/>
      <c r="BA361" s="293"/>
      <c r="BB361" s="430"/>
      <c r="BD361" s="219"/>
      <c r="BE361" s="219"/>
    </row>
    <row r="362" spans="3:57" ht="10.9" customHeight="1" x14ac:dyDescent="0.15">
      <c r="C362" s="413"/>
      <c r="D362" s="416"/>
      <c r="E362" s="419"/>
      <c r="F362" s="419"/>
      <c r="G362" s="413"/>
      <c r="H362" s="419"/>
      <c r="I362" s="402"/>
      <c r="J362" s="403"/>
      <c r="K362" s="457"/>
      <c r="L362" s="459"/>
      <c r="M362" s="441"/>
      <c r="N362" s="441"/>
      <c r="O362" s="441"/>
      <c r="P362" s="441"/>
      <c r="Q362" s="442"/>
      <c r="R362" s="343"/>
      <c r="S362" s="344"/>
      <c r="T362" s="344"/>
      <c r="U362" s="344"/>
      <c r="V362" s="344"/>
      <c r="W362" s="345"/>
      <c r="X362" s="402"/>
      <c r="Y362" s="403"/>
      <c r="Z362" s="404"/>
      <c r="AA362" s="408"/>
      <c r="AB362" s="409"/>
      <c r="AC362" s="410"/>
      <c r="AD362" s="358"/>
      <c r="AE362" s="359"/>
      <c r="AF362" s="359"/>
      <c r="AG362" s="359"/>
      <c r="AH362" s="359"/>
      <c r="AI362" s="360"/>
      <c r="AJ362" s="67"/>
      <c r="AM362" s="67"/>
      <c r="AN362" s="67"/>
      <c r="AO362" s="67"/>
      <c r="AP362" s="67"/>
      <c r="BA362" s="293"/>
      <c r="BB362" s="430"/>
      <c r="BD362" s="219"/>
      <c r="BE362" s="219"/>
    </row>
    <row r="363" spans="3:57" ht="10.9" customHeight="1" x14ac:dyDescent="0.15">
      <c r="C363" s="411">
        <v>5</v>
      </c>
      <c r="D363" s="414" t="s">
        <v>103</v>
      </c>
      <c r="E363" s="417">
        <v>24</v>
      </c>
      <c r="F363" s="417" t="s">
        <v>104</v>
      </c>
      <c r="G363" s="411" t="s">
        <v>113</v>
      </c>
      <c r="H363" s="417"/>
      <c r="I363" s="470"/>
      <c r="J363" s="471"/>
      <c r="K363" s="472"/>
      <c r="L363" s="469">
        <f>J$223</f>
        <v>0</v>
      </c>
      <c r="M363" s="437"/>
      <c r="N363" s="437"/>
      <c r="O363" s="437"/>
      <c r="P363" s="437"/>
      <c r="Q363" s="438"/>
      <c r="R363" s="343">
        <f t="shared" ref="R363" si="38">IF(AND(I363="△",BA363="●"),2+ROUNDDOWN(($L363-100)/100,0)*2,0)</f>
        <v>0</v>
      </c>
      <c r="S363" s="344"/>
      <c r="T363" s="344"/>
      <c r="U363" s="344"/>
      <c r="V363" s="344"/>
      <c r="W363" s="345"/>
      <c r="X363" s="399">
        <v>1</v>
      </c>
      <c r="Y363" s="400"/>
      <c r="Z363" s="401"/>
      <c r="AA363" s="405">
        <f t="shared" ref="AA363" si="39">IF(X363=1,$AL$36,IF(X363=2,$AL$56,IF(X363=3,$AL$74,IF(X363=4,$AL$93,IF(X363=5,$AL$111,IF(X363=6,$AL$129,IF(X363=7,$AL$148,IF(X363=8,$AL$166,IF(X363=9,$AL$184,IF(X363=10,$AL$203,0))))))))))</f>
        <v>0</v>
      </c>
      <c r="AB363" s="406"/>
      <c r="AC363" s="407"/>
      <c r="AD363" s="358">
        <f>IF(I363="△",ROUNDUP(R363*AA363,1),0)</f>
        <v>0</v>
      </c>
      <c r="AE363" s="359"/>
      <c r="AF363" s="359"/>
      <c r="AG363" s="359"/>
      <c r="AH363" s="359"/>
      <c r="AI363" s="360"/>
      <c r="AJ363" s="67"/>
      <c r="AM363" s="67"/>
      <c r="AN363" s="19"/>
      <c r="AO363" s="36"/>
      <c r="AP363" s="36"/>
      <c r="BA363" s="293" t="str">
        <f>IF(OR(I363="×",BA367="×"),"×","●")</f>
        <v>●</v>
      </c>
      <c r="BB363" s="430">
        <f>IF(BA363="●",IF(I363="定","-",I363),"-")</f>
        <v>0</v>
      </c>
      <c r="BD363" s="219"/>
      <c r="BE363" s="315"/>
    </row>
    <row r="364" spans="3:57" ht="10.9" customHeight="1" x14ac:dyDescent="0.15">
      <c r="C364" s="412"/>
      <c r="D364" s="415"/>
      <c r="E364" s="418"/>
      <c r="F364" s="418"/>
      <c r="G364" s="412"/>
      <c r="H364" s="418"/>
      <c r="I364" s="399"/>
      <c r="J364" s="400"/>
      <c r="K364" s="456"/>
      <c r="L364" s="458"/>
      <c r="M364" s="439"/>
      <c r="N364" s="439"/>
      <c r="O364" s="439"/>
      <c r="P364" s="439"/>
      <c r="Q364" s="440"/>
      <c r="R364" s="343"/>
      <c r="S364" s="344"/>
      <c r="T364" s="344"/>
      <c r="U364" s="344"/>
      <c r="V364" s="344"/>
      <c r="W364" s="345"/>
      <c r="X364" s="399"/>
      <c r="Y364" s="400"/>
      <c r="Z364" s="401"/>
      <c r="AA364" s="405"/>
      <c r="AB364" s="406"/>
      <c r="AC364" s="407"/>
      <c r="AD364" s="358"/>
      <c r="AE364" s="359"/>
      <c r="AF364" s="359"/>
      <c r="AG364" s="359"/>
      <c r="AH364" s="359"/>
      <c r="AI364" s="360"/>
      <c r="AJ364" s="67"/>
      <c r="AM364" s="67"/>
      <c r="AN364" s="19"/>
      <c r="AO364" s="36"/>
      <c r="AP364" s="36"/>
      <c r="BA364" s="293"/>
      <c r="BB364" s="430"/>
      <c r="BD364" s="219"/>
      <c r="BE364" s="315"/>
    </row>
    <row r="365" spans="3:57" ht="10.9" customHeight="1" x14ac:dyDescent="0.15">
      <c r="C365" s="412"/>
      <c r="D365" s="415"/>
      <c r="E365" s="418"/>
      <c r="F365" s="418"/>
      <c r="G365" s="412"/>
      <c r="H365" s="418"/>
      <c r="I365" s="399"/>
      <c r="J365" s="400"/>
      <c r="K365" s="456"/>
      <c r="L365" s="458"/>
      <c r="M365" s="439"/>
      <c r="N365" s="439"/>
      <c r="O365" s="439"/>
      <c r="P365" s="439"/>
      <c r="Q365" s="440"/>
      <c r="R365" s="343"/>
      <c r="S365" s="344"/>
      <c r="T365" s="344"/>
      <c r="U365" s="344"/>
      <c r="V365" s="344"/>
      <c r="W365" s="345"/>
      <c r="X365" s="399"/>
      <c r="Y365" s="400"/>
      <c r="Z365" s="401"/>
      <c r="AA365" s="405"/>
      <c r="AB365" s="406"/>
      <c r="AC365" s="407"/>
      <c r="AD365" s="358"/>
      <c r="AE365" s="359"/>
      <c r="AF365" s="359"/>
      <c r="AG365" s="359"/>
      <c r="AH365" s="359"/>
      <c r="AI365" s="360"/>
      <c r="AJ365" s="67"/>
      <c r="AM365" s="67"/>
      <c r="AN365" s="19"/>
      <c r="AO365" s="36"/>
      <c r="AP365" s="36"/>
      <c r="BA365" s="293"/>
      <c r="BB365" s="430"/>
      <c r="BD365" s="219"/>
      <c r="BE365" s="315"/>
    </row>
    <row r="366" spans="3:57" ht="10.9" customHeight="1" x14ac:dyDescent="0.15">
      <c r="C366" s="413"/>
      <c r="D366" s="416"/>
      <c r="E366" s="419"/>
      <c r="F366" s="419"/>
      <c r="G366" s="413"/>
      <c r="H366" s="419"/>
      <c r="I366" s="402"/>
      <c r="J366" s="403"/>
      <c r="K366" s="457"/>
      <c r="L366" s="459"/>
      <c r="M366" s="441"/>
      <c r="N366" s="441"/>
      <c r="O366" s="441"/>
      <c r="P366" s="441"/>
      <c r="Q366" s="442"/>
      <c r="R366" s="343"/>
      <c r="S366" s="344"/>
      <c r="T366" s="344"/>
      <c r="U366" s="344"/>
      <c r="V366" s="344"/>
      <c r="W366" s="345"/>
      <c r="X366" s="402"/>
      <c r="Y366" s="403"/>
      <c r="Z366" s="404"/>
      <c r="AA366" s="408"/>
      <c r="AB366" s="409"/>
      <c r="AC366" s="410"/>
      <c r="AD366" s="358"/>
      <c r="AE366" s="359"/>
      <c r="AF366" s="359"/>
      <c r="AG366" s="359"/>
      <c r="AH366" s="359"/>
      <c r="AI366" s="360"/>
      <c r="AJ366" s="67"/>
      <c r="AM366" s="67"/>
      <c r="AN366" s="19"/>
      <c r="AO366" s="36"/>
      <c r="AP366" s="36"/>
      <c r="BA366" s="293"/>
      <c r="BB366" s="430"/>
      <c r="BD366" s="219"/>
      <c r="BE366" s="315"/>
    </row>
    <row r="367" spans="3:57" ht="10.9" customHeight="1" x14ac:dyDescent="0.15">
      <c r="C367" s="411">
        <v>5</v>
      </c>
      <c r="D367" s="414" t="s">
        <v>103</v>
      </c>
      <c r="E367" s="417">
        <v>25</v>
      </c>
      <c r="F367" s="417" t="s">
        <v>104</v>
      </c>
      <c r="G367" s="411" t="s">
        <v>114</v>
      </c>
      <c r="H367" s="417"/>
      <c r="I367" s="470"/>
      <c r="J367" s="471"/>
      <c r="K367" s="472"/>
      <c r="L367" s="469">
        <f>J$223</f>
        <v>0</v>
      </c>
      <c r="M367" s="437"/>
      <c r="N367" s="437"/>
      <c r="O367" s="437"/>
      <c r="P367" s="437"/>
      <c r="Q367" s="438"/>
      <c r="R367" s="343">
        <f t="shared" ref="R367" si="40">IF(AND(I367="△",BA367="●"),2+ROUNDDOWN(($L367-100)/100,0)*2,0)</f>
        <v>0</v>
      </c>
      <c r="S367" s="344"/>
      <c r="T367" s="344"/>
      <c r="U367" s="344"/>
      <c r="V367" s="344"/>
      <c r="W367" s="345"/>
      <c r="X367" s="399">
        <v>1</v>
      </c>
      <c r="Y367" s="400"/>
      <c r="Z367" s="401"/>
      <c r="AA367" s="405">
        <f t="shared" ref="AA367" si="41">IF(X367=1,$AL$36,IF(X367=2,$AL$56,IF(X367=3,$AL$74,IF(X367=4,$AL$93,IF(X367=5,$AL$111,IF(X367=6,$AL$129,IF(X367=7,$AL$148,IF(X367=8,$AL$166,IF(X367=9,$AL$184,IF(X367=10,$AL$203,0))))))))))</f>
        <v>0</v>
      </c>
      <c r="AB367" s="406"/>
      <c r="AC367" s="407"/>
      <c r="AD367" s="358">
        <f>IF(I367="△",ROUNDUP(R367*AA367,1),0)</f>
        <v>0</v>
      </c>
      <c r="AE367" s="359"/>
      <c r="AF367" s="359"/>
      <c r="AG367" s="359"/>
      <c r="AH367" s="359"/>
      <c r="AI367" s="360"/>
      <c r="AJ367" s="67"/>
      <c r="AM367" s="67"/>
      <c r="AN367" s="19"/>
      <c r="AO367" s="36"/>
      <c r="AP367" s="36"/>
      <c r="BA367" s="293" t="str">
        <f>IF(OR(I367="×",BA371="×"),"×","●")</f>
        <v>●</v>
      </c>
      <c r="BB367" s="430">
        <f>IF(BA367="●",IF(I367="定","-",I367),"-")</f>
        <v>0</v>
      </c>
      <c r="BD367" s="219"/>
      <c r="BE367" s="315"/>
    </row>
    <row r="368" spans="3:57" ht="10.9" customHeight="1" x14ac:dyDescent="0.15">
      <c r="C368" s="412"/>
      <c r="D368" s="415"/>
      <c r="E368" s="418"/>
      <c r="F368" s="418"/>
      <c r="G368" s="412"/>
      <c r="H368" s="418"/>
      <c r="I368" s="399"/>
      <c r="J368" s="400"/>
      <c r="K368" s="456"/>
      <c r="L368" s="458"/>
      <c r="M368" s="439"/>
      <c r="N368" s="439"/>
      <c r="O368" s="439"/>
      <c r="P368" s="439"/>
      <c r="Q368" s="440"/>
      <c r="R368" s="343"/>
      <c r="S368" s="344"/>
      <c r="T368" s="344"/>
      <c r="U368" s="344"/>
      <c r="V368" s="344"/>
      <c r="W368" s="345"/>
      <c r="X368" s="399"/>
      <c r="Y368" s="400"/>
      <c r="Z368" s="401"/>
      <c r="AA368" s="405"/>
      <c r="AB368" s="406"/>
      <c r="AC368" s="407"/>
      <c r="AD368" s="358"/>
      <c r="AE368" s="359"/>
      <c r="AF368" s="359"/>
      <c r="AG368" s="359"/>
      <c r="AH368" s="359"/>
      <c r="AI368" s="360"/>
      <c r="AJ368" s="67"/>
      <c r="AM368" s="67"/>
      <c r="AN368" s="19"/>
      <c r="AO368" s="36"/>
      <c r="AP368" s="36"/>
      <c r="BA368" s="293"/>
      <c r="BB368" s="430"/>
      <c r="BD368" s="219"/>
      <c r="BE368" s="315"/>
    </row>
    <row r="369" spans="3:57" ht="10.9" customHeight="1" x14ac:dyDescent="0.15">
      <c r="C369" s="412"/>
      <c r="D369" s="415"/>
      <c r="E369" s="418"/>
      <c r="F369" s="418"/>
      <c r="G369" s="412"/>
      <c r="H369" s="418"/>
      <c r="I369" s="399"/>
      <c r="J369" s="400"/>
      <c r="K369" s="456"/>
      <c r="L369" s="458"/>
      <c r="M369" s="439"/>
      <c r="N369" s="439"/>
      <c r="O369" s="439"/>
      <c r="P369" s="439"/>
      <c r="Q369" s="440"/>
      <c r="R369" s="343"/>
      <c r="S369" s="344"/>
      <c r="T369" s="344"/>
      <c r="U369" s="344"/>
      <c r="V369" s="344"/>
      <c r="W369" s="345"/>
      <c r="X369" s="399"/>
      <c r="Y369" s="400"/>
      <c r="Z369" s="401"/>
      <c r="AA369" s="405"/>
      <c r="AB369" s="406"/>
      <c r="AC369" s="407"/>
      <c r="AD369" s="358"/>
      <c r="AE369" s="359"/>
      <c r="AF369" s="359"/>
      <c r="AG369" s="359"/>
      <c r="AH369" s="359"/>
      <c r="AI369" s="360"/>
      <c r="AJ369" s="67"/>
      <c r="AM369" s="67"/>
      <c r="AN369" s="19"/>
      <c r="AO369" s="36"/>
      <c r="AP369" s="36"/>
      <c r="BA369" s="293"/>
      <c r="BB369" s="430"/>
      <c r="BD369" s="219"/>
      <c r="BE369" s="315"/>
    </row>
    <row r="370" spans="3:57" ht="10.9" customHeight="1" x14ac:dyDescent="0.15">
      <c r="C370" s="413"/>
      <c r="D370" s="416"/>
      <c r="E370" s="419"/>
      <c r="F370" s="419"/>
      <c r="G370" s="413"/>
      <c r="H370" s="419"/>
      <c r="I370" s="402"/>
      <c r="J370" s="403"/>
      <c r="K370" s="457"/>
      <c r="L370" s="459"/>
      <c r="M370" s="441"/>
      <c r="N370" s="441"/>
      <c r="O370" s="441"/>
      <c r="P370" s="441"/>
      <c r="Q370" s="442"/>
      <c r="R370" s="343"/>
      <c r="S370" s="344"/>
      <c r="T370" s="344"/>
      <c r="U370" s="344"/>
      <c r="V370" s="344"/>
      <c r="W370" s="345"/>
      <c r="X370" s="402"/>
      <c r="Y370" s="403"/>
      <c r="Z370" s="404"/>
      <c r="AA370" s="408"/>
      <c r="AB370" s="409"/>
      <c r="AC370" s="410"/>
      <c r="AD370" s="358"/>
      <c r="AE370" s="359"/>
      <c r="AF370" s="359"/>
      <c r="AG370" s="359"/>
      <c r="AH370" s="359"/>
      <c r="AI370" s="360"/>
      <c r="AJ370" s="67"/>
      <c r="AM370" s="67"/>
      <c r="AN370" s="19"/>
      <c r="AO370" s="36"/>
      <c r="AP370" s="36"/>
      <c r="BA370" s="293"/>
      <c r="BB370" s="430"/>
      <c r="BD370" s="219"/>
      <c r="BE370" s="315"/>
    </row>
    <row r="371" spans="3:57" ht="10.9" customHeight="1" x14ac:dyDescent="0.15">
      <c r="C371" s="411">
        <v>5</v>
      </c>
      <c r="D371" s="414" t="s">
        <v>103</v>
      </c>
      <c r="E371" s="417">
        <v>26</v>
      </c>
      <c r="F371" s="417" t="s">
        <v>104</v>
      </c>
      <c r="G371" s="411" t="s">
        <v>108</v>
      </c>
      <c r="H371" s="417"/>
      <c r="I371" s="470"/>
      <c r="J371" s="471"/>
      <c r="K371" s="472"/>
      <c r="L371" s="469">
        <f>J$223</f>
        <v>0</v>
      </c>
      <c r="M371" s="437"/>
      <c r="N371" s="437"/>
      <c r="O371" s="437"/>
      <c r="P371" s="437"/>
      <c r="Q371" s="438"/>
      <c r="R371" s="343">
        <f t="shared" ref="R371" si="42">IF(AND(I371="△",BA371="●"),2+ROUNDDOWN(($L371-100)/100,0)*2,0)</f>
        <v>0</v>
      </c>
      <c r="S371" s="344"/>
      <c r="T371" s="344"/>
      <c r="U371" s="344"/>
      <c r="V371" s="344"/>
      <c r="W371" s="345"/>
      <c r="X371" s="399">
        <v>1</v>
      </c>
      <c r="Y371" s="400"/>
      <c r="Z371" s="401"/>
      <c r="AA371" s="405">
        <f t="shared" ref="AA371" si="43">IF(X371=1,$AL$36,IF(X371=2,$AL$56,IF(X371=3,$AL$74,IF(X371=4,$AL$93,IF(X371=5,$AL$111,IF(X371=6,$AL$129,IF(X371=7,$AL$148,IF(X371=8,$AL$166,IF(X371=9,$AL$184,IF(X371=10,$AL$203,0))))))))))</f>
        <v>0</v>
      </c>
      <c r="AB371" s="406"/>
      <c r="AC371" s="407"/>
      <c r="AD371" s="358">
        <f>IF(I371="△",ROUNDUP(R371*AA371,1),0)</f>
        <v>0</v>
      </c>
      <c r="AE371" s="359"/>
      <c r="AF371" s="359"/>
      <c r="AG371" s="359"/>
      <c r="AH371" s="359"/>
      <c r="AI371" s="360"/>
      <c r="AJ371" s="67"/>
      <c r="AM371" s="67"/>
      <c r="AN371" s="19"/>
      <c r="AO371" s="36"/>
      <c r="AP371" s="36"/>
      <c r="BA371" s="293" t="str">
        <f>IF(OR(I371="×",BA375="×"),"×","●")</f>
        <v>●</v>
      </c>
      <c r="BB371" s="430">
        <f>IF(BA371="●",IF(I371="定","-",I371),"-")</f>
        <v>0</v>
      </c>
      <c r="BD371" s="219"/>
      <c r="BE371" s="315"/>
    </row>
    <row r="372" spans="3:57" ht="10.9" customHeight="1" x14ac:dyDescent="0.15">
      <c r="C372" s="412"/>
      <c r="D372" s="415"/>
      <c r="E372" s="418"/>
      <c r="F372" s="418"/>
      <c r="G372" s="412"/>
      <c r="H372" s="418"/>
      <c r="I372" s="399"/>
      <c r="J372" s="400"/>
      <c r="K372" s="456"/>
      <c r="L372" s="458"/>
      <c r="M372" s="439"/>
      <c r="N372" s="439"/>
      <c r="O372" s="439"/>
      <c r="P372" s="439"/>
      <c r="Q372" s="440"/>
      <c r="R372" s="343"/>
      <c r="S372" s="344"/>
      <c r="T372" s="344"/>
      <c r="U372" s="344"/>
      <c r="V372" s="344"/>
      <c r="W372" s="345"/>
      <c r="X372" s="399"/>
      <c r="Y372" s="400"/>
      <c r="Z372" s="401"/>
      <c r="AA372" s="405"/>
      <c r="AB372" s="406"/>
      <c r="AC372" s="407"/>
      <c r="AD372" s="358"/>
      <c r="AE372" s="359"/>
      <c r="AF372" s="359"/>
      <c r="AG372" s="359"/>
      <c r="AH372" s="359"/>
      <c r="AI372" s="360"/>
      <c r="AJ372" s="67"/>
      <c r="AM372" s="67"/>
      <c r="AN372" s="19"/>
      <c r="AO372" s="36"/>
      <c r="AP372" s="36"/>
      <c r="BA372" s="293"/>
      <c r="BB372" s="430"/>
      <c r="BD372" s="219"/>
      <c r="BE372" s="315"/>
    </row>
    <row r="373" spans="3:57" ht="10.9" customHeight="1" x14ac:dyDescent="0.15">
      <c r="C373" s="412"/>
      <c r="D373" s="415"/>
      <c r="E373" s="418"/>
      <c r="F373" s="418"/>
      <c r="G373" s="412"/>
      <c r="H373" s="418"/>
      <c r="I373" s="399"/>
      <c r="J373" s="400"/>
      <c r="K373" s="456"/>
      <c r="L373" s="458"/>
      <c r="M373" s="439"/>
      <c r="N373" s="439"/>
      <c r="O373" s="439"/>
      <c r="P373" s="439"/>
      <c r="Q373" s="440"/>
      <c r="R373" s="343"/>
      <c r="S373" s="344"/>
      <c r="T373" s="344"/>
      <c r="U373" s="344"/>
      <c r="V373" s="344"/>
      <c r="W373" s="345"/>
      <c r="X373" s="399"/>
      <c r="Y373" s="400"/>
      <c r="Z373" s="401"/>
      <c r="AA373" s="405"/>
      <c r="AB373" s="406"/>
      <c r="AC373" s="407"/>
      <c r="AD373" s="358"/>
      <c r="AE373" s="359"/>
      <c r="AF373" s="359"/>
      <c r="AG373" s="359"/>
      <c r="AH373" s="359"/>
      <c r="AI373" s="360"/>
      <c r="AJ373" s="67"/>
      <c r="AM373" s="67"/>
      <c r="AN373" s="19"/>
      <c r="AO373" s="36"/>
      <c r="AP373" s="36"/>
      <c r="BA373" s="293"/>
      <c r="BB373" s="430"/>
      <c r="BD373" s="219"/>
      <c r="BE373" s="315"/>
    </row>
    <row r="374" spans="3:57" ht="10.9" customHeight="1" x14ac:dyDescent="0.15">
      <c r="C374" s="413"/>
      <c r="D374" s="416"/>
      <c r="E374" s="419"/>
      <c r="F374" s="419"/>
      <c r="G374" s="413"/>
      <c r="H374" s="419"/>
      <c r="I374" s="402"/>
      <c r="J374" s="403"/>
      <c r="K374" s="457"/>
      <c r="L374" s="459"/>
      <c r="M374" s="441"/>
      <c r="N374" s="441"/>
      <c r="O374" s="441"/>
      <c r="P374" s="441"/>
      <c r="Q374" s="442"/>
      <c r="R374" s="343"/>
      <c r="S374" s="344"/>
      <c r="T374" s="344"/>
      <c r="U374" s="344"/>
      <c r="V374" s="344"/>
      <c r="W374" s="345"/>
      <c r="X374" s="402"/>
      <c r="Y374" s="403"/>
      <c r="Z374" s="404"/>
      <c r="AA374" s="408"/>
      <c r="AB374" s="409"/>
      <c r="AC374" s="410"/>
      <c r="AD374" s="358"/>
      <c r="AE374" s="359"/>
      <c r="AF374" s="359"/>
      <c r="AG374" s="359"/>
      <c r="AH374" s="359"/>
      <c r="AI374" s="360"/>
      <c r="AJ374" s="67"/>
      <c r="AM374" s="67"/>
      <c r="AN374" s="19"/>
      <c r="AO374" s="36"/>
      <c r="AP374" s="36"/>
      <c r="BA374" s="293"/>
      <c r="BB374" s="430"/>
      <c r="BD374" s="219"/>
      <c r="BE374" s="315"/>
    </row>
    <row r="375" spans="3:57" ht="10.9" customHeight="1" x14ac:dyDescent="0.15">
      <c r="C375" s="411">
        <v>5</v>
      </c>
      <c r="D375" s="414" t="s">
        <v>103</v>
      </c>
      <c r="E375" s="417">
        <v>27</v>
      </c>
      <c r="F375" s="417" t="s">
        <v>104</v>
      </c>
      <c r="G375" s="411" t="s">
        <v>109</v>
      </c>
      <c r="H375" s="417"/>
      <c r="I375" s="470"/>
      <c r="J375" s="471"/>
      <c r="K375" s="472"/>
      <c r="L375" s="469">
        <f>J$223</f>
        <v>0</v>
      </c>
      <c r="M375" s="437"/>
      <c r="N375" s="437"/>
      <c r="O375" s="437"/>
      <c r="P375" s="437"/>
      <c r="Q375" s="438"/>
      <c r="R375" s="343">
        <f t="shared" ref="R375" si="44">IF(AND(I375="△",BA375="●"),2+ROUNDDOWN(($L375-100)/100,0)*2,0)</f>
        <v>0</v>
      </c>
      <c r="S375" s="344"/>
      <c r="T375" s="344"/>
      <c r="U375" s="344"/>
      <c r="V375" s="344"/>
      <c r="W375" s="345"/>
      <c r="X375" s="399">
        <v>1</v>
      </c>
      <c r="Y375" s="400"/>
      <c r="Z375" s="401"/>
      <c r="AA375" s="405">
        <f t="shared" ref="AA375" si="45">IF(X375=1,$AL$36,IF(X375=2,$AL$56,IF(X375=3,$AL$74,IF(X375=4,$AL$93,IF(X375=5,$AL$111,IF(X375=6,$AL$129,IF(X375=7,$AL$148,IF(X375=8,$AL$166,IF(X375=9,$AL$184,IF(X375=10,$AL$203,0))))))))))</f>
        <v>0</v>
      </c>
      <c r="AB375" s="406"/>
      <c r="AC375" s="407"/>
      <c r="AD375" s="358">
        <f>IF(I375="△",ROUNDUP(R375*AA375,1),0)</f>
        <v>0</v>
      </c>
      <c r="AE375" s="359"/>
      <c r="AF375" s="359"/>
      <c r="AG375" s="359"/>
      <c r="AH375" s="359"/>
      <c r="AI375" s="360"/>
      <c r="AJ375" s="67"/>
      <c r="AM375" s="67"/>
      <c r="AN375" s="19"/>
      <c r="AO375" s="36"/>
      <c r="AP375" s="36"/>
      <c r="BA375" s="293" t="str">
        <f>IF(OR(I375="×",BA379="×"),"×","●")</f>
        <v>●</v>
      </c>
      <c r="BB375" s="430">
        <f>IF(BA375="●",IF(I375="定","-",I375),"-")</f>
        <v>0</v>
      </c>
      <c r="BD375" s="219"/>
      <c r="BE375" s="315"/>
    </row>
    <row r="376" spans="3:57" ht="10.9" customHeight="1" x14ac:dyDescent="0.15">
      <c r="C376" s="412"/>
      <c r="D376" s="415"/>
      <c r="E376" s="418"/>
      <c r="F376" s="418"/>
      <c r="G376" s="412"/>
      <c r="H376" s="418"/>
      <c r="I376" s="399"/>
      <c r="J376" s="400"/>
      <c r="K376" s="456"/>
      <c r="L376" s="458"/>
      <c r="M376" s="439"/>
      <c r="N376" s="439"/>
      <c r="O376" s="439"/>
      <c r="P376" s="439"/>
      <c r="Q376" s="440"/>
      <c r="R376" s="343"/>
      <c r="S376" s="344"/>
      <c r="T376" s="344"/>
      <c r="U376" s="344"/>
      <c r="V376" s="344"/>
      <c r="W376" s="345"/>
      <c r="X376" s="399"/>
      <c r="Y376" s="400"/>
      <c r="Z376" s="401"/>
      <c r="AA376" s="405"/>
      <c r="AB376" s="406"/>
      <c r="AC376" s="407"/>
      <c r="AD376" s="358"/>
      <c r="AE376" s="359"/>
      <c r="AF376" s="359"/>
      <c r="AG376" s="359"/>
      <c r="AH376" s="359"/>
      <c r="AI376" s="360"/>
      <c r="AJ376" s="67"/>
      <c r="AM376" s="67"/>
      <c r="AN376" s="19"/>
      <c r="AO376" s="36"/>
      <c r="AP376" s="36"/>
      <c r="BA376" s="293"/>
      <c r="BB376" s="430"/>
      <c r="BD376" s="219"/>
      <c r="BE376" s="315"/>
    </row>
    <row r="377" spans="3:57" ht="10.9" customHeight="1" x14ac:dyDescent="0.15">
      <c r="C377" s="412"/>
      <c r="D377" s="415"/>
      <c r="E377" s="418"/>
      <c r="F377" s="418"/>
      <c r="G377" s="412"/>
      <c r="H377" s="418"/>
      <c r="I377" s="399"/>
      <c r="J377" s="400"/>
      <c r="K377" s="456"/>
      <c r="L377" s="458"/>
      <c r="M377" s="439"/>
      <c r="N377" s="439"/>
      <c r="O377" s="439"/>
      <c r="P377" s="439"/>
      <c r="Q377" s="440"/>
      <c r="R377" s="343"/>
      <c r="S377" s="344"/>
      <c r="T377" s="344"/>
      <c r="U377" s="344"/>
      <c r="V377" s="344"/>
      <c r="W377" s="345"/>
      <c r="X377" s="399"/>
      <c r="Y377" s="400"/>
      <c r="Z377" s="401"/>
      <c r="AA377" s="405"/>
      <c r="AB377" s="406"/>
      <c r="AC377" s="407"/>
      <c r="AD377" s="358"/>
      <c r="AE377" s="359"/>
      <c r="AF377" s="359"/>
      <c r="AG377" s="359"/>
      <c r="AH377" s="359"/>
      <c r="AI377" s="360"/>
      <c r="AJ377" s="67"/>
      <c r="AM377" s="67"/>
      <c r="AN377" s="19"/>
      <c r="AO377" s="36"/>
      <c r="AP377" s="36"/>
      <c r="BA377" s="293"/>
      <c r="BB377" s="430"/>
      <c r="BD377" s="219"/>
      <c r="BE377" s="315"/>
    </row>
    <row r="378" spans="3:57" ht="10.9" customHeight="1" x14ac:dyDescent="0.15">
      <c r="C378" s="413"/>
      <c r="D378" s="416"/>
      <c r="E378" s="419"/>
      <c r="F378" s="419"/>
      <c r="G378" s="413"/>
      <c r="H378" s="419"/>
      <c r="I378" s="402"/>
      <c r="J378" s="403"/>
      <c r="K378" s="457"/>
      <c r="L378" s="459"/>
      <c r="M378" s="441"/>
      <c r="N378" s="441"/>
      <c r="O378" s="441"/>
      <c r="P378" s="441"/>
      <c r="Q378" s="442"/>
      <c r="R378" s="343"/>
      <c r="S378" s="344"/>
      <c r="T378" s="344"/>
      <c r="U378" s="344"/>
      <c r="V378" s="344"/>
      <c r="W378" s="345"/>
      <c r="X378" s="402"/>
      <c r="Y378" s="403"/>
      <c r="Z378" s="404"/>
      <c r="AA378" s="408"/>
      <c r="AB378" s="409"/>
      <c r="AC378" s="410"/>
      <c r="AD378" s="358"/>
      <c r="AE378" s="359"/>
      <c r="AF378" s="359"/>
      <c r="AG378" s="359"/>
      <c r="AH378" s="359"/>
      <c r="AI378" s="360"/>
      <c r="AJ378" s="67"/>
      <c r="AM378" s="67"/>
      <c r="AN378" s="19"/>
      <c r="AO378" s="36"/>
      <c r="AP378" s="36"/>
      <c r="BA378" s="293"/>
      <c r="BB378" s="430"/>
      <c r="BD378" s="219"/>
      <c r="BE378" s="315"/>
    </row>
    <row r="379" spans="3:57" ht="10.9" customHeight="1" x14ac:dyDescent="0.15">
      <c r="C379" s="411">
        <v>5</v>
      </c>
      <c r="D379" s="414" t="s">
        <v>103</v>
      </c>
      <c r="E379" s="417">
        <v>28</v>
      </c>
      <c r="F379" s="417" t="s">
        <v>104</v>
      </c>
      <c r="G379" s="411" t="s">
        <v>110</v>
      </c>
      <c r="H379" s="417"/>
      <c r="I379" s="470"/>
      <c r="J379" s="471"/>
      <c r="K379" s="472"/>
      <c r="L379" s="469">
        <f>J$223</f>
        <v>0</v>
      </c>
      <c r="M379" s="437"/>
      <c r="N379" s="437"/>
      <c r="O379" s="437"/>
      <c r="P379" s="437"/>
      <c r="Q379" s="438"/>
      <c r="R379" s="343">
        <f t="shared" ref="R379" si="46">IF(AND(I379="△",BA379="●"),2+ROUNDDOWN(($L379-100)/100,0)*2,0)</f>
        <v>0</v>
      </c>
      <c r="S379" s="344"/>
      <c r="T379" s="344"/>
      <c r="U379" s="344"/>
      <c r="V379" s="344"/>
      <c r="W379" s="345"/>
      <c r="X379" s="399">
        <v>1</v>
      </c>
      <c r="Y379" s="400"/>
      <c r="Z379" s="401"/>
      <c r="AA379" s="405">
        <f t="shared" ref="AA379" si="47">IF(X379=1,$AL$36,IF(X379=2,$AL$56,IF(X379=3,$AL$74,IF(X379=4,$AL$93,IF(X379=5,$AL$111,IF(X379=6,$AL$129,IF(X379=7,$AL$148,IF(X379=8,$AL$166,IF(X379=9,$AL$184,IF(X379=10,$AL$203,0))))))))))</f>
        <v>0</v>
      </c>
      <c r="AB379" s="406"/>
      <c r="AC379" s="407"/>
      <c r="AD379" s="358">
        <f>IF(I379="△",ROUNDUP(R379*AA379,1),0)</f>
        <v>0</v>
      </c>
      <c r="AE379" s="359"/>
      <c r="AF379" s="359"/>
      <c r="AG379" s="359"/>
      <c r="AH379" s="359"/>
      <c r="AI379" s="360"/>
      <c r="AJ379" s="67"/>
      <c r="AM379" s="67"/>
      <c r="AN379" s="19"/>
      <c r="AO379" s="36"/>
      <c r="AP379" s="36"/>
      <c r="BA379" s="293" t="str">
        <f>IF(OR(I379="×",BA383="×"),"×","●")</f>
        <v>●</v>
      </c>
      <c r="BB379" s="430">
        <f>IF(BA379="●",IF(I379="定","-",I379),"-")</f>
        <v>0</v>
      </c>
      <c r="BD379" s="219"/>
      <c r="BE379" s="315"/>
    </row>
    <row r="380" spans="3:57" ht="10.9" customHeight="1" x14ac:dyDescent="0.15">
      <c r="C380" s="412"/>
      <c r="D380" s="415"/>
      <c r="E380" s="418"/>
      <c r="F380" s="418"/>
      <c r="G380" s="412"/>
      <c r="H380" s="418"/>
      <c r="I380" s="399"/>
      <c r="J380" s="400"/>
      <c r="K380" s="456"/>
      <c r="L380" s="458"/>
      <c r="M380" s="439"/>
      <c r="N380" s="439"/>
      <c r="O380" s="439"/>
      <c r="P380" s="439"/>
      <c r="Q380" s="440"/>
      <c r="R380" s="343"/>
      <c r="S380" s="344"/>
      <c r="T380" s="344"/>
      <c r="U380" s="344"/>
      <c r="V380" s="344"/>
      <c r="W380" s="345"/>
      <c r="X380" s="399"/>
      <c r="Y380" s="400"/>
      <c r="Z380" s="401"/>
      <c r="AA380" s="405"/>
      <c r="AB380" s="406"/>
      <c r="AC380" s="407"/>
      <c r="AD380" s="358"/>
      <c r="AE380" s="359"/>
      <c r="AF380" s="359"/>
      <c r="AG380" s="359"/>
      <c r="AH380" s="359"/>
      <c r="AI380" s="360"/>
      <c r="AJ380" s="67"/>
      <c r="AM380" s="67"/>
      <c r="AN380" s="19"/>
      <c r="AO380" s="36"/>
      <c r="AP380" s="36"/>
      <c r="BA380" s="293"/>
      <c r="BB380" s="430"/>
      <c r="BD380" s="219"/>
      <c r="BE380" s="315"/>
    </row>
    <row r="381" spans="3:57" ht="10.9" customHeight="1" x14ac:dyDescent="0.15">
      <c r="C381" s="412"/>
      <c r="D381" s="415"/>
      <c r="E381" s="418"/>
      <c r="F381" s="418"/>
      <c r="G381" s="412"/>
      <c r="H381" s="418"/>
      <c r="I381" s="399"/>
      <c r="J381" s="400"/>
      <c r="K381" s="456"/>
      <c r="L381" s="458"/>
      <c r="M381" s="439"/>
      <c r="N381" s="439"/>
      <c r="O381" s="439"/>
      <c r="P381" s="439"/>
      <c r="Q381" s="440"/>
      <c r="R381" s="343"/>
      <c r="S381" s="344"/>
      <c r="T381" s="344"/>
      <c r="U381" s="344"/>
      <c r="V381" s="344"/>
      <c r="W381" s="345"/>
      <c r="X381" s="399"/>
      <c r="Y381" s="400"/>
      <c r="Z381" s="401"/>
      <c r="AA381" s="405"/>
      <c r="AB381" s="406"/>
      <c r="AC381" s="407"/>
      <c r="AD381" s="358"/>
      <c r="AE381" s="359"/>
      <c r="AF381" s="359"/>
      <c r="AG381" s="359"/>
      <c r="AH381" s="359"/>
      <c r="AI381" s="360"/>
      <c r="AJ381" s="67"/>
      <c r="AM381" s="67"/>
      <c r="AN381" s="19"/>
      <c r="AO381" s="36"/>
      <c r="AP381" s="36"/>
      <c r="BA381" s="293"/>
      <c r="BB381" s="430"/>
      <c r="BD381" s="219"/>
      <c r="BE381" s="315"/>
    </row>
    <row r="382" spans="3:57" ht="10.9" customHeight="1" x14ac:dyDescent="0.15">
      <c r="C382" s="413"/>
      <c r="D382" s="416"/>
      <c r="E382" s="419"/>
      <c r="F382" s="419"/>
      <c r="G382" s="413"/>
      <c r="H382" s="419"/>
      <c r="I382" s="402"/>
      <c r="J382" s="403"/>
      <c r="K382" s="457"/>
      <c r="L382" s="459"/>
      <c r="M382" s="441"/>
      <c r="N382" s="441"/>
      <c r="O382" s="441"/>
      <c r="P382" s="441"/>
      <c r="Q382" s="442"/>
      <c r="R382" s="343"/>
      <c r="S382" s="344"/>
      <c r="T382" s="344"/>
      <c r="U382" s="344"/>
      <c r="V382" s="344"/>
      <c r="W382" s="345"/>
      <c r="X382" s="402"/>
      <c r="Y382" s="403"/>
      <c r="Z382" s="404"/>
      <c r="AA382" s="408"/>
      <c r="AB382" s="409"/>
      <c r="AC382" s="410"/>
      <c r="AD382" s="358"/>
      <c r="AE382" s="359"/>
      <c r="AF382" s="359"/>
      <c r="AG382" s="359"/>
      <c r="AH382" s="359"/>
      <c r="AI382" s="360"/>
      <c r="AJ382" s="67"/>
      <c r="AM382" s="67"/>
      <c r="AN382" s="19"/>
      <c r="AO382" s="36"/>
      <c r="AP382" s="36"/>
      <c r="BA382" s="293"/>
      <c r="BB382" s="430"/>
      <c r="BD382" s="219"/>
      <c r="BE382" s="315"/>
    </row>
    <row r="383" spans="3:57" ht="10.9" customHeight="1" x14ac:dyDescent="0.15">
      <c r="C383" s="411">
        <v>5</v>
      </c>
      <c r="D383" s="414" t="s">
        <v>103</v>
      </c>
      <c r="E383" s="417">
        <v>29</v>
      </c>
      <c r="F383" s="417" t="s">
        <v>104</v>
      </c>
      <c r="G383" s="411" t="s">
        <v>111</v>
      </c>
      <c r="H383" s="417"/>
      <c r="I383" s="470"/>
      <c r="J383" s="471"/>
      <c r="K383" s="472"/>
      <c r="L383" s="469">
        <f>J$223</f>
        <v>0</v>
      </c>
      <c r="M383" s="437"/>
      <c r="N383" s="437"/>
      <c r="O383" s="437"/>
      <c r="P383" s="437"/>
      <c r="Q383" s="438"/>
      <c r="R383" s="343">
        <f t="shared" ref="R383" si="48">IF(AND(I383="△",BA383="●"),2+ROUNDDOWN(($L383-100)/100,0)*2,0)</f>
        <v>0</v>
      </c>
      <c r="S383" s="344"/>
      <c r="T383" s="344"/>
      <c r="U383" s="344"/>
      <c r="V383" s="344"/>
      <c r="W383" s="345"/>
      <c r="X383" s="399">
        <v>1</v>
      </c>
      <c r="Y383" s="400"/>
      <c r="Z383" s="401"/>
      <c r="AA383" s="405">
        <f t="shared" ref="AA383" si="49">IF(X383=1,$AL$36,IF(X383=2,$AL$56,IF(X383=3,$AL$74,IF(X383=4,$AL$93,IF(X383=5,$AL$111,IF(X383=6,$AL$129,IF(X383=7,$AL$148,IF(X383=8,$AL$166,IF(X383=9,$AL$184,IF(X383=10,$AL$203,0))))))))))</f>
        <v>0</v>
      </c>
      <c r="AB383" s="406"/>
      <c r="AC383" s="407"/>
      <c r="AD383" s="358">
        <f>IF(I383="△",ROUNDUP(R383*AA383,1),0)</f>
        <v>0</v>
      </c>
      <c r="AE383" s="359"/>
      <c r="AF383" s="359"/>
      <c r="AG383" s="359"/>
      <c r="AH383" s="359"/>
      <c r="AI383" s="360"/>
      <c r="AJ383" s="67"/>
      <c r="AM383" s="67"/>
      <c r="AN383" s="67"/>
      <c r="AO383" s="67"/>
      <c r="AP383" s="67"/>
      <c r="BA383" s="293" t="str">
        <f>IF(OR(I383="×",BA387="×"),"×","●")</f>
        <v>●</v>
      </c>
      <c r="BB383" s="430">
        <f>IF(BA383="●",IF(I383="定","-",I383),"-")</f>
        <v>0</v>
      </c>
      <c r="BD383" s="219"/>
      <c r="BE383" s="219"/>
    </row>
    <row r="384" spans="3:57" ht="10.9" customHeight="1" x14ac:dyDescent="0.15">
      <c r="C384" s="412"/>
      <c r="D384" s="415"/>
      <c r="E384" s="418"/>
      <c r="F384" s="418"/>
      <c r="G384" s="412"/>
      <c r="H384" s="418"/>
      <c r="I384" s="399"/>
      <c r="J384" s="400"/>
      <c r="K384" s="456"/>
      <c r="L384" s="458"/>
      <c r="M384" s="439"/>
      <c r="N384" s="439"/>
      <c r="O384" s="439"/>
      <c r="P384" s="439"/>
      <c r="Q384" s="440"/>
      <c r="R384" s="343"/>
      <c r="S384" s="344"/>
      <c r="T384" s="344"/>
      <c r="U384" s="344"/>
      <c r="V384" s="344"/>
      <c r="W384" s="345"/>
      <c r="X384" s="399"/>
      <c r="Y384" s="400"/>
      <c r="Z384" s="401"/>
      <c r="AA384" s="405"/>
      <c r="AB384" s="406"/>
      <c r="AC384" s="407"/>
      <c r="AD384" s="358"/>
      <c r="AE384" s="359"/>
      <c r="AF384" s="359"/>
      <c r="AG384" s="359"/>
      <c r="AH384" s="359"/>
      <c r="AI384" s="360"/>
      <c r="AJ384" s="67"/>
      <c r="AM384" s="67"/>
      <c r="AN384" s="67"/>
      <c r="AO384" s="67"/>
      <c r="AP384" s="67"/>
      <c r="BA384" s="293"/>
      <c r="BB384" s="430"/>
      <c r="BD384" s="219"/>
      <c r="BE384" s="219"/>
    </row>
    <row r="385" spans="3:58" ht="10.9" customHeight="1" x14ac:dyDescent="0.15">
      <c r="C385" s="412"/>
      <c r="D385" s="415"/>
      <c r="E385" s="418"/>
      <c r="F385" s="418"/>
      <c r="G385" s="412"/>
      <c r="H385" s="418"/>
      <c r="I385" s="399"/>
      <c r="J385" s="400"/>
      <c r="K385" s="456"/>
      <c r="L385" s="458"/>
      <c r="M385" s="439"/>
      <c r="N385" s="439"/>
      <c r="O385" s="439"/>
      <c r="P385" s="439"/>
      <c r="Q385" s="440"/>
      <c r="R385" s="343"/>
      <c r="S385" s="344"/>
      <c r="T385" s="344"/>
      <c r="U385" s="344"/>
      <c r="V385" s="344"/>
      <c r="W385" s="345"/>
      <c r="X385" s="399"/>
      <c r="Y385" s="400"/>
      <c r="Z385" s="401"/>
      <c r="AA385" s="405"/>
      <c r="AB385" s="406"/>
      <c r="AC385" s="407"/>
      <c r="AD385" s="358"/>
      <c r="AE385" s="359"/>
      <c r="AF385" s="359"/>
      <c r="AG385" s="359"/>
      <c r="AH385" s="359"/>
      <c r="AI385" s="360"/>
      <c r="AJ385" s="67"/>
      <c r="AM385" s="67"/>
      <c r="AN385" s="67"/>
      <c r="AO385" s="67"/>
      <c r="AP385" s="67"/>
      <c r="BA385" s="293"/>
      <c r="BB385" s="430"/>
      <c r="BD385" s="219"/>
      <c r="BE385" s="219"/>
    </row>
    <row r="386" spans="3:58" ht="10.9" customHeight="1" x14ac:dyDescent="0.15">
      <c r="C386" s="413"/>
      <c r="D386" s="416"/>
      <c r="E386" s="419"/>
      <c r="F386" s="419"/>
      <c r="G386" s="413"/>
      <c r="H386" s="419"/>
      <c r="I386" s="402"/>
      <c r="J386" s="403"/>
      <c r="K386" s="457"/>
      <c r="L386" s="459"/>
      <c r="M386" s="441"/>
      <c r="N386" s="441"/>
      <c r="O386" s="441"/>
      <c r="P386" s="441"/>
      <c r="Q386" s="442"/>
      <c r="R386" s="343"/>
      <c r="S386" s="344"/>
      <c r="T386" s="344"/>
      <c r="U386" s="344"/>
      <c r="V386" s="344"/>
      <c r="W386" s="345"/>
      <c r="X386" s="402"/>
      <c r="Y386" s="403"/>
      <c r="Z386" s="404"/>
      <c r="AA386" s="408"/>
      <c r="AB386" s="409"/>
      <c r="AC386" s="410"/>
      <c r="AD386" s="358"/>
      <c r="AE386" s="359"/>
      <c r="AF386" s="359"/>
      <c r="AG386" s="359"/>
      <c r="AH386" s="359"/>
      <c r="AI386" s="360"/>
      <c r="AJ386" s="67"/>
      <c r="AM386" s="67"/>
      <c r="AN386" s="67"/>
      <c r="AO386" s="67"/>
      <c r="AP386" s="67"/>
      <c r="BA386" s="293"/>
      <c r="BB386" s="430"/>
      <c r="BD386" s="219"/>
      <c r="BE386" s="219"/>
    </row>
    <row r="387" spans="3:58" ht="10.9" customHeight="1" x14ac:dyDescent="0.15">
      <c r="C387" s="411">
        <v>5</v>
      </c>
      <c r="D387" s="414" t="s">
        <v>103</v>
      </c>
      <c r="E387" s="417">
        <v>30</v>
      </c>
      <c r="F387" s="417" t="s">
        <v>104</v>
      </c>
      <c r="G387" s="411" t="s">
        <v>112</v>
      </c>
      <c r="H387" s="417"/>
      <c r="I387" s="470"/>
      <c r="J387" s="471"/>
      <c r="K387" s="472"/>
      <c r="L387" s="469">
        <f>J$223</f>
        <v>0</v>
      </c>
      <c r="M387" s="437"/>
      <c r="N387" s="437"/>
      <c r="O387" s="437"/>
      <c r="P387" s="437"/>
      <c r="Q387" s="438"/>
      <c r="R387" s="343">
        <f t="shared" ref="R387" si="50">IF(AND(I387="△",BA387="●"),2+ROUNDDOWN(($L387-100)/100,0)*2,0)</f>
        <v>0</v>
      </c>
      <c r="S387" s="344"/>
      <c r="T387" s="344"/>
      <c r="U387" s="344"/>
      <c r="V387" s="344"/>
      <c r="W387" s="345"/>
      <c r="X387" s="399">
        <v>1</v>
      </c>
      <c r="Y387" s="400"/>
      <c r="Z387" s="401"/>
      <c r="AA387" s="405">
        <f t="shared" ref="AA387" si="51">IF(X387=1,$AL$36,IF(X387=2,$AL$56,IF(X387=3,$AL$74,IF(X387=4,$AL$93,IF(X387=5,$AL$111,IF(X387=6,$AL$129,IF(X387=7,$AL$148,IF(X387=8,$AL$166,IF(X387=9,$AL$184,IF(X387=10,$AL$203,0))))))))))</f>
        <v>0</v>
      </c>
      <c r="AB387" s="406"/>
      <c r="AC387" s="407"/>
      <c r="AD387" s="358">
        <f>IF(I387="△",ROUNDUP(R387*AA387,1),0)</f>
        <v>0</v>
      </c>
      <c r="AE387" s="359"/>
      <c r="AF387" s="359"/>
      <c r="AG387" s="359"/>
      <c r="AH387" s="359"/>
      <c r="AI387" s="360"/>
      <c r="AJ387" s="67"/>
      <c r="AM387" s="67"/>
      <c r="AN387" s="67"/>
      <c r="AO387" s="67"/>
      <c r="AP387" s="67"/>
      <c r="BA387" s="293" t="str">
        <f>IF(OR(I387="×",BA391="×"),"×","●")</f>
        <v>●</v>
      </c>
      <c r="BB387" s="430">
        <f>IF(BA387="●",IF(I387="定","-",I387),"-")</f>
        <v>0</v>
      </c>
      <c r="BD387" s="219"/>
      <c r="BE387" s="219"/>
    </row>
    <row r="388" spans="3:58" ht="10.9" customHeight="1" x14ac:dyDescent="0.15">
      <c r="C388" s="412"/>
      <c r="D388" s="415"/>
      <c r="E388" s="418"/>
      <c r="F388" s="418"/>
      <c r="G388" s="412"/>
      <c r="H388" s="418"/>
      <c r="I388" s="399"/>
      <c r="J388" s="400"/>
      <c r="K388" s="456"/>
      <c r="L388" s="458"/>
      <c r="M388" s="439"/>
      <c r="N388" s="439"/>
      <c r="O388" s="439"/>
      <c r="P388" s="439"/>
      <c r="Q388" s="440"/>
      <c r="R388" s="343"/>
      <c r="S388" s="344"/>
      <c r="T388" s="344"/>
      <c r="U388" s="344"/>
      <c r="V388" s="344"/>
      <c r="W388" s="345"/>
      <c r="X388" s="399"/>
      <c r="Y388" s="400"/>
      <c r="Z388" s="401"/>
      <c r="AA388" s="405"/>
      <c r="AB388" s="406"/>
      <c r="AC388" s="407"/>
      <c r="AD388" s="358"/>
      <c r="AE388" s="359"/>
      <c r="AF388" s="359"/>
      <c r="AG388" s="359"/>
      <c r="AH388" s="359"/>
      <c r="AI388" s="360"/>
      <c r="AJ388" s="67"/>
      <c r="AM388" s="67"/>
      <c r="AN388" s="67"/>
      <c r="AO388" s="67"/>
      <c r="AP388" s="67"/>
      <c r="BA388" s="293"/>
      <c r="BB388" s="430"/>
      <c r="BD388" s="219"/>
      <c r="BE388" s="219"/>
    </row>
    <row r="389" spans="3:58" ht="10.9" customHeight="1" x14ac:dyDescent="0.15">
      <c r="C389" s="412"/>
      <c r="D389" s="415"/>
      <c r="E389" s="418"/>
      <c r="F389" s="418"/>
      <c r="G389" s="412"/>
      <c r="H389" s="418"/>
      <c r="I389" s="399"/>
      <c r="J389" s="400"/>
      <c r="K389" s="456"/>
      <c r="L389" s="458"/>
      <c r="M389" s="439"/>
      <c r="N389" s="439"/>
      <c r="O389" s="439"/>
      <c r="P389" s="439"/>
      <c r="Q389" s="440"/>
      <c r="R389" s="343"/>
      <c r="S389" s="344"/>
      <c r="T389" s="344"/>
      <c r="U389" s="344"/>
      <c r="V389" s="344"/>
      <c r="W389" s="345"/>
      <c r="X389" s="399"/>
      <c r="Y389" s="400"/>
      <c r="Z389" s="401"/>
      <c r="AA389" s="405"/>
      <c r="AB389" s="406"/>
      <c r="AC389" s="407"/>
      <c r="AD389" s="358"/>
      <c r="AE389" s="359"/>
      <c r="AF389" s="359"/>
      <c r="AG389" s="359"/>
      <c r="AH389" s="359"/>
      <c r="AI389" s="360"/>
      <c r="AJ389" s="67"/>
      <c r="AM389" s="67"/>
      <c r="AN389" s="67"/>
      <c r="AO389" s="67"/>
      <c r="AP389" s="67"/>
      <c r="BA389" s="293"/>
      <c r="BB389" s="430"/>
      <c r="BD389" s="219"/>
      <c r="BE389" s="219"/>
    </row>
    <row r="390" spans="3:58" ht="10.9" customHeight="1" x14ac:dyDescent="0.15">
      <c r="C390" s="413"/>
      <c r="D390" s="416"/>
      <c r="E390" s="419"/>
      <c r="F390" s="419"/>
      <c r="G390" s="413"/>
      <c r="H390" s="419"/>
      <c r="I390" s="402"/>
      <c r="J390" s="403"/>
      <c r="K390" s="457"/>
      <c r="L390" s="459"/>
      <c r="M390" s="441"/>
      <c r="N390" s="441"/>
      <c r="O390" s="441"/>
      <c r="P390" s="441"/>
      <c r="Q390" s="442"/>
      <c r="R390" s="343"/>
      <c r="S390" s="344"/>
      <c r="T390" s="344"/>
      <c r="U390" s="344"/>
      <c r="V390" s="344"/>
      <c r="W390" s="345"/>
      <c r="X390" s="402"/>
      <c r="Y390" s="403"/>
      <c r="Z390" s="404"/>
      <c r="AA390" s="408"/>
      <c r="AB390" s="409"/>
      <c r="AC390" s="410"/>
      <c r="AD390" s="358"/>
      <c r="AE390" s="359"/>
      <c r="AF390" s="359"/>
      <c r="AG390" s="359"/>
      <c r="AH390" s="359"/>
      <c r="AI390" s="360"/>
      <c r="AJ390" s="67"/>
      <c r="AM390" s="67"/>
      <c r="AN390" s="67"/>
      <c r="AO390" s="67"/>
      <c r="AP390" s="67"/>
      <c r="BA390" s="293"/>
      <c r="BB390" s="430"/>
      <c r="BD390" s="219"/>
      <c r="BE390" s="219"/>
    </row>
    <row r="391" spans="3:58" ht="10.9" customHeight="1" x14ac:dyDescent="0.15">
      <c r="C391" s="411">
        <v>5</v>
      </c>
      <c r="D391" s="414" t="s">
        <v>103</v>
      </c>
      <c r="E391" s="417">
        <v>31</v>
      </c>
      <c r="F391" s="417" t="s">
        <v>104</v>
      </c>
      <c r="G391" s="411" t="s">
        <v>113</v>
      </c>
      <c r="H391" s="417"/>
      <c r="I391" s="470"/>
      <c r="J391" s="471"/>
      <c r="K391" s="472"/>
      <c r="L391" s="469">
        <f>J$223</f>
        <v>0</v>
      </c>
      <c r="M391" s="437"/>
      <c r="N391" s="437"/>
      <c r="O391" s="437"/>
      <c r="P391" s="437"/>
      <c r="Q391" s="438"/>
      <c r="R391" s="343">
        <f t="shared" ref="R391" si="52">IF(AND(I391="△",BA391="●"),2+ROUNDDOWN(($L391-100)/100,0)*2,0)</f>
        <v>0</v>
      </c>
      <c r="S391" s="344"/>
      <c r="T391" s="344"/>
      <c r="U391" s="344"/>
      <c r="V391" s="344"/>
      <c r="W391" s="345"/>
      <c r="X391" s="399">
        <v>1</v>
      </c>
      <c r="Y391" s="400"/>
      <c r="Z391" s="401"/>
      <c r="AA391" s="405">
        <f t="shared" ref="AA391" si="53">IF(X391=1,$AL$36,IF(X391=2,$AL$56,IF(X391=3,$AL$74,IF(X391=4,$AL$93,IF(X391=5,$AL$111,IF(X391=6,$AL$129,IF(X391=7,$AL$148,IF(X391=8,$AL$166,IF(X391=9,$AL$184,IF(X391=10,$AL$203,0))))))))))</f>
        <v>0</v>
      </c>
      <c r="AB391" s="406"/>
      <c r="AC391" s="407"/>
      <c r="AD391" s="358">
        <f>IF(I391="△",ROUNDUP(R391*AA391,1),0)</f>
        <v>0</v>
      </c>
      <c r="AE391" s="359"/>
      <c r="AF391" s="359"/>
      <c r="AG391" s="359"/>
      <c r="AH391" s="359"/>
      <c r="AI391" s="360"/>
      <c r="AJ391" s="67"/>
      <c r="AM391" s="67"/>
      <c r="AN391" s="19"/>
      <c r="AO391" s="36"/>
      <c r="AP391" s="36"/>
      <c r="BA391" s="293" t="str">
        <f>IF(I391="×","×","●")</f>
        <v>●</v>
      </c>
      <c r="BB391" s="430">
        <f>IF(BA391="●",IF(I391="定","-",I391),"-")</f>
        <v>0</v>
      </c>
      <c r="BD391" s="219"/>
      <c r="BE391" s="315"/>
    </row>
    <row r="392" spans="3:58" ht="10.9" customHeight="1" x14ac:dyDescent="0.15">
      <c r="C392" s="412"/>
      <c r="D392" s="415"/>
      <c r="E392" s="418"/>
      <c r="F392" s="418"/>
      <c r="G392" s="412"/>
      <c r="H392" s="418"/>
      <c r="I392" s="399"/>
      <c r="J392" s="400"/>
      <c r="K392" s="456"/>
      <c r="L392" s="458"/>
      <c r="M392" s="439"/>
      <c r="N392" s="439"/>
      <c r="O392" s="439"/>
      <c r="P392" s="439"/>
      <c r="Q392" s="440"/>
      <c r="R392" s="343"/>
      <c r="S392" s="344"/>
      <c r="T392" s="344"/>
      <c r="U392" s="344"/>
      <c r="V392" s="344"/>
      <c r="W392" s="345"/>
      <c r="X392" s="399"/>
      <c r="Y392" s="400"/>
      <c r="Z392" s="401"/>
      <c r="AA392" s="405"/>
      <c r="AB392" s="406"/>
      <c r="AC392" s="407"/>
      <c r="AD392" s="358"/>
      <c r="AE392" s="359"/>
      <c r="AF392" s="359"/>
      <c r="AG392" s="359"/>
      <c r="AH392" s="359"/>
      <c r="AI392" s="360"/>
      <c r="AJ392" s="67"/>
      <c r="AM392" s="67"/>
      <c r="AN392" s="19"/>
      <c r="AO392" s="36"/>
      <c r="AP392" s="36"/>
      <c r="BA392" s="293"/>
      <c r="BB392" s="430"/>
      <c r="BD392" s="219"/>
      <c r="BE392" s="315"/>
    </row>
    <row r="393" spans="3:58" ht="10.9" customHeight="1" x14ac:dyDescent="0.15">
      <c r="C393" s="412"/>
      <c r="D393" s="415"/>
      <c r="E393" s="418"/>
      <c r="F393" s="418"/>
      <c r="G393" s="412"/>
      <c r="H393" s="418"/>
      <c r="I393" s="399"/>
      <c r="J393" s="400"/>
      <c r="K393" s="456"/>
      <c r="L393" s="458"/>
      <c r="M393" s="439"/>
      <c r="N393" s="439"/>
      <c r="O393" s="439"/>
      <c r="P393" s="439"/>
      <c r="Q393" s="440"/>
      <c r="R393" s="343"/>
      <c r="S393" s="344"/>
      <c r="T393" s="344"/>
      <c r="U393" s="344"/>
      <c r="V393" s="344"/>
      <c r="W393" s="345"/>
      <c r="X393" s="399"/>
      <c r="Y393" s="400"/>
      <c r="Z393" s="401"/>
      <c r="AA393" s="405"/>
      <c r="AB393" s="406"/>
      <c r="AC393" s="407"/>
      <c r="AD393" s="358"/>
      <c r="AE393" s="359"/>
      <c r="AF393" s="359"/>
      <c r="AG393" s="359"/>
      <c r="AH393" s="359"/>
      <c r="AI393" s="360"/>
      <c r="AJ393" s="67"/>
      <c r="AM393" s="67"/>
      <c r="AN393" s="19"/>
      <c r="AO393" s="36"/>
      <c r="AP393" s="36"/>
      <c r="BA393" s="293"/>
      <c r="BB393" s="430"/>
      <c r="BD393" s="219"/>
      <c r="BE393" s="315"/>
    </row>
    <row r="394" spans="3:58" ht="10.5" customHeight="1" thickBot="1" x14ac:dyDescent="0.2">
      <c r="C394" s="413"/>
      <c r="D394" s="416"/>
      <c r="E394" s="419"/>
      <c r="F394" s="419"/>
      <c r="G394" s="413"/>
      <c r="H394" s="419"/>
      <c r="I394" s="402"/>
      <c r="J394" s="403"/>
      <c r="K394" s="457"/>
      <c r="L394" s="459"/>
      <c r="M394" s="441"/>
      <c r="N394" s="441"/>
      <c r="O394" s="441"/>
      <c r="P394" s="441"/>
      <c r="Q394" s="442"/>
      <c r="R394" s="343"/>
      <c r="S394" s="344"/>
      <c r="T394" s="344"/>
      <c r="U394" s="344"/>
      <c r="V394" s="344"/>
      <c r="W394" s="345"/>
      <c r="X394" s="402"/>
      <c r="Y394" s="403"/>
      <c r="Z394" s="404"/>
      <c r="AA394" s="408"/>
      <c r="AB394" s="409"/>
      <c r="AC394" s="410"/>
      <c r="AD394" s="358"/>
      <c r="AE394" s="359"/>
      <c r="AF394" s="359"/>
      <c r="AG394" s="359"/>
      <c r="AH394" s="359"/>
      <c r="AI394" s="360"/>
      <c r="AJ394" s="67"/>
      <c r="AM394" s="67"/>
      <c r="AN394" s="19"/>
      <c r="AO394" s="36"/>
      <c r="AP394" s="36"/>
      <c r="BA394" s="293"/>
      <c r="BB394" s="430"/>
      <c r="BD394" s="219"/>
      <c r="BE394" s="315"/>
    </row>
    <row r="395" spans="3:58" ht="14.1" customHeight="1" thickTop="1" x14ac:dyDescent="0.15">
      <c r="C395" s="376" t="s">
        <v>117</v>
      </c>
      <c r="D395" s="377"/>
      <c r="E395" s="377"/>
      <c r="F395" s="377"/>
      <c r="G395" s="377"/>
      <c r="H395" s="377"/>
      <c r="I395" s="377"/>
      <c r="J395" s="377"/>
      <c r="K395" s="377"/>
      <c r="L395" s="377"/>
      <c r="M395" s="377"/>
      <c r="N395" s="377"/>
      <c r="O395" s="377"/>
      <c r="P395" s="377"/>
      <c r="Q395" s="377"/>
      <c r="R395" s="377"/>
      <c r="S395" s="377"/>
      <c r="T395" s="377"/>
      <c r="U395" s="377"/>
      <c r="V395" s="377"/>
      <c r="W395" s="377"/>
      <c r="X395" s="377"/>
      <c r="Y395" s="377"/>
      <c r="Z395" s="377"/>
      <c r="AA395" s="378"/>
      <c r="AB395" s="385">
        <f>SUM(AD315:AI394)</f>
        <v>0</v>
      </c>
      <c r="AC395" s="386"/>
      <c r="AD395" s="386"/>
      <c r="AE395" s="386"/>
      <c r="AF395" s="386"/>
      <c r="AG395" s="391" t="s">
        <v>116</v>
      </c>
      <c r="AH395" s="391"/>
      <c r="AI395" s="392"/>
      <c r="AJ395" s="67"/>
      <c r="AK395" s="67"/>
      <c r="AL395" s="426">
        <f>SUM(AL315:AO394)</f>
        <v>0</v>
      </c>
      <c r="AM395" s="427"/>
      <c r="AN395" s="427"/>
      <c r="AO395" s="428"/>
      <c r="AP395" s="19"/>
      <c r="BA395" s="430"/>
      <c r="BB395" s="430"/>
      <c r="BD395" s="315"/>
      <c r="BE395" s="315"/>
      <c r="BF395" s="219"/>
    </row>
    <row r="396" spans="3:58" ht="14.1" customHeight="1" x14ac:dyDescent="0.15">
      <c r="C396" s="379"/>
      <c r="D396" s="380"/>
      <c r="E396" s="380"/>
      <c r="F396" s="380"/>
      <c r="G396" s="380"/>
      <c r="H396" s="380"/>
      <c r="I396" s="380"/>
      <c r="J396" s="380"/>
      <c r="K396" s="380"/>
      <c r="L396" s="380"/>
      <c r="M396" s="380"/>
      <c r="N396" s="380"/>
      <c r="O396" s="380"/>
      <c r="P396" s="380"/>
      <c r="Q396" s="380"/>
      <c r="R396" s="380"/>
      <c r="S396" s="380"/>
      <c r="T396" s="380"/>
      <c r="U396" s="380"/>
      <c r="V396" s="380"/>
      <c r="W396" s="380"/>
      <c r="X396" s="380"/>
      <c r="Y396" s="380"/>
      <c r="Z396" s="380"/>
      <c r="AA396" s="381"/>
      <c r="AB396" s="387"/>
      <c r="AC396" s="388"/>
      <c r="AD396" s="388"/>
      <c r="AE396" s="388"/>
      <c r="AF396" s="388"/>
      <c r="AG396" s="393"/>
      <c r="AH396" s="393"/>
      <c r="AI396" s="394"/>
      <c r="AJ396" s="67"/>
      <c r="AK396" s="67"/>
      <c r="AL396" s="429"/>
      <c r="AM396" s="430"/>
      <c r="AN396" s="430"/>
      <c r="AO396" s="431"/>
      <c r="AP396" s="19"/>
      <c r="BA396" s="430"/>
      <c r="BB396" s="430"/>
      <c r="BD396" s="315"/>
      <c r="BE396" s="315"/>
      <c r="BF396" s="219"/>
    </row>
    <row r="397" spans="3:58" ht="14.1" customHeight="1" x14ac:dyDescent="0.15">
      <c r="C397" s="379"/>
      <c r="D397" s="380"/>
      <c r="E397" s="380"/>
      <c r="F397" s="380"/>
      <c r="G397" s="380"/>
      <c r="H397" s="380"/>
      <c r="I397" s="380"/>
      <c r="J397" s="380"/>
      <c r="K397" s="380"/>
      <c r="L397" s="380"/>
      <c r="M397" s="380"/>
      <c r="N397" s="380"/>
      <c r="O397" s="380"/>
      <c r="P397" s="380"/>
      <c r="Q397" s="380"/>
      <c r="R397" s="380"/>
      <c r="S397" s="380"/>
      <c r="T397" s="380"/>
      <c r="U397" s="380"/>
      <c r="V397" s="380"/>
      <c r="W397" s="380"/>
      <c r="X397" s="380"/>
      <c r="Y397" s="380"/>
      <c r="Z397" s="380"/>
      <c r="AA397" s="381"/>
      <c r="AB397" s="387"/>
      <c r="AC397" s="388"/>
      <c r="AD397" s="388"/>
      <c r="AE397" s="388"/>
      <c r="AF397" s="388"/>
      <c r="AG397" s="393"/>
      <c r="AH397" s="393"/>
      <c r="AI397" s="394"/>
      <c r="AL397" s="429"/>
      <c r="AM397" s="430"/>
      <c r="AN397" s="430"/>
      <c r="AO397" s="431"/>
      <c r="AP397" s="19"/>
      <c r="BA397" s="430"/>
      <c r="BB397" s="430"/>
      <c r="BD397" s="315"/>
      <c r="BE397" s="315"/>
      <c r="BF397" s="219"/>
    </row>
    <row r="398" spans="3:58" ht="14.1" customHeight="1" thickBot="1" x14ac:dyDescent="0.2">
      <c r="C398" s="382"/>
      <c r="D398" s="383"/>
      <c r="E398" s="383"/>
      <c r="F398" s="383"/>
      <c r="G398" s="383"/>
      <c r="H398" s="383"/>
      <c r="I398" s="383"/>
      <c r="J398" s="383"/>
      <c r="K398" s="383"/>
      <c r="L398" s="383"/>
      <c r="M398" s="383"/>
      <c r="N398" s="383"/>
      <c r="O398" s="383"/>
      <c r="P398" s="383"/>
      <c r="Q398" s="383"/>
      <c r="R398" s="383"/>
      <c r="S398" s="383"/>
      <c r="T398" s="383"/>
      <c r="U398" s="383"/>
      <c r="V398" s="383"/>
      <c r="W398" s="383"/>
      <c r="X398" s="383"/>
      <c r="Y398" s="383"/>
      <c r="Z398" s="383"/>
      <c r="AA398" s="384"/>
      <c r="AB398" s="389"/>
      <c r="AC398" s="390"/>
      <c r="AD398" s="390"/>
      <c r="AE398" s="390"/>
      <c r="AF398" s="390"/>
      <c r="AG398" s="395"/>
      <c r="AH398" s="395"/>
      <c r="AI398" s="396"/>
      <c r="AL398" s="432"/>
      <c r="AM398" s="433"/>
      <c r="AN398" s="433"/>
      <c r="AO398" s="434"/>
      <c r="AP398" s="19"/>
      <c r="BA398" s="430"/>
      <c r="BB398" s="430"/>
      <c r="BD398" s="315"/>
      <c r="BE398" s="315"/>
      <c r="BF398" s="219"/>
    </row>
    <row r="399" spans="3:58" ht="10.9" customHeight="1" thickTop="1" x14ac:dyDescent="0.15">
      <c r="C399" s="435">
        <v>6</v>
      </c>
      <c r="D399" s="436" t="s">
        <v>103</v>
      </c>
      <c r="E399" s="418">
        <v>1</v>
      </c>
      <c r="F399" s="418" t="s">
        <v>104</v>
      </c>
      <c r="G399" s="435" t="s">
        <v>114</v>
      </c>
      <c r="H399" s="418"/>
      <c r="I399" s="463"/>
      <c r="J399" s="464"/>
      <c r="K399" s="465"/>
      <c r="L399" s="469">
        <f>J$225</f>
        <v>0</v>
      </c>
      <c r="M399" s="437"/>
      <c r="N399" s="437"/>
      <c r="O399" s="437"/>
      <c r="P399" s="437"/>
      <c r="Q399" s="438"/>
      <c r="R399" s="343">
        <f>IF(AND(I399="△",BA399="●"),2+ROUNDDOWN(($L399-100)/100,0)*2,0)</f>
        <v>0</v>
      </c>
      <c r="S399" s="344"/>
      <c r="T399" s="344"/>
      <c r="U399" s="344"/>
      <c r="V399" s="344"/>
      <c r="W399" s="345"/>
      <c r="X399" s="399">
        <v>1</v>
      </c>
      <c r="Y399" s="400"/>
      <c r="Z399" s="401"/>
      <c r="AA399" s="405">
        <f t="shared" ref="AA399" si="54">IF(X399=1,$AL$36,IF(X399=2,$AL$56,IF(X399=3,$AL$74,IF(X399=4,$AL$93,IF(X399=5,$AL$111,IF(X399=6,$AL$129,IF(X399=7,$AL$148,IF(X399=8,$AL$166,IF(X399=9,$AL$184,IF(X399=10,$AL$203,0))))))))))</f>
        <v>0</v>
      </c>
      <c r="AB399" s="406"/>
      <c r="AC399" s="407"/>
      <c r="AD399" s="358">
        <f>IF(I399="△",ROUNDUP(R399*AA399,1),0)</f>
        <v>0</v>
      </c>
      <c r="AE399" s="359"/>
      <c r="AF399" s="359"/>
      <c r="AG399" s="359"/>
      <c r="AH399" s="359"/>
      <c r="AI399" s="360"/>
      <c r="AJ399" s="19"/>
      <c r="AM399" s="19"/>
      <c r="AN399" s="19"/>
      <c r="AO399" s="36"/>
      <c r="AP399" s="36"/>
      <c r="BA399" s="430" t="str">
        <f>IF(OR(I399="×",BA403="×"),"×","●")</f>
        <v>●</v>
      </c>
      <c r="BB399" s="430">
        <f>IF(BA399="●",IF(I399="定","-",I399),"-")</f>
        <v>0</v>
      </c>
      <c r="BD399" s="315"/>
      <c r="BE399" s="315"/>
    </row>
    <row r="400" spans="3:58" ht="10.9" customHeight="1" x14ac:dyDescent="0.15">
      <c r="C400" s="435"/>
      <c r="D400" s="436"/>
      <c r="E400" s="418"/>
      <c r="F400" s="418"/>
      <c r="G400" s="435"/>
      <c r="H400" s="418"/>
      <c r="I400" s="463"/>
      <c r="J400" s="464"/>
      <c r="K400" s="465"/>
      <c r="L400" s="458"/>
      <c r="M400" s="439"/>
      <c r="N400" s="439"/>
      <c r="O400" s="439"/>
      <c r="P400" s="439"/>
      <c r="Q400" s="440"/>
      <c r="R400" s="343"/>
      <c r="S400" s="344"/>
      <c r="T400" s="344"/>
      <c r="U400" s="344"/>
      <c r="V400" s="344"/>
      <c r="W400" s="345"/>
      <c r="X400" s="399"/>
      <c r="Y400" s="400"/>
      <c r="Z400" s="401"/>
      <c r="AA400" s="405"/>
      <c r="AB400" s="406"/>
      <c r="AC400" s="407"/>
      <c r="AD400" s="358"/>
      <c r="AE400" s="359"/>
      <c r="AF400" s="359"/>
      <c r="AG400" s="359"/>
      <c r="AH400" s="359"/>
      <c r="AI400" s="360"/>
      <c r="AJ400" s="19"/>
      <c r="AM400" s="19"/>
      <c r="AN400" s="19"/>
      <c r="AO400" s="36"/>
      <c r="AP400" s="36"/>
      <c r="BA400" s="430"/>
      <c r="BB400" s="430"/>
      <c r="BD400" s="315"/>
      <c r="BE400" s="315"/>
    </row>
    <row r="401" spans="3:57" ht="10.9" customHeight="1" x14ac:dyDescent="0.15">
      <c r="C401" s="435"/>
      <c r="D401" s="436"/>
      <c r="E401" s="418"/>
      <c r="F401" s="418"/>
      <c r="G401" s="435"/>
      <c r="H401" s="418"/>
      <c r="I401" s="463"/>
      <c r="J401" s="464"/>
      <c r="K401" s="465"/>
      <c r="L401" s="458"/>
      <c r="M401" s="439"/>
      <c r="N401" s="439"/>
      <c r="O401" s="439"/>
      <c r="P401" s="439"/>
      <c r="Q401" s="440"/>
      <c r="R401" s="343"/>
      <c r="S401" s="344"/>
      <c r="T401" s="344"/>
      <c r="U401" s="344"/>
      <c r="V401" s="344"/>
      <c r="W401" s="345"/>
      <c r="X401" s="399"/>
      <c r="Y401" s="400"/>
      <c r="Z401" s="401"/>
      <c r="AA401" s="405"/>
      <c r="AB401" s="406"/>
      <c r="AC401" s="407"/>
      <c r="AD401" s="358"/>
      <c r="AE401" s="359"/>
      <c r="AF401" s="359"/>
      <c r="AG401" s="359"/>
      <c r="AH401" s="359"/>
      <c r="AI401" s="360"/>
      <c r="AJ401" s="19"/>
      <c r="AM401" s="19"/>
      <c r="AN401" s="19"/>
      <c r="AO401" s="36"/>
      <c r="AP401" s="36"/>
      <c r="BA401" s="430"/>
      <c r="BB401" s="430"/>
      <c r="BD401" s="315"/>
      <c r="BE401" s="315"/>
    </row>
    <row r="402" spans="3:57" ht="10.9" customHeight="1" x14ac:dyDescent="0.15">
      <c r="C402" s="413"/>
      <c r="D402" s="416"/>
      <c r="E402" s="419"/>
      <c r="F402" s="419"/>
      <c r="G402" s="413"/>
      <c r="H402" s="419"/>
      <c r="I402" s="466"/>
      <c r="J402" s="467"/>
      <c r="K402" s="468"/>
      <c r="L402" s="459"/>
      <c r="M402" s="441"/>
      <c r="N402" s="441"/>
      <c r="O402" s="441"/>
      <c r="P402" s="441"/>
      <c r="Q402" s="442"/>
      <c r="R402" s="343"/>
      <c r="S402" s="344"/>
      <c r="T402" s="344"/>
      <c r="U402" s="344"/>
      <c r="V402" s="344"/>
      <c r="W402" s="345"/>
      <c r="X402" s="402"/>
      <c r="Y402" s="403"/>
      <c r="Z402" s="404"/>
      <c r="AA402" s="408"/>
      <c r="AB402" s="409"/>
      <c r="AC402" s="410"/>
      <c r="AD402" s="358"/>
      <c r="AE402" s="359"/>
      <c r="AF402" s="359"/>
      <c r="AG402" s="359"/>
      <c r="AH402" s="359"/>
      <c r="AI402" s="360"/>
      <c r="AJ402" s="19"/>
      <c r="AM402" s="19"/>
      <c r="AN402" s="19"/>
      <c r="AO402" s="36"/>
      <c r="AP402" s="36"/>
      <c r="BA402" s="430"/>
      <c r="BB402" s="430"/>
      <c r="BD402" s="315"/>
      <c r="BE402" s="315"/>
    </row>
    <row r="403" spans="3:57" ht="10.9" customHeight="1" x14ac:dyDescent="0.15">
      <c r="C403" s="411">
        <v>6</v>
      </c>
      <c r="D403" s="414" t="s">
        <v>103</v>
      </c>
      <c r="E403" s="417">
        <v>2</v>
      </c>
      <c r="F403" s="417" t="s">
        <v>104</v>
      </c>
      <c r="G403" s="411" t="s">
        <v>108</v>
      </c>
      <c r="H403" s="417"/>
      <c r="I403" s="460"/>
      <c r="J403" s="461"/>
      <c r="K403" s="462"/>
      <c r="L403" s="469">
        <f>J$225</f>
        <v>0</v>
      </c>
      <c r="M403" s="437"/>
      <c r="N403" s="437"/>
      <c r="O403" s="437"/>
      <c r="P403" s="437"/>
      <c r="Q403" s="438"/>
      <c r="R403" s="343">
        <f t="shared" ref="R403" si="55">IF(AND(I403="△",BA403="●"),2+ROUNDDOWN(($L403-100)/100,0)*2,0)</f>
        <v>0</v>
      </c>
      <c r="S403" s="344"/>
      <c r="T403" s="344"/>
      <c r="U403" s="344"/>
      <c r="V403" s="344"/>
      <c r="W403" s="345"/>
      <c r="X403" s="399">
        <v>1</v>
      </c>
      <c r="Y403" s="400"/>
      <c r="Z403" s="401"/>
      <c r="AA403" s="405">
        <f t="shared" ref="AA403" si="56">IF(X403=1,$AL$36,IF(X403=2,$AL$56,IF(X403=3,$AL$74,IF(X403=4,$AL$93,IF(X403=5,$AL$111,IF(X403=6,$AL$129,IF(X403=7,$AL$148,IF(X403=8,$AL$166,IF(X403=9,$AL$184,IF(X403=10,$AL$203,0))))))))))</f>
        <v>0</v>
      </c>
      <c r="AB403" s="406"/>
      <c r="AC403" s="407"/>
      <c r="AD403" s="358">
        <f>IF(I403="△",ROUNDUP(R403*AA403,1),0)</f>
        <v>0</v>
      </c>
      <c r="AE403" s="359"/>
      <c r="AF403" s="359"/>
      <c r="AG403" s="359"/>
      <c r="AH403" s="359"/>
      <c r="AI403" s="360"/>
      <c r="AJ403" s="19"/>
      <c r="AM403" s="19"/>
      <c r="AN403" s="19"/>
      <c r="AO403" s="36"/>
      <c r="AP403" s="36"/>
      <c r="BA403" s="430" t="str">
        <f>IF(OR(I403="×",BA407="×"),"×","●")</f>
        <v>●</v>
      </c>
      <c r="BB403" s="430">
        <f>IF(BA403="●",IF(I403="定","-",I403),"-")</f>
        <v>0</v>
      </c>
      <c r="BD403" s="315"/>
      <c r="BE403" s="315"/>
    </row>
    <row r="404" spans="3:57" ht="10.9" customHeight="1" x14ac:dyDescent="0.15">
      <c r="C404" s="435"/>
      <c r="D404" s="436"/>
      <c r="E404" s="418"/>
      <c r="F404" s="418"/>
      <c r="G404" s="435"/>
      <c r="H404" s="418"/>
      <c r="I404" s="463"/>
      <c r="J404" s="464"/>
      <c r="K404" s="465"/>
      <c r="L404" s="458"/>
      <c r="M404" s="439"/>
      <c r="N404" s="439"/>
      <c r="O404" s="439"/>
      <c r="P404" s="439"/>
      <c r="Q404" s="440"/>
      <c r="R404" s="343"/>
      <c r="S404" s="344"/>
      <c r="T404" s="344"/>
      <c r="U404" s="344"/>
      <c r="V404" s="344"/>
      <c r="W404" s="345"/>
      <c r="X404" s="399"/>
      <c r="Y404" s="400"/>
      <c r="Z404" s="401"/>
      <c r="AA404" s="405"/>
      <c r="AB404" s="406"/>
      <c r="AC404" s="407"/>
      <c r="AD404" s="358"/>
      <c r="AE404" s="359"/>
      <c r="AF404" s="359"/>
      <c r="AG404" s="359"/>
      <c r="AH404" s="359"/>
      <c r="AI404" s="360"/>
      <c r="AJ404" s="19"/>
      <c r="AM404" s="19"/>
      <c r="AN404" s="19"/>
      <c r="AO404" s="36"/>
      <c r="AP404" s="36"/>
      <c r="BA404" s="430"/>
      <c r="BB404" s="430"/>
      <c r="BD404" s="315"/>
      <c r="BE404" s="315"/>
    </row>
    <row r="405" spans="3:57" ht="10.9" customHeight="1" x14ac:dyDescent="0.15">
      <c r="C405" s="435"/>
      <c r="D405" s="436"/>
      <c r="E405" s="418"/>
      <c r="F405" s="418"/>
      <c r="G405" s="435"/>
      <c r="H405" s="418"/>
      <c r="I405" s="463"/>
      <c r="J405" s="464"/>
      <c r="K405" s="465"/>
      <c r="L405" s="458"/>
      <c r="M405" s="439"/>
      <c r="N405" s="439"/>
      <c r="O405" s="439"/>
      <c r="P405" s="439"/>
      <c r="Q405" s="440"/>
      <c r="R405" s="343"/>
      <c r="S405" s="344"/>
      <c r="T405" s="344"/>
      <c r="U405" s="344"/>
      <c r="V405" s="344"/>
      <c r="W405" s="345"/>
      <c r="X405" s="399"/>
      <c r="Y405" s="400"/>
      <c r="Z405" s="401"/>
      <c r="AA405" s="405"/>
      <c r="AB405" s="406"/>
      <c r="AC405" s="407"/>
      <c r="AD405" s="358"/>
      <c r="AE405" s="359"/>
      <c r="AF405" s="359"/>
      <c r="AG405" s="359"/>
      <c r="AH405" s="359"/>
      <c r="AI405" s="360"/>
      <c r="AJ405" s="19"/>
      <c r="AM405" s="19"/>
      <c r="AN405" s="19"/>
      <c r="AO405" s="36"/>
      <c r="AP405" s="36"/>
      <c r="BA405" s="430"/>
      <c r="BB405" s="430"/>
      <c r="BD405" s="315"/>
      <c r="BE405" s="315"/>
    </row>
    <row r="406" spans="3:57" ht="10.9" customHeight="1" x14ac:dyDescent="0.15">
      <c r="C406" s="413"/>
      <c r="D406" s="416"/>
      <c r="E406" s="419"/>
      <c r="F406" s="419"/>
      <c r="G406" s="413"/>
      <c r="H406" s="419"/>
      <c r="I406" s="466"/>
      <c r="J406" s="467"/>
      <c r="K406" s="468"/>
      <c r="L406" s="459"/>
      <c r="M406" s="441"/>
      <c r="N406" s="441"/>
      <c r="O406" s="441"/>
      <c r="P406" s="441"/>
      <c r="Q406" s="442"/>
      <c r="R406" s="343"/>
      <c r="S406" s="344"/>
      <c r="T406" s="344"/>
      <c r="U406" s="344"/>
      <c r="V406" s="344"/>
      <c r="W406" s="345"/>
      <c r="X406" s="402"/>
      <c r="Y406" s="403"/>
      <c r="Z406" s="404"/>
      <c r="AA406" s="408"/>
      <c r="AB406" s="409"/>
      <c r="AC406" s="410"/>
      <c r="AD406" s="358"/>
      <c r="AE406" s="359"/>
      <c r="AF406" s="359"/>
      <c r="AG406" s="359"/>
      <c r="AH406" s="359"/>
      <c r="AI406" s="360"/>
      <c r="AJ406" s="19"/>
      <c r="AM406" s="19"/>
      <c r="AN406" s="19"/>
      <c r="AO406" s="36"/>
      <c r="AP406" s="36"/>
      <c r="BA406" s="430"/>
      <c r="BB406" s="430"/>
      <c r="BD406" s="315"/>
      <c r="BE406" s="315"/>
    </row>
    <row r="407" spans="3:57" ht="10.9" customHeight="1" x14ac:dyDescent="0.15">
      <c r="C407" s="411">
        <v>6</v>
      </c>
      <c r="D407" s="414" t="s">
        <v>103</v>
      </c>
      <c r="E407" s="417">
        <v>3</v>
      </c>
      <c r="F407" s="417" t="s">
        <v>104</v>
      </c>
      <c r="G407" s="411" t="s">
        <v>109</v>
      </c>
      <c r="H407" s="417"/>
      <c r="I407" s="460"/>
      <c r="J407" s="461"/>
      <c r="K407" s="462"/>
      <c r="L407" s="469">
        <f>J$225</f>
        <v>0</v>
      </c>
      <c r="M407" s="437"/>
      <c r="N407" s="437"/>
      <c r="O407" s="437"/>
      <c r="P407" s="437"/>
      <c r="Q407" s="438"/>
      <c r="R407" s="343">
        <f t="shared" ref="R407" si="57">IF(AND(I407="△",BA407="●"),2+ROUNDDOWN(($L407-100)/100,0)*2,0)</f>
        <v>0</v>
      </c>
      <c r="S407" s="344"/>
      <c r="T407" s="344"/>
      <c r="U407" s="344"/>
      <c r="V407" s="344"/>
      <c r="W407" s="345"/>
      <c r="X407" s="399">
        <v>1</v>
      </c>
      <c r="Y407" s="400"/>
      <c r="Z407" s="401"/>
      <c r="AA407" s="405">
        <f t="shared" ref="AA407" si="58">IF(X407=1,$AL$36,IF(X407=2,$AL$56,IF(X407=3,$AL$74,IF(X407=4,$AL$93,IF(X407=5,$AL$111,IF(X407=6,$AL$129,IF(X407=7,$AL$148,IF(X407=8,$AL$166,IF(X407=9,$AL$184,IF(X407=10,$AL$203,0))))))))))</f>
        <v>0</v>
      </c>
      <c r="AB407" s="406"/>
      <c r="AC407" s="407"/>
      <c r="AD407" s="358">
        <f>IF(I407="△",ROUNDUP(R407*AA407,1),0)</f>
        <v>0</v>
      </c>
      <c r="AE407" s="359"/>
      <c r="AF407" s="359"/>
      <c r="AG407" s="359"/>
      <c r="AH407" s="359"/>
      <c r="AI407" s="360"/>
      <c r="AJ407" s="19"/>
      <c r="AM407" s="19"/>
      <c r="AN407" s="19"/>
      <c r="AO407" s="36"/>
      <c r="AP407" s="36"/>
      <c r="BA407" s="430" t="str">
        <f>IF(OR(I407="×",BA411="×"),"×","●")</f>
        <v>●</v>
      </c>
      <c r="BB407" s="430">
        <f>IF(BA407="●",IF(I407="定","-",I407),"-")</f>
        <v>0</v>
      </c>
      <c r="BD407" s="315"/>
      <c r="BE407" s="315"/>
    </row>
    <row r="408" spans="3:57" ht="10.9" customHeight="1" x14ac:dyDescent="0.15">
      <c r="C408" s="435"/>
      <c r="D408" s="436"/>
      <c r="E408" s="418"/>
      <c r="F408" s="418"/>
      <c r="G408" s="435"/>
      <c r="H408" s="418"/>
      <c r="I408" s="463"/>
      <c r="J408" s="464"/>
      <c r="K408" s="465"/>
      <c r="L408" s="458"/>
      <c r="M408" s="439"/>
      <c r="N408" s="439"/>
      <c r="O408" s="439"/>
      <c r="P408" s="439"/>
      <c r="Q408" s="440"/>
      <c r="R408" s="343"/>
      <c r="S408" s="344"/>
      <c r="T408" s="344"/>
      <c r="U408" s="344"/>
      <c r="V408" s="344"/>
      <c r="W408" s="345"/>
      <c r="X408" s="399"/>
      <c r="Y408" s="400"/>
      <c r="Z408" s="401"/>
      <c r="AA408" s="405"/>
      <c r="AB408" s="406"/>
      <c r="AC408" s="407"/>
      <c r="AD408" s="358"/>
      <c r="AE408" s="359"/>
      <c r="AF408" s="359"/>
      <c r="AG408" s="359"/>
      <c r="AH408" s="359"/>
      <c r="AI408" s="360"/>
      <c r="AJ408" s="19"/>
      <c r="AM408" s="19"/>
      <c r="AN408" s="19"/>
      <c r="AO408" s="36"/>
      <c r="AP408" s="36"/>
      <c r="BA408" s="430"/>
      <c r="BB408" s="430"/>
      <c r="BD408" s="315"/>
      <c r="BE408" s="315"/>
    </row>
    <row r="409" spans="3:57" ht="10.9" customHeight="1" x14ac:dyDescent="0.15">
      <c r="C409" s="435"/>
      <c r="D409" s="436"/>
      <c r="E409" s="418"/>
      <c r="F409" s="418"/>
      <c r="G409" s="435"/>
      <c r="H409" s="418"/>
      <c r="I409" s="463"/>
      <c r="J409" s="464"/>
      <c r="K409" s="465"/>
      <c r="L409" s="458"/>
      <c r="M409" s="439"/>
      <c r="N409" s="439"/>
      <c r="O409" s="439"/>
      <c r="P409" s="439"/>
      <c r="Q409" s="440"/>
      <c r="R409" s="343"/>
      <c r="S409" s="344"/>
      <c r="T409" s="344"/>
      <c r="U409" s="344"/>
      <c r="V409" s="344"/>
      <c r="W409" s="345"/>
      <c r="X409" s="399"/>
      <c r="Y409" s="400"/>
      <c r="Z409" s="401"/>
      <c r="AA409" s="405"/>
      <c r="AB409" s="406"/>
      <c r="AC409" s="407"/>
      <c r="AD409" s="358"/>
      <c r="AE409" s="359"/>
      <c r="AF409" s="359"/>
      <c r="AG409" s="359"/>
      <c r="AH409" s="359"/>
      <c r="AI409" s="360"/>
      <c r="AJ409" s="19"/>
      <c r="AM409" s="19"/>
      <c r="AN409" s="19"/>
      <c r="AO409" s="36"/>
      <c r="AP409" s="36"/>
      <c r="BA409" s="430"/>
      <c r="BB409" s="430"/>
      <c r="BD409" s="315"/>
      <c r="BE409" s="315"/>
    </row>
    <row r="410" spans="3:57" ht="10.9" customHeight="1" x14ac:dyDescent="0.15">
      <c r="C410" s="413"/>
      <c r="D410" s="416"/>
      <c r="E410" s="419"/>
      <c r="F410" s="419"/>
      <c r="G410" s="413"/>
      <c r="H410" s="419"/>
      <c r="I410" s="466"/>
      <c r="J410" s="467"/>
      <c r="K410" s="468"/>
      <c r="L410" s="459"/>
      <c r="M410" s="441"/>
      <c r="N410" s="441"/>
      <c r="O410" s="441"/>
      <c r="P410" s="441"/>
      <c r="Q410" s="442"/>
      <c r="R410" s="343"/>
      <c r="S410" s="344"/>
      <c r="T410" s="344"/>
      <c r="U410" s="344"/>
      <c r="V410" s="344"/>
      <c r="W410" s="345"/>
      <c r="X410" s="402"/>
      <c r="Y410" s="403"/>
      <c r="Z410" s="404"/>
      <c r="AA410" s="408"/>
      <c r="AB410" s="409"/>
      <c r="AC410" s="410"/>
      <c r="AD410" s="358"/>
      <c r="AE410" s="359"/>
      <c r="AF410" s="359"/>
      <c r="AG410" s="359"/>
      <c r="AH410" s="359"/>
      <c r="AI410" s="360"/>
      <c r="AJ410" s="19"/>
      <c r="AM410" s="19"/>
      <c r="AN410" s="19"/>
      <c r="AO410" s="36"/>
      <c r="AP410" s="36"/>
      <c r="BA410" s="430"/>
      <c r="BB410" s="430"/>
      <c r="BD410" s="315"/>
      <c r="BE410" s="315"/>
    </row>
    <row r="411" spans="3:57" ht="10.9" customHeight="1" x14ac:dyDescent="0.15">
      <c r="C411" s="411">
        <v>6</v>
      </c>
      <c r="D411" s="414" t="s">
        <v>103</v>
      </c>
      <c r="E411" s="417">
        <v>4</v>
      </c>
      <c r="F411" s="417" t="s">
        <v>104</v>
      </c>
      <c r="G411" s="411" t="s">
        <v>110</v>
      </c>
      <c r="H411" s="417"/>
      <c r="I411" s="460"/>
      <c r="J411" s="461"/>
      <c r="K411" s="462"/>
      <c r="L411" s="469">
        <f>J$225</f>
        <v>0</v>
      </c>
      <c r="M411" s="437"/>
      <c r="N411" s="437"/>
      <c r="O411" s="437"/>
      <c r="P411" s="437"/>
      <c r="Q411" s="438"/>
      <c r="R411" s="343">
        <f t="shared" ref="R411" si="59">IF(AND(I411="△",BA411="●"),2+ROUNDDOWN(($L411-100)/100,0)*2,0)</f>
        <v>0</v>
      </c>
      <c r="S411" s="344"/>
      <c r="T411" s="344"/>
      <c r="U411" s="344"/>
      <c r="V411" s="344"/>
      <c r="W411" s="345"/>
      <c r="X411" s="399">
        <v>1</v>
      </c>
      <c r="Y411" s="400"/>
      <c r="Z411" s="401"/>
      <c r="AA411" s="405">
        <f t="shared" ref="AA411" si="60">IF(X411=1,$AL$36,IF(X411=2,$AL$56,IF(X411=3,$AL$74,IF(X411=4,$AL$93,IF(X411=5,$AL$111,IF(X411=6,$AL$129,IF(X411=7,$AL$148,IF(X411=8,$AL$166,IF(X411=9,$AL$184,IF(X411=10,$AL$203,0))))))))))</f>
        <v>0</v>
      </c>
      <c r="AB411" s="406"/>
      <c r="AC411" s="407"/>
      <c r="AD411" s="358">
        <f>IF(I411="△",ROUNDUP(R411*AA411,1),0)</f>
        <v>0</v>
      </c>
      <c r="AE411" s="359"/>
      <c r="AF411" s="359"/>
      <c r="AG411" s="359"/>
      <c r="AH411" s="359"/>
      <c r="AI411" s="360"/>
      <c r="AJ411" s="19"/>
      <c r="AM411" s="19"/>
      <c r="AN411" s="19"/>
      <c r="AO411" s="36"/>
      <c r="AP411" s="36"/>
      <c r="BA411" s="430" t="str">
        <f>IF(OR(I411="×",BA415="×"),"×","●")</f>
        <v>●</v>
      </c>
      <c r="BB411" s="430">
        <f>IF(BA411="●",IF(I411="定","-",I411),"-")</f>
        <v>0</v>
      </c>
      <c r="BD411" s="315"/>
      <c r="BE411" s="315"/>
    </row>
    <row r="412" spans="3:57" ht="10.9" customHeight="1" x14ac:dyDescent="0.15">
      <c r="C412" s="435"/>
      <c r="D412" s="436"/>
      <c r="E412" s="418"/>
      <c r="F412" s="418"/>
      <c r="G412" s="435"/>
      <c r="H412" s="418"/>
      <c r="I412" s="463"/>
      <c r="J412" s="464"/>
      <c r="K412" s="465"/>
      <c r="L412" s="458"/>
      <c r="M412" s="439"/>
      <c r="N412" s="439"/>
      <c r="O412" s="439"/>
      <c r="P412" s="439"/>
      <c r="Q412" s="440"/>
      <c r="R412" s="343"/>
      <c r="S412" s="344"/>
      <c r="T412" s="344"/>
      <c r="U412" s="344"/>
      <c r="V412" s="344"/>
      <c r="W412" s="345"/>
      <c r="X412" s="399"/>
      <c r="Y412" s="400"/>
      <c r="Z412" s="401"/>
      <c r="AA412" s="405"/>
      <c r="AB412" s="406"/>
      <c r="AC412" s="407"/>
      <c r="AD412" s="358"/>
      <c r="AE412" s="359"/>
      <c r="AF412" s="359"/>
      <c r="AG412" s="359"/>
      <c r="AH412" s="359"/>
      <c r="AI412" s="360"/>
      <c r="AJ412" s="19"/>
      <c r="AM412" s="19"/>
      <c r="AN412" s="19"/>
      <c r="AO412" s="36"/>
      <c r="AP412" s="36"/>
      <c r="BA412" s="430"/>
      <c r="BB412" s="430"/>
      <c r="BD412" s="315"/>
      <c r="BE412" s="315"/>
    </row>
    <row r="413" spans="3:57" ht="10.9" customHeight="1" x14ac:dyDescent="0.15">
      <c r="C413" s="435"/>
      <c r="D413" s="436"/>
      <c r="E413" s="418"/>
      <c r="F413" s="418"/>
      <c r="G413" s="435"/>
      <c r="H413" s="418"/>
      <c r="I413" s="463"/>
      <c r="J413" s="464"/>
      <c r="K413" s="465"/>
      <c r="L413" s="458"/>
      <c r="M413" s="439"/>
      <c r="N413" s="439"/>
      <c r="O413" s="439"/>
      <c r="P413" s="439"/>
      <c r="Q413" s="440"/>
      <c r="R413" s="343"/>
      <c r="S413" s="344"/>
      <c r="T413" s="344"/>
      <c r="U413" s="344"/>
      <c r="V413" s="344"/>
      <c r="W413" s="345"/>
      <c r="X413" s="399"/>
      <c r="Y413" s="400"/>
      <c r="Z413" s="401"/>
      <c r="AA413" s="405"/>
      <c r="AB413" s="406"/>
      <c r="AC413" s="407"/>
      <c r="AD413" s="358"/>
      <c r="AE413" s="359"/>
      <c r="AF413" s="359"/>
      <c r="AG413" s="359"/>
      <c r="AH413" s="359"/>
      <c r="AI413" s="360"/>
      <c r="AJ413" s="19"/>
      <c r="AM413" s="19"/>
      <c r="AN413" s="19"/>
      <c r="AO413" s="36"/>
      <c r="AP413" s="36"/>
      <c r="BA413" s="430"/>
      <c r="BB413" s="430"/>
      <c r="BD413" s="315"/>
      <c r="BE413" s="315"/>
    </row>
    <row r="414" spans="3:57" ht="10.9" customHeight="1" x14ac:dyDescent="0.15">
      <c r="C414" s="413"/>
      <c r="D414" s="416"/>
      <c r="E414" s="419"/>
      <c r="F414" s="419"/>
      <c r="G414" s="413"/>
      <c r="H414" s="419"/>
      <c r="I414" s="466"/>
      <c r="J414" s="467"/>
      <c r="K414" s="468"/>
      <c r="L414" s="459"/>
      <c r="M414" s="441"/>
      <c r="N414" s="441"/>
      <c r="O414" s="441"/>
      <c r="P414" s="441"/>
      <c r="Q414" s="442"/>
      <c r="R414" s="343"/>
      <c r="S414" s="344"/>
      <c r="T414" s="344"/>
      <c r="U414" s="344"/>
      <c r="V414" s="344"/>
      <c r="W414" s="345"/>
      <c r="X414" s="402"/>
      <c r="Y414" s="403"/>
      <c r="Z414" s="404"/>
      <c r="AA414" s="408"/>
      <c r="AB414" s="409"/>
      <c r="AC414" s="410"/>
      <c r="AD414" s="358"/>
      <c r="AE414" s="359"/>
      <c r="AF414" s="359"/>
      <c r="AG414" s="359"/>
      <c r="AH414" s="359"/>
      <c r="AI414" s="360"/>
      <c r="AJ414" s="19"/>
      <c r="AM414" s="19"/>
      <c r="AN414" s="19"/>
      <c r="AO414" s="36"/>
      <c r="AP414" s="36"/>
      <c r="BA414" s="430"/>
      <c r="BB414" s="430"/>
      <c r="BD414" s="315"/>
      <c r="BE414" s="315"/>
    </row>
    <row r="415" spans="3:57" ht="10.9" customHeight="1" x14ac:dyDescent="0.15">
      <c r="C415" s="411">
        <v>6</v>
      </c>
      <c r="D415" s="414" t="s">
        <v>103</v>
      </c>
      <c r="E415" s="417">
        <v>5</v>
      </c>
      <c r="F415" s="417" t="s">
        <v>104</v>
      </c>
      <c r="G415" s="411" t="s">
        <v>111</v>
      </c>
      <c r="H415" s="417"/>
      <c r="I415" s="460"/>
      <c r="J415" s="461"/>
      <c r="K415" s="462"/>
      <c r="L415" s="469">
        <f>J$225</f>
        <v>0</v>
      </c>
      <c r="M415" s="437"/>
      <c r="N415" s="437"/>
      <c r="O415" s="437"/>
      <c r="P415" s="437"/>
      <c r="Q415" s="438"/>
      <c r="R415" s="343">
        <f t="shared" ref="R415" si="61">IF(AND(I415="△",BA415="●"),2+ROUNDDOWN(($L415-100)/100,0)*2,0)</f>
        <v>0</v>
      </c>
      <c r="S415" s="344"/>
      <c r="T415" s="344"/>
      <c r="U415" s="344"/>
      <c r="V415" s="344"/>
      <c r="W415" s="345"/>
      <c r="X415" s="399">
        <v>1</v>
      </c>
      <c r="Y415" s="400"/>
      <c r="Z415" s="401"/>
      <c r="AA415" s="405">
        <f t="shared" ref="AA415" si="62">IF(X415=1,$AL$36,IF(X415=2,$AL$56,IF(X415=3,$AL$74,IF(X415=4,$AL$93,IF(X415=5,$AL$111,IF(X415=6,$AL$129,IF(X415=7,$AL$148,IF(X415=8,$AL$166,IF(X415=9,$AL$184,IF(X415=10,$AL$203,0))))))))))</f>
        <v>0</v>
      </c>
      <c r="AB415" s="406"/>
      <c r="AC415" s="407"/>
      <c r="AD415" s="358">
        <f>IF(I415="△",ROUNDUP(R415*AA415,1),0)</f>
        <v>0</v>
      </c>
      <c r="AE415" s="359"/>
      <c r="AF415" s="359"/>
      <c r="AG415" s="359"/>
      <c r="AH415" s="359"/>
      <c r="AI415" s="360"/>
      <c r="AJ415" s="19"/>
      <c r="AM415" s="67"/>
      <c r="AN415" s="67"/>
      <c r="AO415" s="67"/>
      <c r="AP415" s="67"/>
      <c r="BA415" s="430" t="str">
        <f>IF(OR(I415="×",BA419="×"),"×","●")</f>
        <v>●</v>
      </c>
      <c r="BB415" s="430">
        <f>IF(BA415="●",IF(I415="定","-",I415),"-")</f>
        <v>0</v>
      </c>
      <c r="BD415" s="219"/>
      <c r="BE415" s="219"/>
    </row>
    <row r="416" spans="3:57" ht="10.9" customHeight="1" x14ac:dyDescent="0.15">
      <c r="C416" s="435"/>
      <c r="D416" s="436"/>
      <c r="E416" s="418"/>
      <c r="F416" s="418"/>
      <c r="G416" s="435"/>
      <c r="H416" s="418"/>
      <c r="I416" s="463"/>
      <c r="J416" s="464"/>
      <c r="K416" s="465"/>
      <c r="L416" s="458"/>
      <c r="M416" s="439"/>
      <c r="N416" s="439"/>
      <c r="O416" s="439"/>
      <c r="P416" s="439"/>
      <c r="Q416" s="440"/>
      <c r="R416" s="343"/>
      <c r="S416" s="344"/>
      <c r="T416" s="344"/>
      <c r="U416" s="344"/>
      <c r="V416" s="344"/>
      <c r="W416" s="345"/>
      <c r="X416" s="399"/>
      <c r="Y416" s="400"/>
      <c r="Z416" s="401"/>
      <c r="AA416" s="405"/>
      <c r="AB416" s="406"/>
      <c r="AC416" s="407"/>
      <c r="AD416" s="358"/>
      <c r="AE416" s="359"/>
      <c r="AF416" s="359"/>
      <c r="AG416" s="359"/>
      <c r="AH416" s="359"/>
      <c r="AI416" s="360"/>
      <c r="AJ416" s="19"/>
      <c r="AM416" s="67"/>
      <c r="AN416" s="67"/>
      <c r="AO416" s="67"/>
      <c r="AP416" s="67"/>
      <c r="BA416" s="430"/>
      <c r="BB416" s="430"/>
      <c r="BD416" s="219"/>
      <c r="BE416" s="219"/>
    </row>
    <row r="417" spans="3:57" ht="10.9" customHeight="1" x14ac:dyDescent="0.15">
      <c r="C417" s="435"/>
      <c r="D417" s="436"/>
      <c r="E417" s="418"/>
      <c r="F417" s="418"/>
      <c r="G417" s="435"/>
      <c r="H417" s="418"/>
      <c r="I417" s="463"/>
      <c r="J417" s="464"/>
      <c r="K417" s="465"/>
      <c r="L417" s="458"/>
      <c r="M417" s="439"/>
      <c r="N417" s="439"/>
      <c r="O417" s="439"/>
      <c r="P417" s="439"/>
      <c r="Q417" s="440"/>
      <c r="R417" s="343"/>
      <c r="S417" s="344"/>
      <c r="T417" s="344"/>
      <c r="U417" s="344"/>
      <c r="V417" s="344"/>
      <c r="W417" s="345"/>
      <c r="X417" s="399"/>
      <c r="Y417" s="400"/>
      <c r="Z417" s="401"/>
      <c r="AA417" s="405"/>
      <c r="AB417" s="406"/>
      <c r="AC417" s="407"/>
      <c r="AD417" s="358"/>
      <c r="AE417" s="359"/>
      <c r="AF417" s="359"/>
      <c r="AG417" s="359"/>
      <c r="AH417" s="359"/>
      <c r="AI417" s="360"/>
      <c r="AJ417" s="19"/>
      <c r="AM417" s="67"/>
      <c r="AN417" s="67"/>
      <c r="AO417" s="67"/>
      <c r="AP417" s="67"/>
      <c r="BA417" s="430"/>
      <c r="BB417" s="430"/>
      <c r="BD417" s="219"/>
      <c r="BE417" s="219"/>
    </row>
    <row r="418" spans="3:57" ht="10.9" customHeight="1" x14ac:dyDescent="0.15">
      <c r="C418" s="413"/>
      <c r="D418" s="416"/>
      <c r="E418" s="419"/>
      <c r="F418" s="419"/>
      <c r="G418" s="413"/>
      <c r="H418" s="419"/>
      <c r="I418" s="466"/>
      <c r="J418" s="467"/>
      <c r="K418" s="468"/>
      <c r="L418" s="459"/>
      <c r="M418" s="441"/>
      <c r="N418" s="441"/>
      <c r="O418" s="441"/>
      <c r="P418" s="441"/>
      <c r="Q418" s="442"/>
      <c r="R418" s="343"/>
      <c r="S418" s="344"/>
      <c r="T418" s="344"/>
      <c r="U418" s="344"/>
      <c r="V418" s="344"/>
      <c r="W418" s="345"/>
      <c r="X418" s="402"/>
      <c r="Y418" s="403"/>
      <c r="Z418" s="404"/>
      <c r="AA418" s="408"/>
      <c r="AB418" s="409"/>
      <c r="AC418" s="410"/>
      <c r="AD418" s="358"/>
      <c r="AE418" s="359"/>
      <c r="AF418" s="359"/>
      <c r="AG418" s="359"/>
      <c r="AH418" s="359"/>
      <c r="AI418" s="360"/>
      <c r="AJ418" s="19"/>
      <c r="AM418" s="67"/>
      <c r="AN418" s="67"/>
      <c r="AO418" s="67"/>
      <c r="AP418" s="67"/>
      <c r="BA418" s="430"/>
      <c r="BB418" s="430"/>
      <c r="BD418" s="219"/>
      <c r="BE418" s="219"/>
    </row>
    <row r="419" spans="3:57" ht="10.9" customHeight="1" x14ac:dyDescent="0.15">
      <c r="C419" s="411">
        <v>6</v>
      </c>
      <c r="D419" s="414" t="s">
        <v>103</v>
      </c>
      <c r="E419" s="417">
        <v>6</v>
      </c>
      <c r="F419" s="417" t="s">
        <v>104</v>
      </c>
      <c r="G419" s="411" t="s">
        <v>112</v>
      </c>
      <c r="H419" s="417"/>
      <c r="I419" s="460"/>
      <c r="J419" s="461"/>
      <c r="K419" s="462"/>
      <c r="L419" s="469">
        <f>J$225</f>
        <v>0</v>
      </c>
      <c r="M419" s="437"/>
      <c r="N419" s="437"/>
      <c r="O419" s="437"/>
      <c r="P419" s="437"/>
      <c r="Q419" s="438"/>
      <c r="R419" s="343">
        <f t="shared" ref="R419" si="63">IF(AND(I419="△",BA419="●"),2+ROUNDDOWN(($L419-100)/100,0)*2,0)</f>
        <v>0</v>
      </c>
      <c r="S419" s="344"/>
      <c r="T419" s="344"/>
      <c r="U419" s="344"/>
      <c r="V419" s="344"/>
      <c r="W419" s="345"/>
      <c r="X419" s="399">
        <v>1</v>
      </c>
      <c r="Y419" s="400"/>
      <c r="Z419" s="401"/>
      <c r="AA419" s="405">
        <f t="shared" ref="AA419" si="64">IF(X419=1,$AL$36,IF(X419=2,$AL$56,IF(X419=3,$AL$74,IF(X419=4,$AL$93,IF(X419=5,$AL$111,IF(X419=6,$AL$129,IF(X419=7,$AL$148,IF(X419=8,$AL$166,IF(X419=9,$AL$184,IF(X419=10,$AL$203,0))))))))))</f>
        <v>0</v>
      </c>
      <c r="AB419" s="406"/>
      <c r="AC419" s="407"/>
      <c r="AD419" s="358">
        <f>IF(I419="△",ROUNDUP(R419*AA419,1),0)</f>
        <v>0</v>
      </c>
      <c r="AE419" s="359"/>
      <c r="AF419" s="359"/>
      <c r="AG419" s="359"/>
      <c r="AH419" s="359"/>
      <c r="AI419" s="360"/>
      <c r="AJ419" s="19"/>
      <c r="AM419" s="67"/>
      <c r="AN419" s="67"/>
      <c r="AO419" s="67"/>
      <c r="AP419" s="67"/>
      <c r="BA419" s="430" t="str">
        <f>IF(OR(I419="×",BA423="×"),"×","●")</f>
        <v>●</v>
      </c>
      <c r="BB419" s="430">
        <f>IF(BA419="●",IF(I419="定","-",I419),"-")</f>
        <v>0</v>
      </c>
      <c r="BD419" s="219"/>
      <c r="BE419" s="219"/>
    </row>
    <row r="420" spans="3:57" ht="10.9" customHeight="1" x14ac:dyDescent="0.15">
      <c r="C420" s="435"/>
      <c r="D420" s="436"/>
      <c r="E420" s="418"/>
      <c r="F420" s="418"/>
      <c r="G420" s="435"/>
      <c r="H420" s="418"/>
      <c r="I420" s="463"/>
      <c r="J420" s="464"/>
      <c r="K420" s="465"/>
      <c r="L420" s="458"/>
      <c r="M420" s="439"/>
      <c r="N420" s="439"/>
      <c r="O420" s="439"/>
      <c r="P420" s="439"/>
      <c r="Q420" s="440"/>
      <c r="R420" s="343"/>
      <c r="S420" s="344"/>
      <c r="T420" s="344"/>
      <c r="U420" s="344"/>
      <c r="V420" s="344"/>
      <c r="W420" s="345"/>
      <c r="X420" s="399"/>
      <c r="Y420" s="400"/>
      <c r="Z420" s="401"/>
      <c r="AA420" s="405"/>
      <c r="AB420" s="406"/>
      <c r="AC420" s="407"/>
      <c r="AD420" s="358"/>
      <c r="AE420" s="359"/>
      <c r="AF420" s="359"/>
      <c r="AG420" s="359"/>
      <c r="AH420" s="359"/>
      <c r="AI420" s="360"/>
      <c r="AJ420" s="19"/>
      <c r="AM420" s="67"/>
      <c r="AN420" s="67"/>
      <c r="AO420" s="67"/>
      <c r="AP420" s="67"/>
      <c r="BA420" s="430"/>
      <c r="BB420" s="430"/>
      <c r="BD420" s="219"/>
      <c r="BE420" s="219"/>
    </row>
    <row r="421" spans="3:57" ht="10.9" customHeight="1" x14ac:dyDescent="0.15">
      <c r="C421" s="435"/>
      <c r="D421" s="436"/>
      <c r="E421" s="418"/>
      <c r="F421" s="418"/>
      <c r="G421" s="435"/>
      <c r="H421" s="418"/>
      <c r="I421" s="463"/>
      <c r="J421" s="464"/>
      <c r="K421" s="465"/>
      <c r="L421" s="458"/>
      <c r="M421" s="439"/>
      <c r="N421" s="439"/>
      <c r="O421" s="439"/>
      <c r="P421" s="439"/>
      <c r="Q421" s="440"/>
      <c r="R421" s="343"/>
      <c r="S421" s="344"/>
      <c r="T421" s="344"/>
      <c r="U421" s="344"/>
      <c r="V421" s="344"/>
      <c r="W421" s="345"/>
      <c r="X421" s="399"/>
      <c r="Y421" s="400"/>
      <c r="Z421" s="401"/>
      <c r="AA421" s="405"/>
      <c r="AB421" s="406"/>
      <c r="AC421" s="407"/>
      <c r="AD421" s="358"/>
      <c r="AE421" s="359"/>
      <c r="AF421" s="359"/>
      <c r="AG421" s="359"/>
      <c r="AH421" s="359"/>
      <c r="AI421" s="360"/>
      <c r="AJ421" s="19"/>
      <c r="AM421" s="67"/>
      <c r="AN421" s="67"/>
      <c r="AO421" s="67"/>
      <c r="AP421" s="67"/>
      <c r="BA421" s="430"/>
      <c r="BB421" s="430"/>
      <c r="BD421" s="219"/>
      <c r="BE421" s="219"/>
    </row>
    <row r="422" spans="3:57" ht="10.9" customHeight="1" x14ac:dyDescent="0.15">
      <c r="C422" s="413"/>
      <c r="D422" s="416"/>
      <c r="E422" s="419"/>
      <c r="F422" s="419"/>
      <c r="G422" s="413"/>
      <c r="H422" s="419"/>
      <c r="I422" s="466"/>
      <c r="J422" s="467"/>
      <c r="K422" s="468"/>
      <c r="L422" s="459"/>
      <c r="M422" s="441"/>
      <c r="N422" s="441"/>
      <c r="O422" s="441"/>
      <c r="P422" s="441"/>
      <c r="Q422" s="442"/>
      <c r="R422" s="343"/>
      <c r="S422" s="344"/>
      <c r="T422" s="344"/>
      <c r="U422" s="344"/>
      <c r="V422" s="344"/>
      <c r="W422" s="345"/>
      <c r="X422" s="402"/>
      <c r="Y422" s="403"/>
      <c r="Z422" s="404"/>
      <c r="AA422" s="408"/>
      <c r="AB422" s="409"/>
      <c r="AC422" s="410"/>
      <c r="AD422" s="358"/>
      <c r="AE422" s="359"/>
      <c r="AF422" s="359"/>
      <c r="AG422" s="359"/>
      <c r="AH422" s="359"/>
      <c r="AI422" s="360"/>
      <c r="AJ422" s="19"/>
      <c r="AM422" s="67"/>
      <c r="AN422" s="67"/>
      <c r="AO422" s="67"/>
      <c r="AP422" s="67"/>
      <c r="BA422" s="430"/>
      <c r="BB422" s="430"/>
      <c r="BD422" s="219"/>
      <c r="BE422" s="219"/>
    </row>
    <row r="423" spans="3:57" ht="10.9" customHeight="1" x14ac:dyDescent="0.15">
      <c r="C423" s="411">
        <v>6</v>
      </c>
      <c r="D423" s="414" t="s">
        <v>103</v>
      </c>
      <c r="E423" s="417">
        <v>7</v>
      </c>
      <c r="F423" s="417" t="s">
        <v>104</v>
      </c>
      <c r="G423" s="411" t="s">
        <v>113</v>
      </c>
      <c r="H423" s="417"/>
      <c r="I423" s="460"/>
      <c r="J423" s="461"/>
      <c r="K423" s="462"/>
      <c r="L423" s="469">
        <f>J$225</f>
        <v>0</v>
      </c>
      <c r="M423" s="437"/>
      <c r="N423" s="437"/>
      <c r="O423" s="437"/>
      <c r="P423" s="437"/>
      <c r="Q423" s="438"/>
      <c r="R423" s="343">
        <f t="shared" ref="R423" si="65">IF(AND(I423="△",BA423="●"),2+ROUNDDOWN(($L423-100)/100,0)*2,0)</f>
        <v>0</v>
      </c>
      <c r="S423" s="344"/>
      <c r="T423" s="344"/>
      <c r="U423" s="344"/>
      <c r="V423" s="344"/>
      <c r="W423" s="345"/>
      <c r="X423" s="399">
        <v>1</v>
      </c>
      <c r="Y423" s="400"/>
      <c r="Z423" s="401"/>
      <c r="AA423" s="405">
        <f t="shared" ref="AA423" si="66">IF(X423=1,$AL$36,IF(X423=2,$AL$56,IF(X423=3,$AL$74,IF(X423=4,$AL$93,IF(X423=5,$AL$111,IF(X423=6,$AL$129,IF(X423=7,$AL$148,IF(X423=8,$AL$166,IF(X423=9,$AL$184,IF(X423=10,$AL$203,0))))))))))</f>
        <v>0</v>
      </c>
      <c r="AB423" s="406"/>
      <c r="AC423" s="407"/>
      <c r="AD423" s="358">
        <f>IF(I423="△",ROUNDUP(R423*AA423,1),0)</f>
        <v>0</v>
      </c>
      <c r="AE423" s="359"/>
      <c r="AF423" s="359"/>
      <c r="AG423" s="359"/>
      <c r="AH423" s="359"/>
      <c r="AI423" s="360"/>
      <c r="AJ423" s="19"/>
      <c r="AM423" s="16"/>
      <c r="AN423" s="16"/>
      <c r="AO423" s="52"/>
      <c r="AP423" s="52"/>
      <c r="BA423" s="430" t="str">
        <f>IF(OR(I423="×",BA427="×"),"×","●")</f>
        <v>●</v>
      </c>
      <c r="BB423" s="430">
        <f>IF(BA423="●",IF(I423="定","-",I423),"-")</f>
        <v>0</v>
      </c>
      <c r="BD423" s="315"/>
      <c r="BE423" s="315"/>
    </row>
    <row r="424" spans="3:57" ht="10.9" customHeight="1" x14ac:dyDescent="0.15">
      <c r="C424" s="435"/>
      <c r="D424" s="436"/>
      <c r="E424" s="418"/>
      <c r="F424" s="418"/>
      <c r="G424" s="435"/>
      <c r="H424" s="418"/>
      <c r="I424" s="463"/>
      <c r="J424" s="464"/>
      <c r="K424" s="465"/>
      <c r="L424" s="458"/>
      <c r="M424" s="439"/>
      <c r="N424" s="439"/>
      <c r="O424" s="439"/>
      <c r="P424" s="439"/>
      <c r="Q424" s="440"/>
      <c r="R424" s="343"/>
      <c r="S424" s="344"/>
      <c r="T424" s="344"/>
      <c r="U424" s="344"/>
      <c r="V424" s="344"/>
      <c r="W424" s="345"/>
      <c r="X424" s="399"/>
      <c r="Y424" s="400"/>
      <c r="Z424" s="401"/>
      <c r="AA424" s="405"/>
      <c r="AB424" s="406"/>
      <c r="AC424" s="407"/>
      <c r="AD424" s="358"/>
      <c r="AE424" s="359"/>
      <c r="AF424" s="359"/>
      <c r="AG424" s="359"/>
      <c r="AH424" s="359"/>
      <c r="AI424" s="360"/>
      <c r="AJ424" s="19"/>
      <c r="AM424" s="16"/>
      <c r="AN424" s="16"/>
      <c r="AO424" s="52"/>
      <c r="AP424" s="52"/>
      <c r="BA424" s="430"/>
      <c r="BB424" s="430"/>
      <c r="BD424" s="315"/>
      <c r="BE424" s="315"/>
    </row>
    <row r="425" spans="3:57" ht="10.9" customHeight="1" x14ac:dyDescent="0.15">
      <c r="C425" s="435"/>
      <c r="D425" s="436"/>
      <c r="E425" s="418"/>
      <c r="F425" s="418"/>
      <c r="G425" s="435"/>
      <c r="H425" s="418"/>
      <c r="I425" s="463"/>
      <c r="J425" s="464"/>
      <c r="K425" s="465"/>
      <c r="L425" s="458"/>
      <c r="M425" s="439"/>
      <c r="N425" s="439"/>
      <c r="O425" s="439"/>
      <c r="P425" s="439"/>
      <c r="Q425" s="440"/>
      <c r="R425" s="343"/>
      <c r="S425" s="344"/>
      <c r="T425" s="344"/>
      <c r="U425" s="344"/>
      <c r="V425" s="344"/>
      <c r="W425" s="345"/>
      <c r="X425" s="399"/>
      <c r="Y425" s="400"/>
      <c r="Z425" s="401"/>
      <c r="AA425" s="405"/>
      <c r="AB425" s="406"/>
      <c r="AC425" s="407"/>
      <c r="AD425" s="358"/>
      <c r="AE425" s="359"/>
      <c r="AF425" s="359"/>
      <c r="AG425" s="359"/>
      <c r="AH425" s="359"/>
      <c r="AI425" s="360"/>
      <c r="AJ425" s="19"/>
      <c r="AM425" s="16"/>
      <c r="AN425" s="16"/>
      <c r="AO425" s="52"/>
      <c r="AP425" s="52"/>
      <c r="BA425" s="430"/>
      <c r="BB425" s="430"/>
      <c r="BD425" s="315"/>
      <c r="BE425" s="315"/>
    </row>
    <row r="426" spans="3:57" ht="10.9" customHeight="1" x14ac:dyDescent="0.15">
      <c r="C426" s="413"/>
      <c r="D426" s="416"/>
      <c r="E426" s="419"/>
      <c r="F426" s="419"/>
      <c r="G426" s="413"/>
      <c r="H426" s="419"/>
      <c r="I426" s="466"/>
      <c r="J426" s="467"/>
      <c r="K426" s="468"/>
      <c r="L426" s="459"/>
      <c r="M426" s="441"/>
      <c r="N426" s="441"/>
      <c r="O426" s="441"/>
      <c r="P426" s="441"/>
      <c r="Q426" s="442"/>
      <c r="R426" s="343"/>
      <c r="S426" s="344"/>
      <c r="T426" s="344"/>
      <c r="U426" s="344"/>
      <c r="V426" s="344"/>
      <c r="W426" s="345"/>
      <c r="X426" s="402"/>
      <c r="Y426" s="403"/>
      <c r="Z426" s="404"/>
      <c r="AA426" s="408"/>
      <c r="AB426" s="409"/>
      <c r="AC426" s="410"/>
      <c r="AD426" s="358"/>
      <c r="AE426" s="359"/>
      <c r="AF426" s="359"/>
      <c r="AG426" s="359"/>
      <c r="AH426" s="359"/>
      <c r="AI426" s="360"/>
      <c r="AJ426" s="19"/>
      <c r="AM426" s="16"/>
      <c r="AN426" s="16"/>
      <c r="AO426" s="52"/>
      <c r="AP426" s="52"/>
      <c r="BA426" s="430"/>
      <c r="BB426" s="430"/>
      <c r="BD426" s="315"/>
      <c r="BE426" s="315"/>
    </row>
    <row r="427" spans="3:57" ht="10.9" customHeight="1" x14ac:dyDescent="0.15">
      <c r="C427" s="411">
        <v>6</v>
      </c>
      <c r="D427" s="414" t="s">
        <v>103</v>
      </c>
      <c r="E427" s="417">
        <v>8</v>
      </c>
      <c r="F427" s="417" t="s">
        <v>104</v>
      </c>
      <c r="G427" s="411" t="s">
        <v>114</v>
      </c>
      <c r="H427" s="417"/>
      <c r="I427" s="460"/>
      <c r="J427" s="461"/>
      <c r="K427" s="462"/>
      <c r="L427" s="469">
        <f>J$225</f>
        <v>0</v>
      </c>
      <c r="M427" s="437"/>
      <c r="N427" s="437"/>
      <c r="O427" s="437"/>
      <c r="P427" s="437"/>
      <c r="Q427" s="438"/>
      <c r="R427" s="343">
        <f t="shared" ref="R427" si="67">IF(AND(I427="△",BA427="●"),2+ROUNDDOWN(($L427-100)/100,0)*2,0)</f>
        <v>0</v>
      </c>
      <c r="S427" s="344"/>
      <c r="T427" s="344"/>
      <c r="U427" s="344"/>
      <c r="V427" s="344"/>
      <c r="W427" s="345"/>
      <c r="X427" s="399">
        <v>1</v>
      </c>
      <c r="Y427" s="400"/>
      <c r="Z427" s="401"/>
      <c r="AA427" s="405">
        <f t="shared" ref="AA427" si="68">IF(X427=1,$AL$36,IF(X427=2,$AL$56,IF(X427=3,$AL$74,IF(X427=4,$AL$93,IF(X427=5,$AL$111,IF(X427=6,$AL$129,IF(X427=7,$AL$148,IF(X427=8,$AL$166,IF(X427=9,$AL$184,IF(X427=10,$AL$203,0))))))))))</f>
        <v>0</v>
      </c>
      <c r="AB427" s="406"/>
      <c r="AC427" s="407"/>
      <c r="AD427" s="358">
        <f>IF(I427="△",ROUNDUP(R427*AA427,1),0)</f>
        <v>0</v>
      </c>
      <c r="AE427" s="359"/>
      <c r="AF427" s="359"/>
      <c r="AG427" s="359"/>
      <c r="AH427" s="359"/>
      <c r="AI427" s="360"/>
      <c r="AJ427" s="19"/>
      <c r="AM427" s="16"/>
      <c r="AN427" s="16"/>
      <c r="AO427" s="52"/>
      <c r="AP427" s="52"/>
      <c r="BA427" s="430" t="str">
        <f>IF(OR(I427="×",BA431="×"),"×","●")</f>
        <v>●</v>
      </c>
      <c r="BB427" s="430">
        <f>IF(BA427="●",IF(I427="定","-",I427),"-")</f>
        <v>0</v>
      </c>
      <c r="BD427" s="315"/>
      <c r="BE427" s="315"/>
    </row>
    <row r="428" spans="3:57" ht="10.9" customHeight="1" x14ac:dyDescent="0.15">
      <c r="C428" s="435"/>
      <c r="D428" s="436"/>
      <c r="E428" s="418"/>
      <c r="F428" s="418"/>
      <c r="G428" s="435"/>
      <c r="H428" s="418"/>
      <c r="I428" s="463"/>
      <c r="J428" s="464"/>
      <c r="K428" s="465"/>
      <c r="L428" s="458"/>
      <c r="M428" s="439"/>
      <c r="N428" s="439"/>
      <c r="O428" s="439"/>
      <c r="P428" s="439"/>
      <c r="Q428" s="440"/>
      <c r="R428" s="343"/>
      <c r="S428" s="344"/>
      <c r="T428" s="344"/>
      <c r="U428" s="344"/>
      <c r="V428" s="344"/>
      <c r="W428" s="345"/>
      <c r="X428" s="399"/>
      <c r="Y428" s="400"/>
      <c r="Z428" s="401"/>
      <c r="AA428" s="405"/>
      <c r="AB428" s="406"/>
      <c r="AC428" s="407"/>
      <c r="AD428" s="358"/>
      <c r="AE428" s="359"/>
      <c r="AF428" s="359"/>
      <c r="AG428" s="359"/>
      <c r="AH428" s="359"/>
      <c r="AI428" s="360"/>
      <c r="AJ428" s="19"/>
      <c r="AM428" s="16"/>
      <c r="AN428" s="16"/>
      <c r="AO428" s="52"/>
      <c r="AP428" s="52"/>
      <c r="BA428" s="430"/>
      <c r="BB428" s="430"/>
      <c r="BD428" s="315"/>
      <c r="BE428" s="315"/>
    </row>
    <row r="429" spans="3:57" ht="10.9" customHeight="1" x14ac:dyDescent="0.15">
      <c r="C429" s="435"/>
      <c r="D429" s="436"/>
      <c r="E429" s="418"/>
      <c r="F429" s="418"/>
      <c r="G429" s="435"/>
      <c r="H429" s="418"/>
      <c r="I429" s="463"/>
      <c r="J429" s="464"/>
      <c r="K429" s="465"/>
      <c r="L429" s="458"/>
      <c r="M429" s="439"/>
      <c r="N429" s="439"/>
      <c r="O429" s="439"/>
      <c r="P429" s="439"/>
      <c r="Q429" s="440"/>
      <c r="R429" s="343"/>
      <c r="S429" s="344"/>
      <c r="T429" s="344"/>
      <c r="U429" s="344"/>
      <c r="V429" s="344"/>
      <c r="W429" s="345"/>
      <c r="X429" s="399"/>
      <c r="Y429" s="400"/>
      <c r="Z429" s="401"/>
      <c r="AA429" s="405"/>
      <c r="AB429" s="406"/>
      <c r="AC429" s="407"/>
      <c r="AD429" s="358"/>
      <c r="AE429" s="359"/>
      <c r="AF429" s="359"/>
      <c r="AG429" s="359"/>
      <c r="AH429" s="359"/>
      <c r="AI429" s="360"/>
      <c r="AJ429" s="19"/>
      <c r="AM429" s="16"/>
      <c r="AN429" s="16"/>
      <c r="AO429" s="52"/>
      <c r="AP429" s="52"/>
      <c r="BA429" s="430"/>
      <c r="BB429" s="430"/>
      <c r="BD429" s="315"/>
      <c r="BE429" s="315"/>
    </row>
    <row r="430" spans="3:57" ht="10.9" customHeight="1" x14ac:dyDescent="0.15">
      <c r="C430" s="413"/>
      <c r="D430" s="416"/>
      <c r="E430" s="419"/>
      <c r="F430" s="419"/>
      <c r="G430" s="413"/>
      <c r="H430" s="419"/>
      <c r="I430" s="466"/>
      <c r="J430" s="467"/>
      <c r="K430" s="468"/>
      <c r="L430" s="459"/>
      <c r="M430" s="441"/>
      <c r="N430" s="441"/>
      <c r="O430" s="441"/>
      <c r="P430" s="441"/>
      <c r="Q430" s="442"/>
      <c r="R430" s="343"/>
      <c r="S430" s="344"/>
      <c r="T430" s="344"/>
      <c r="U430" s="344"/>
      <c r="V430" s="344"/>
      <c r="W430" s="345"/>
      <c r="X430" s="402"/>
      <c r="Y430" s="403"/>
      <c r="Z430" s="404"/>
      <c r="AA430" s="408"/>
      <c r="AB430" s="409"/>
      <c r="AC430" s="410"/>
      <c r="AD430" s="358"/>
      <c r="AE430" s="359"/>
      <c r="AF430" s="359"/>
      <c r="AG430" s="359"/>
      <c r="AH430" s="359"/>
      <c r="AI430" s="360"/>
      <c r="AJ430" s="19"/>
      <c r="AM430" s="16"/>
      <c r="AN430" s="16"/>
      <c r="AO430" s="52"/>
      <c r="AP430" s="52"/>
      <c r="BA430" s="430"/>
      <c r="BB430" s="430"/>
      <c r="BD430" s="315"/>
      <c r="BE430" s="315"/>
    </row>
    <row r="431" spans="3:57" ht="10.9" customHeight="1" x14ac:dyDescent="0.15">
      <c r="C431" s="411">
        <v>6</v>
      </c>
      <c r="D431" s="414" t="s">
        <v>103</v>
      </c>
      <c r="E431" s="417">
        <v>9</v>
      </c>
      <c r="F431" s="417" t="s">
        <v>104</v>
      </c>
      <c r="G431" s="411" t="s">
        <v>108</v>
      </c>
      <c r="H431" s="417"/>
      <c r="I431" s="460"/>
      <c r="J431" s="461"/>
      <c r="K431" s="462"/>
      <c r="L431" s="469">
        <f>J$225</f>
        <v>0</v>
      </c>
      <c r="M431" s="437"/>
      <c r="N431" s="437"/>
      <c r="O431" s="437"/>
      <c r="P431" s="437"/>
      <c r="Q431" s="438"/>
      <c r="R431" s="343">
        <f t="shared" ref="R431" si="69">IF(AND(I431="△",BA431="●"),2+ROUNDDOWN(($L431-100)/100,0)*2,0)</f>
        <v>0</v>
      </c>
      <c r="S431" s="344"/>
      <c r="T431" s="344"/>
      <c r="U431" s="344"/>
      <c r="V431" s="344"/>
      <c r="W431" s="345"/>
      <c r="X431" s="399">
        <v>1</v>
      </c>
      <c r="Y431" s="400"/>
      <c r="Z431" s="401"/>
      <c r="AA431" s="405">
        <f t="shared" ref="AA431" si="70">IF(X431=1,$AL$36,IF(X431=2,$AL$56,IF(X431=3,$AL$74,IF(X431=4,$AL$93,IF(X431=5,$AL$111,IF(X431=6,$AL$129,IF(X431=7,$AL$148,IF(X431=8,$AL$166,IF(X431=9,$AL$184,IF(X431=10,$AL$203,0))))))))))</f>
        <v>0</v>
      </c>
      <c r="AB431" s="406"/>
      <c r="AC431" s="407"/>
      <c r="AD431" s="358">
        <f>IF(I431="△",ROUNDUP(R431*AA431,1),0)</f>
        <v>0</v>
      </c>
      <c r="AE431" s="359"/>
      <c r="AF431" s="359"/>
      <c r="AG431" s="359"/>
      <c r="AH431" s="359"/>
      <c r="AI431" s="360"/>
      <c r="AJ431" s="19"/>
      <c r="AM431" s="16"/>
      <c r="AN431" s="16"/>
      <c r="AO431" s="52"/>
      <c r="AP431" s="52"/>
      <c r="BA431" s="430" t="str">
        <f>IF(OR(I431="×",BA435="×"),"×","●")</f>
        <v>●</v>
      </c>
      <c r="BB431" s="430">
        <f>IF(BA431="●",IF(I431="定","-",I431),"-")</f>
        <v>0</v>
      </c>
      <c r="BD431" s="315"/>
      <c r="BE431" s="315"/>
    </row>
    <row r="432" spans="3:57" ht="10.9" customHeight="1" x14ac:dyDescent="0.15">
      <c r="C432" s="435"/>
      <c r="D432" s="436"/>
      <c r="E432" s="418"/>
      <c r="F432" s="418"/>
      <c r="G432" s="435"/>
      <c r="H432" s="418"/>
      <c r="I432" s="463"/>
      <c r="J432" s="464"/>
      <c r="K432" s="465"/>
      <c r="L432" s="458"/>
      <c r="M432" s="439"/>
      <c r="N432" s="439"/>
      <c r="O432" s="439"/>
      <c r="P432" s="439"/>
      <c r="Q432" s="440"/>
      <c r="R432" s="343"/>
      <c r="S432" s="344"/>
      <c r="T432" s="344"/>
      <c r="U432" s="344"/>
      <c r="V432" s="344"/>
      <c r="W432" s="345"/>
      <c r="X432" s="399"/>
      <c r="Y432" s="400"/>
      <c r="Z432" s="401"/>
      <c r="AA432" s="405"/>
      <c r="AB432" s="406"/>
      <c r="AC432" s="407"/>
      <c r="AD432" s="358"/>
      <c r="AE432" s="359"/>
      <c r="AF432" s="359"/>
      <c r="AG432" s="359"/>
      <c r="AH432" s="359"/>
      <c r="AI432" s="360"/>
      <c r="AJ432" s="19"/>
      <c r="AM432" s="16"/>
      <c r="AN432" s="16"/>
      <c r="AO432" s="52"/>
      <c r="AP432" s="52"/>
      <c r="BA432" s="430"/>
      <c r="BB432" s="430"/>
      <c r="BD432" s="315"/>
      <c r="BE432" s="315"/>
    </row>
    <row r="433" spans="3:57" ht="10.9" customHeight="1" x14ac:dyDescent="0.15">
      <c r="C433" s="435"/>
      <c r="D433" s="436"/>
      <c r="E433" s="418"/>
      <c r="F433" s="418"/>
      <c r="G433" s="435"/>
      <c r="H433" s="418"/>
      <c r="I433" s="463"/>
      <c r="J433" s="464"/>
      <c r="K433" s="465"/>
      <c r="L433" s="458"/>
      <c r="M433" s="439"/>
      <c r="N433" s="439"/>
      <c r="O433" s="439"/>
      <c r="P433" s="439"/>
      <c r="Q433" s="440"/>
      <c r="R433" s="343"/>
      <c r="S433" s="344"/>
      <c r="T433" s="344"/>
      <c r="U433" s="344"/>
      <c r="V433" s="344"/>
      <c r="W433" s="345"/>
      <c r="X433" s="399"/>
      <c r="Y433" s="400"/>
      <c r="Z433" s="401"/>
      <c r="AA433" s="405"/>
      <c r="AB433" s="406"/>
      <c r="AC433" s="407"/>
      <c r="AD433" s="358"/>
      <c r="AE433" s="359"/>
      <c r="AF433" s="359"/>
      <c r="AG433" s="359"/>
      <c r="AH433" s="359"/>
      <c r="AI433" s="360"/>
      <c r="AJ433" s="19"/>
      <c r="AM433" s="16"/>
      <c r="AN433" s="16"/>
      <c r="AO433" s="52"/>
      <c r="AP433" s="52"/>
      <c r="BA433" s="430"/>
      <c r="BB433" s="430"/>
      <c r="BD433" s="315"/>
      <c r="BE433" s="315"/>
    </row>
    <row r="434" spans="3:57" ht="10.9" customHeight="1" x14ac:dyDescent="0.15">
      <c r="C434" s="413"/>
      <c r="D434" s="416"/>
      <c r="E434" s="419"/>
      <c r="F434" s="419"/>
      <c r="G434" s="413"/>
      <c r="H434" s="419"/>
      <c r="I434" s="466"/>
      <c r="J434" s="467"/>
      <c r="K434" s="468"/>
      <c r="L434" s="459"/>
      <c r="M434" s="441"/>
      <c r="N434" s="441"/>
      <c r="O434" s="441"/>
      <c r="P434" s="441"/>
      <c r="Q434" s="442"/>
      <c r="R434" s="343"/>
      <c r="S434" s="344"/>
      <c r="T434" s="344"/>
      <c r="U434" s="344"/>
      <c r="V434" s="344"/>
      <c r="W434" s="345"/>
      <c r="X434" s="402"/>
      <c r="Y434" s="403"/>
      <c r="Z434" s="404"/>
      <c r="AA434" s="408"/>
      <c r="AB434" s="409"/>
      <c r="AC434" s="410"/>
      <c r="AD434" s="358"/>
      <c r="AE434" s="359"/>
      <c r="AF434" s="359"/>
      <c r="AG434" s="359"/>
      <c r="AH434" s="359"/>
      <c r="AI434" s="360"/>
      <c r="AJ434" s="19"/>
      <c r="AM434" s="16"/>
      <c r="AN434" s="16"/>
      <c r="AO434" s="52"/>
      <c r="AP434" s="52"/>
      <c r="BA434" s="430"/>
      <c r="BB434" s="430"/>
      <c r="BD434" s="315"/>
      <c r="BE434" s="315"/>
    </row>
    <row r="435" spans="3:57" ht="10.9" customHeight="1" x14ac:dyDescent="0.15">
      <c r="C435" s="411">
        <v>6</v>
      </c>
      <c r="D435" s="414" t="s">
        <v>103</v>
      </c>
      <c r="E435" s="417">
        <v>10</v>
      </c>
      <c r="F435" s="417" t="s">
        <v>104</v>
      </c>
      <c r="G435" s="411" t="s">
        <v>109</v>
      </c>
      <c r="H435" s="417"/>
      <c r="I435" s="460"/>
      <c r="J435" s="461"/>
      <c r="K435" s="462"/>
      <c r="L435" s="469">
        <f>J$225</f>
        <v>0</v>
      </c>
      <c r="M435" s="437"/>
      <c r="N435" s="437"/>
      <c r="O435" s="437"/>
      <c r="P435" s="437"/>
      <c r="Q435" s="438"/>
      <c r="R435" s="343">
        <f t="shared" ref="R435" si="71">IF(AND(I435="△",BA435="●"),2+ROUNDDOWN(($L435-100)/100,0)*2,0)</f>
        <v>0</v>
      </c>
      <c r="S435" s="344"/>
      <c r="T435" s="344"/>
      <c r="U435" s="344"/>
      <c r="V435" s="344"/>
      <c r="W435" s="345"/>
      <c r="X435" s="399">
        <v>1</v>
      </c>
      <c r="Y435" s="400"/>
      <c r="Z435" s="401"/>
      <c r="AA435" s="405">
        <f t="shared" ref="AA435" si="72">IF(X435=1,$AL$36,IF(X435=2,$AL$56,IF(X435=3,$AL$74,IF(X435=4,$AL$93,IF(X435=5,$AL$111,IF(X435=6,$AL$129,IF(X435=7,$AL$148,IF(X435=8,$AL$166,IF(X435=9,$AL$184,IF(X435=10,$AL$203,0))))))))))</f>
        <v>0</v>
      </c>
      <c r="AB435" s="406"/>
      <c r="AC435" s="407"/>
      <c r="AD435" s="358">
        <f>IF(I435="△",ROUNDUP(R435*AA435,1),0)</f>
        <v>0</v>
      </c>
      <c r="AE435" s="359"/>
      <c r="AF435" s="359"/>
      <c r="AG435" s="359"/>
      <c r="AH435" s="359"/>
      <c r="AI435" s="360"/>
      <c r="AJ435" s="19"/>
      <c r="AM435" s="16"/>
      <c r="AN435" s="16"/>
      <c r="AO435" s="52"/>
      <c r="AP435" s="52"/>
      <c r="BA435" s="430" t="str">
        <f>IF(OR(I435="×",BA439="×"),"×","●")</f>
        <v>●</v>
      </c>
      <c r="BB435" s="430">
        <f>IF(BA435="●",IF(I435="定","-",I435),"-")</f>
        <v>0</v>
      </c>
      <c r="BD435" s="315"/>
      <c r="BE435" s="315"/>
    </row>
    <row r="436" spans="3:57" ht="10.9" customHeight="1" x14ac:dyDescent="0.15">
      <c r="C436" s="435"/>
      <c r="D436" s="436"/>
      <c r="E436" s="418"/>
      <c r="F436" s="418"/>
      <c r="G436" s="435"/>
      <c r="H436" s="418"/>
      <c r="I436" s="463"/>
      <c r="J436" s="464"/>
      <c r="K436" s="465"/>
      <c r="L436" s="458"/>
      <c r="M436" s="439"/>
      <c r="N436" s="439"/>
      <c r="O436" s="439"/>
      <c r="P436" s="439"/>
      <c r="Q436" s="440"/>
      <c r="R436" s="343"/>
      <c r="S436" s="344"/>
      <c r="T436" s="344"/>
      <c r="U436" s="344"/>
      <c r="V436" s="344"/>
      <c r="W436" s="345"/>
      <c r="X436" s="399"/>
      <c r="Y436" s="400"/>
      <c r="Z436" s="401"/>
      <c r="AA436" s="405"/>
      <c r="AB436" s="406"/>
      <c r="AC436" s="407"/>
      <c r="AD436" s="358"/>
      <c r="AE436" s="359"/>
      <c r="AF436" s="359"/>
      <c r="AG436" s="359"/>
      <c r="AH436" s="359"/>
      <c r="AI436" s="360"/>
      <c r="AJ436" s="19"/>
      <c r="AM436" s="16"/>
      <c r="AN436" s="16"/>
      <c r="AO436" s="52"/>
      <c r="AP436" s="52"/>
      <c r="BA436" s="430"/>
      <c r="BB436" s="430"/>
      <c r="BD436" s="315"/>
      <c r="BE436" s="315"/>
    </row>
    <row r="437" spans="3:57" ht="10.9" customHeight="1" x14ac:dyDescent="0.15">
      <c r="C437" s="435"/>
      <c r="D437" s="436"/>
      <c r="E437" s="418"/>
      <c r="F437" s="418"/>
      <c r="G437" s="435"/>
      <c r="H437" s="418"/>
      <c r="I437" s="463"/>
      <c r="J437" s="464"/>
      <c r="K437" s="465"/>
      <c r="L437" s="458"/>
      <c r="M437" s="439"/>
      <c r="N437" s="439"/>
      <c r="O437" s="439"/>
      <c r="P437" s="439"/>
      <c r="Q437" s="440"/>
      <c r="R437" s="343"/>
      <c r="S437" s="344"/>
      <c r="T437" s="344"/>
      <c r="U437" s="344"/>
      <c r="V437" s="344"/>
      <c r="W437" s="345"/>
      <c r="X437" s="399"/>
      <c r="Y437" s="400"/>
      <c r="Z437" s="401"/>
      <c r="AA437" s="405"/>
      <c r="AB437" s="406"/>
      <c r="AC437" s="407"/>
      <c r="AD437" s="358"/>
      <c r="AE437" s="359"/>
      <c r="AF437" s="359"/>
      <c r="AG437" s="359"/>
      <c r="AH437" s="359"/>
      <c r="AI437" s="360"/>
      <c r="AJ437" s="19"/>
      <c r="AM437" s="16"/>
      <c r="AN437" s="16"/>
      <c r="AO437" s="52"/>
      <c r="AP437" s="52"/>
      <c r="BA437" s="430"/>
      <c r="BB437" s="430"/>
      <c r="BD437" s="315"/>
      <c r="BE437" s="315"/>
    </row>
    <row r="438" spans="3:57" ht="10.9" customHeight="1" x14ac:dyDescent="0.15">
      <c r="C438" s="413"/>
      <c r="D438" s="416"/>
      <c r="E438" s="419"/>
      <c r="F438" s="419"/>
      <c r="G438" s="413"/>
      <c r="H438" s="419"/>
      <c r="I438" s="466"/>
      <c r="J438" s="467"/>
      <c r="K438" s="468"/>
      <c r="L438" s="459"/>
      <c r="M438" s="441"/>
      <c r="N438" s="441"/>
      <c r="O438" s="441"/>
      <c r="P438" s="441"/>
      <c r="Q438" s="442"/>
      <c r="R438" s="343"/>
      <c r="S438" s="344"/>
      <c r="T438" s="344"/>
      <c r="U438" s="344"/>
      <c r="V438" s="344"/>
      <c r="W438" s="345"/>
      <c r="X438" s="402"/>
      <c r="Y438" s="403"/>
      <c r="Z438" s="404"/>
      <c r="AA438" s="408"/>
      <c r="AB438" s="409"/>
      <c r="AC438" s="410"/>
      <c r="AD438" s="358"/>
      <c r="AE438" s="359"/>
      <c r="AF438" s="359"/>
      <c r="AG438" s="359"/>
      <c r="AH438" s="359"/>
      <c r="AI438" s="360"/>
      <c r="AJ438" s="19"/>
      <c r="AM438" s="16"/>
      <c r="AN438" s="16"/>
      <c r="AO438" s="52"/>
      <c r="AP438" s="52"/>
      <c r="BA438" s="430"/>
      <c r="BB438" s="430"/>
      <c r="BD438" s="315"/>
      <c r="BE438" s="315"/>
    </row>
    <row r="439" spans="3:57" ht="10.9" customHeight="1" x14ac:dyDescent="0.15">
      <c r="C439" s="411">
        <v>6</v>
      </c>
      <c r="D439" s="414" t="s">
        <v>103</v>
      </c>
      <c r="E439" s="417">
        <v>11</v>
      </c>
      <c r="F439" s="417" t="s">
        <v>104</v>
      </c>
      <c r="G439" s="411" t="s">
        <v>110</v>
      </c>
      <c r="H439" s="417"/>
      <c r="I439" s="460"/>
      <c r="J439" s="461"/>
      <c r="K439" s="462"/>
      <c r="L439" s="469">
        <f>J$225</f>
        <v>0</v>
      </c>
      <c r="M439" s="437"/>
      <c r="N439" s="437"/>
      <c r="O439" s="437"/>
      <c r="P439" s="437"/>
      <c r="Q439" s="438"/>
      <c r="R439" s="343">
        <f t="shared" ref="R439" si="73">IF(AND(I439="△",BA439="●"),2+ROUNDDOWN(($L439-100)/100,0)*2,0)</f>
        <v>0</v>
      </c>
      <c r="S439" s="344"/>
      <c r="T439" s="344"/>
      <c r="U439" s="344"/>
      <c r="V439" s="344"/>
      <c r="W439" s="345"/>
      <c r="X439" s="399">
        <v>1</v>
      </c>
      <c r="Y439" s="400"/>
      <c r="Z439" s="401"/>
      <c r="AA439" s="405">
        <f t="shared" ref="AA439" si="74">IF(X439=1,$AL$36,IF(X439=2,$AL$56,IF(X439=3,$AL$74,IF(X439=4,$AL$93,IF(X439=5,$AL$111,IF(X439=6,$AL$129,IF(X439=7,$AL$148,IF(X439=8,$AL$166,IF(X439=9,$AL$184,IF(X439=10,$AL$203,0))))))))))</f>
        <v>0</v>
      </c>
      <c r="AB439" s="406"/>
      <c r="AC439" s="407"/>
      <c r="AD439" s="358">
        <f>IF(I439="△",ROUNDUP(R439*AA439,1),0)</f>
        <v>0</v>
      </c>
      <c r="AE439" s="359"/>
      <c r="AF439" s="359"/>
      <c r="AG439" s="359"/>
      <c r="AH439" s="359"/>
      <c r="AI439" s="360"/>
      <c r="AJ439" s="19"/>
      <c r="AM439" s="16"/>
      <c r="AN439" s="16"/>
      <c r="AO439" s="52"/>
      <c r="AP439" s="52"/>
      <c r="BA439" s="430" t="str">
        <f>IF(OR(I439="×",BA443="×"),"×","●")</f>
        <v>●</v>
      </c>
      <c r="BB439" s="430">
        <f>IF(BA439="●",IF(I439="定","-",I439),"-")</f>
        <v>0</v>
      </c>
      <c r="BD439" s="315"/>
      <c r="BE439" s="315"/>
    </row>
    <row r="440" spans="3:57" ht="10.9" customHeight="1" x14ac:dyDescent="0.15">
      <c r="C440" s="435"/>
      <c r="D440" s="436"/>
      <c r="E440" s="418"/>
      <c r="F440" s="418"/>
      <c r="G440" s="435"/>
      <c r="H440" s="418"/>
      <c r="I440" s="463"/>
      <c r="J440" s="464"/>
      <c r="K440" s="465"/>
      <c r="L440" s="458"/>
      <c r="M440" s="439"/>
      <c r="N440" s="439"/>
      <c r="O440" s="439"/>
      <c r="P440" s="439"/>
      <c r="Q440" s="440"/>
      <c r="R440" s="343"/>
      <c r="S440" s="344"/>
      <c r="T440" s="344"/>
      <c r="U440" s="344"/>
      <c r="V440" s="344"/>
      <c r="W440" s="345"/>
      <c r="X440" s="399"/>
      <c r="Y440" s="400"/>
      <c r="Z440" s="401"/>
      <c r="AA440" s="405"/>
      <c r="AB440" s="406"/>
      <c r="AC440" s="407"/>
      <c r="AD440" s="358"/>
      <c r="AE440" s="359"/>
      <c r="AF440" s="359"/>
      <c r="AG440" s="359"/>
      <c r="AH440" s="359"/>
      <c r="AI440" s="360"/>
      <c r="AJ440" s="19"/>
      <c r="AM440" s="16"/>
      <c r="AN440" s="16"/>
      <c r="AO440" s="52"/>
      <c r="AP440" s="52"/>
      <c r="BA440" s="430"/>
      <c r="BB440" s="430"/>
      <c r="BD440" s="315"/>
      <c r="BE440" s="315"/>
    </row>
    <row r="441" spans="3:57" ht="10.9" customHeight="1" x14ac:dyDescent="0.15">
      <c r="C441" s="435"/>
      <c r="D441" s="436"/>
      <c r="E441" s="418"/>
      <c r="F441" s="418"/>
      <c r="G441" s="435"/>
      <c r="H441" s="418"/>
      <c r="I441" s="463"/>
      <c r="J441" s="464"/>
      <c r="K441" s="465"/>
      <c r="L441" s="458"/>
      <c r="M441" s="439"/>
      <c r="N441" s="439"/>
      <c r="O441" s="439"/>
      <c r="P441" s="439"/>
      <c r="Q441" s="440"/>
      <c r="R441" s="343"/>
      <c r="S441" s="344"/>
      <c r="T441" s="344"/>
      <c r="U441" s="344"/>
      <c r="V441" s="344"/>
      <c r="W441" s="345"/>
      <c r="X441" s="399"/>
      <c r="Y441" s="400"/>
      <c r="Z441" s="401"/>
      <c r="AA441" s="405"/>
      <c r="AB441" s="406"/>
      <c r="AC441" s="407"/>
      <c r="AD441" s="358"/>
      <c r="AE441" s="359"/>
      <c r="AF441" s="359"/>
      <c r="AG441" s="359"/>
      <c r="AH441" s="359"/>
      <c r="AI441" s="360"/>
      <c r="AJ441" s="19"/>
      <c r="AM441" s="16"/>
      <c r="AN441" s="16"/>
      <c r="AO441" s="52"/>
      <c r="AP441" s="52"/>
      <c r="BA441" s="430"/>
      <c r="BB441" s="430"/>
      <c r="BD441" s="315"/>
      <c r="BE441" s="315"/>
    </row>
    <row r="442" spans="3:57" ht="10.9" customHeight="1" x14ac:dyDescent="0.15">
      <c r="C442" s="413"/>
      <c r="D442" s="416"/>
      <c r="E442" s="419"/>
      <c r="F442" s="419"/>
      <c r="G442" s="413"/>
      <c r="H442" s="419"/>
      <c r="I442" s="466"/>
      <c r="J442" s="467"/>
      <c r="K442" s="468"/>
      <c r="L442" s="459"/>
      <c r="M442" s="441"/>
      <c r="N442" s="441"/>
      <c r="O442" s="441"/>
      <c r="P442" s="441"/>
      <c r="Q442" s="442"/>
      <c r="R442" s="343"/>
      <c r="S442" s="344"/>
      <c r="T442" s="344"/>
      <c r="U442" s="344"/>
      <c r="V442" s="344"/>
      <c r="W442" s="345"/>
      <c r="X442" s="402"/>
      <c r="Y442" s="403"/>
      <c r="Z442" s="404"/>
      <c r="AA442" s="408"/>
      <c r="AB442" s="409"/>
      <c r="AC442" s="410"/>
      <c r="AD442" s="358"/>
      <c r="AE442" s="359"/>
      <c r="AF442" s="359"/>
      <c r="AG442" s="359"/>
      <c r="AH442" s="359"/>
      <c r="AI442" s="360"/>
      <c r="AJ442" s="19"/>
      <c r="AM442" s="16"/>
      <c r="AN442" s="16"/>
      <c r="AO442" s="52"/>
      <c r="AP442" s="52"/>
      <c r="BA442" s="430"/>
      <c r="BB442" s="430"/>
      <c r="BD442" s="315"/>
      <c r="BE442" s="315"/>
    </row>
    <row r="443" spans="3:57" ht="10.9" customHeight="1" x14ac:dyDescent="0.15">
      <c r="C443" s="411">
        <v>6</v>
      </c>
      <c r="D443" s="414" t="s">
        <v>103</v>
      </c>
      <c r="E443" s="417">
        <v>12</v>
      </c>
      <c r="F443" s="417" t="s">
        <v>104</v>
      </c>
      <c r="G443" s="411" t="s">
        <v>111</v>
      </c>
      <c r="H443" s="417"/>
      <c r="I443" s="460"/>
      <c r="J443" s="461"/>
      <c r="K443" s="462"/>
      <c r="L443" s="469">
        <f>J$225</f>
        <v>0</v>
      </c>
      <c r="M443" s="437"/>
      <c r="N443" s="437"/>
      <c r="O443" s="437"/>
      <c r="P443" s="437"/>
      <c r="Q443" s="438"/>
      <c r="R443" s="343">
        <f t="shared" ref="R443" si="75">IF(AND(I443="△",BA443="●"),2+ROUNDDOWN(($L443-100)/100,0)*2,0)</f>
        <v>0</v>
      </c>
      <c r="S443" s="344"/>
      <c r="T443" s="344"/>
      <c r="U443" s="344"/>
      <c r="V443" s="344"/>
      <c r="W443" s="345"/>
      <c r="X443" s="399">
        <v>1</v>
      </c>
      <c r="Y443" s="400"/>
      <c r="Z443" s="401"/>
      <c r="AA443" s="405">
        <f t="shared" ref="AA443" si="76">IF(X443=1,$AL$36,IF(X443=2,$AL$56,IF(X443=3,$AL$74,IF(X443=4,$AL$93,IF(X443=5,$AL$111,IF(X443=6,$AL$129,IF(X443=7,$AL$148,IF(X443=8,$AL$166,IF(X443=9,$AL$184,IF(X443=10,$AL$203,0))))))))))</f>
        <v>0</v>
      </c>
      <c r="AB443" s="406"/>
      <c r="AC443" s="407"/>
      <c r="AD443" s="358">
        <f>IF(I443="△",ROUNDUP(R443*AA443,1),0)</f>
        <v>0</v>
      </c>
      <c r="AE443" s="359"/>
      <c r="AF443" s="359"/>
      <c r="AG443" s="359"/>
      <c r="AH443" s="359"/>
      <c r="AI443" s="360"/>
      <c r="AJ443" s="19"/>
      <c r="AM443" s="67"/>
      <c r="AN443" s="67"/>
      <c r="AO443" s="67"/>
      <c r="AP443" s="67"/>
      <c r="BA443" s="430" t="str">
        <f>IF(OR(I443="×",BA447="×"),"×","●")</f>
        <v>●</v>
      </c>
      <c r="BB443" s="430">
        <f>IF(BA443="●",IF(I443="定","-",I443),"-")</f>
        <v>0</v>
      </c>
      <c r="BD443" s="219"/>
      <c r="BE443" s="219"/>
    </row>
    <row r="444" spans="3:57" ht="10.9" customHeight="1" x14ac:dyDescent="0.15">
      <c r="C444" s="435"/>
      <c r="D444" s="436"/>
      <c r="E444" s="418"/>
      <c r="F444" s="418"/>
      <c r="G444" s="435"/>
      <c r="H444" s="418"/>
      <c r="I444" s="463"/>
      <c r="J444" s="464"/>
      <c r="K444" s="465"/>
      <c r="L444" s="458"/>
      <c r="M444" s="439"/>
      <c r="N444" s="439"/>
      <c r="O444" s="439"/>
      <c r="P444" s="439"/>
      <c r="Q444" s="440"/>
      <c r="R444" s="343"/>
      <c r="S444" s="344"/>
      <c r="T444" s="344"/>
      <c r="U444" s="344"/>
      <c r="V444" s="344"/>
      <c r="W444" s="345"/>
      <c r="X444" s="399"/>
      <c r="Y444" s="400"/>
      <c r="Z444" s="401"/>
      <c r="AA444" s="405"/>
      <c r="AB444" s="406"/>
      <c r="AC444" s="407"/>
      <c r="AD444" s="358"/>
      <c r="AE444" s="359"/>
      <c r="AF444" s="359"/>
      <c r="AG444" s="359"/>
      <c r="AH444" s="359"/>
      <c r="AI444" s="360"/>
      <c r="AJ444" s="19"/>
      <c r="AM444" s="67"/>
      <c r="AN444" s="67"/>
      <c r="AO444" s="67"/>
      <c r="AP444" s="67"/>
      <c r="BA444" s="430"/>
      <c r="BB444" s="430"/>
      <c r="BD444" s="219"/>
      <c r="BE444" s="219"/>
    </row>
    <row r="445" spans="3:57" ht="10.9" customHeight="1" x14ac:dyDescent="0.15">
      <c r="C445" s="435"/>
      <c r="D445" s="436"/>
      <c r="E445" s="418"/>
      <c r="F445" s="418"/>
      <c r="G445" s="435"/>
      <c r="H445" s="418"/>
      <c r="I445" s="463"/>
      <c r="J445" s="464"/>
      <c r="K445" s="465"/>
      <c r="L445" s="458"/>
      <c r="M445" s="439"/>
      <c r="N445" s="439"/>
      <c r="O445" s="439"/>
      <c r="P445" s="439"/>
      <c r="Q445" s="440"/>
      <c r="R445" s="343"/>
      <c r="S445" s="344"/>
      <c r="T445" s="344"/>
      <c r="U445" s="344"/>
      <c r="V445" s="344"/>
      <c r="W445" s="345"/>
      <c r="X445" s="399"/>
      <c r="Y445" s="400"/>
      <c r="Z445" s="401"/>
      <c r="AA445" s="405"/>
      <c r="AB445" s="406"/>
      <c r="AC445" s="407"/>
      <c r="AD445" s="358"/>
      <c r="AE445" s="359"/>
      <c r="AF445" s="359"/>
      <c r="AG445" s="359"/>
      <c r="AH445" s="359"/>
      <c r="AI445" s="360"/>
      <c r="AJ445" s="19"/>
      <c r="AM445" s="67"/>
      <c r="AN445" s="67"/>
      <c r="AO445" s="67"/>
      <c r="AP445" s="67"/>
      <c r="BA445" s="430"/>
      <c r="BB445" s="430"/>
      <c r="BD445" s="219"/>
      <c r="BE445" s="219"/>
    </row>
    <row r="446" spans="3:57" ht="10.9" customHeight="1" x14ac:dyDescent="0.15">
      <c r="C446" s="413"/>
      <c r="D446" s="416"/>
      <c r="E446" s="419"/>
      <c r="F446" s="419"/>
      <c r="G446" s="413"/>
      <c r="H446" s="419"/>
      <c r="I446" s="466"/>
      <c r="J446" s="467"/>
      <c r="K446" s="468"/>
      <c r="L446" s="459"/>
      <c r="M446" s="441"/>
      <c r="N446" s="441"/>
      <c r="O446" s="441"/>
      <c r="P446" s="441"/>
      <c r="Q446" s="442"/>
      <c r="R446" s="343"/>
      <c r="S446" s="344"/>
      <c r="T446" s="344"/>
      <c r="U446" s="344"/>
      <c r="V446" s="344"/>
      <c r="W446" s="345"/>
      <c r="X446" s="402"/>
      <c r="Y446" s="403"/>
      <c r="Z446" s="404"/>
      <c r="AA446" s="408"/>
      <c r="AB446" s="409"/>
      <c r="AC446" s="410"/>
      <c r="AD446" s="358"/>
      <c r="AE446" s="359"/>
      <c r="AF446" s="359"/>
      <c r="AG446" s="359"/>
      <c r="AH446" s="359"/>
      <c r="AI446" s="360"/>
      <c r="AJ446" s="19"/>
      <c r="AM446" s="67"/>
      <c r="AN446" s="67"/>
      <c r="AO446" s="67"/>
      <c r="AP446" s="67"/>
      <c r="BA446" s="430"/>
      <c r="BB446" s="430"/>
      <c r="BD446" s="219"/>
      <c r="BE446" s="219"/>
    </row>
    <row r="447" spans="3:57" ht="10.9" customHeight="1" x14ac:dyDescent="0.15">
      <c r="C447" s="411">
        <v>6</v>
      </c>
      <c r="D447" s="414" t="s">
        <v>103</v>
      </c>
      <c r="E447" s="417">
        <v>13</v>
      </c>
      <c r="F447" s="417" t="s">
        <v>104</v>
      </c>
      <c r="G447" s="411" t="s">
        <v>112</v>
      </c>
      <c r="H447" s="417"/>
      <c r="I447" s="460"/>
      <c r="J447" s="461"/>
      <c r="K447" s="462"/>
      <c r="L447" s="469">
        <f>J$225</f>
        <v>0</v>
      </c>
      <c r="M447" s="437"/>
      <c r="N447" s="437"/>
      <c r="O447" s="437"/>
      <c r="P447" s="437"/>
      <c r="Q447" s="438"/>
      <c r="R447" s="343">
        <f t="shared" ref="R447" si="77">IF(AND(I447="△",BA447="●"),2+ROUNDDOWN(($L447-100)/100,0)*2,0)</f>
        <v>0</v>
      </c>
      <c r="S447" s="344"/>
      <c r="T447" s="344"/>
      <c r="U447" s="344"/>
      <c r="V447" s="344"/>
      <c r="W447" s="345"/>
      <c r="X447" s="399">
        <v>1</v>
      </c>
      <c r="Y447" s="400"/>
      <c r="Z447" s="401"/>
      <c r="AA447" s="405">
        <f t="shared" ref="AA447" si="78">IF(X447=1,$AL$36,IF(X447=2,$AL$56,IF(X447=3,$AL$74,IF(X447=4,$AL$93,IF(X447=5,$AL$111,IF(X447=6,$AL$129,IF(X447=7,$AL$148,IF(X447=8,$AL$166,IF(X447=9,$AL$184,IF(X447=10,$AL$203,0))))))))))</f>
        <v>0</v>
      </c>
      <c r="AB447" s="406"/>
      <c r="AC447" s="407"/>
      <c r="AD447" s="358">
        <f>IF(I447="△",ROUNDUP(R447*AA447,1),0)</f>
        <v>0</v>
      </c>
      <c r="AE447" s="359"/>
      <c r="AF447" s="359"/>
      <c r="AG447" s="359"/>
      <c r="AH447" s="359"/>
      <c r="AI447" s="360"/>
      <c r="AJ447" s="19"/>
      <c r="AM447" s="67"/>
      <c r="AN447" s="67"/>
      <c r="AO447" s="67"/>
      <c r="AP447" s="67"/>
      <c r="BA447" s="430" t="str">
        <f>IF(OR(I447="×",BA451="×"),"×","●")</f>
        <v>●</v>
      </c>
      <c r="BB447" s="430">
        <f>IF(BA447="●",IF(I447="定","-",I447),"-")</f>
        <v>0</v>
      </c>
      <c r="BD447" s="219"/>
      <c r="BE447" s="219"/>
    </row>
    <row r="448" spans="3:57" ht="10.9" customHeight="1" x14ac:dyDescent="0.15">
      <c r="C448" s="435"/>
      <c r="D448" s="436"/>
      <c r="E448" s="418"/>
      <c r="F448" s="418"/>
      <c r="G448" s="435"/>
      <c r="H448" s="418"/>
      <c r="I448" s="463"/>
      <c r="J448" s="464"/>
      <c r="K448" s="465"/>
      <c r="L448" s="458"/>
      <c r="M448" s="439"/>
      <c r="N448" s="439"/>
      <c r="O448" s="439"/>
      <c r="P448" s="439"/>
      <c r="Q448" s="440"/>
      <c r="R448" s="343"/>
      <c r="S448" s="344"/>
      <c r="T448" s="344"/>
      <c r="U448" s="344"/>
      <c r="V448" s="344"/>
      <c r="W448" s="345"/>
      <c r="X448" s="399"/>
      <c r="Y448" s="400"/>
      <c r="Z448" s="401"/>
      <c r="AA448" s="405"/>
      <c r="AB448" s="406"/>
      <c r="AC448" s="407"/>
      <c r="AD448" s="358"/>
      <c r="AE448" s="359"/>
      <c r="AF448" s="359"/>
      <c r="AG448" s="359"/>
      <c r="AH448" s="359"/>
      <c r="AI448" s="360"/>
      <c r="AJ448" s="19"/>
      <c r="AM448" s="67"/>
      <c r="AN448" s="67"/>
      <c r="AO448" s="67"/>
      <c r="AP448" s="67"/>
      <c r="BA448" s="430"/>
      <c r="BB448" s="430"/>
      <c r="BD448" s="219"/>
      <c r="BE448" s="219"/>
    </row>
    <row r="449" spans="3:57" ht="10.9" customHeight="1" x14ac:dyDescent="0.15">
      <c r="C449" s="435"/>
      <c r="D449" s="436"/>
      <c r="E449" s="418"/>
      <c r="F449" s="418"/>
      <c r="G449" s="435"/>
      <c r="H449" s="418"/>
      <c r="I449" s="463"/>
      <c r="J449" s="464"/>
      <c r="K449" s="465"/>
      <c r="L449" s="458"/>
      <c r="M449" s="439"/>
      <c r="N449" s="439"/>
      <c r="O449" s="439"/>
      <c r="P449" s="439"/>
      <c r="Q449" s="440"/>
      <c r="R449" s="343"/>
      <c r="S449" s="344"/>
      <c r="T449" s="344"/>
      <c r="U449" s="344"/>
      <c r="V449" s="344"/>
      <c r="W449" s="345"/>
      <c r="X449" s="399"/>
      <c r="Y449" s="400"/>
      <c r="Z449" s="401"/>
      <c r="AA449" s="405"/>
      <c r="AB449" s="406"/>
      <c r="AC449" s="407"/>
      <c r="AD449" s="358"/>
      <c r="AE449" s="359"/>
      <c r="AF449" s="359"/>
      <c r="AG449" s="359"/>
      <c r="AH449" s="359"/>
      <c r="AI449" s="360"/>
      <c r="AJ449" s="19"/>
      <c r="AM449" s="67"/>
      <c r="AN449" s="67"/>
      <c r="AO449" s="67"/>
      <c r="AP449" s="67"/>
      <c r="BA449" s="430"/>
      <c r="BB449" s="430"/>
      <c r="BD449" s="219"/>
      <c r="BE449" s="219"/>
    </row>
    <row r="450" spans="3:57" ht="10.9" customHeight="1" x14ac:dyDescent="0.15">
      <c r="C450" s="413"/>
      <c r="D450" s="416"/>
      <c r="E450" s="419"/>
      <c r="F450" s="419"/>
      <c r="G450" s="413"/>
      <c r="H450" s="419"/>
      <c r="I450" s="466"/>
      <c r="J450" s="467"/>
      <c r="K450" s="468"/>
      <c r="L450" s="459"/>
      <c r="M450" s="441"/>
      <c r="N450" s="441"/>
      <c r="O450" s="441"/>
      <c r="P450" s="441"/>
      <c r="Q450" s="442"/>
      <c r="R450" s="343"/>
      <c r="S450" s="344"/>
      <c r="T450" s="344"/>
      <c r="U450" s="344"/>
      <c r="V450" s="344"/>
      <c r="W450" s="345"/>
      <c r="X450" s="402"/>
      <c r="Y450" s="403"/>
      <c r="Z450" s="404"/>
      <c r="AA450" s="408"/>
      <c r="AB450" s="409"/>
      <c r="AC450" s="410"/>
      <c r="AD450" s="358"/>
      <c r="AE450" s="359"/>
      <c r="AF450" s="359"/>
      <c r="AG450" s="359"/>
      <c r="AH450" s="359"/>
      <c r="AI450" s="360"/>
      <c r="AJ450" s="19"/>
      <c r="AM450" s="67"/>
      <c r="AN450" s="67"/>
      <c r="AO450" s="67"/>
      <c r="AP450" s="67"/>
      <c r="BA450" s="430"/>
      <c r="BB450" s="430"/>
      <c r="BD450" s="219"/>
      <c r="BE450" s="219"/>
    </row>
    <row r="451" spans="3:57" ht="10.9" customHeight="1" x14ac:dyDescent="0.15">
      <c r="C451" s="411">
        <v>6</v>
      </c>
      <c r="D451" s="414" t="s">
        <v>103</v>
      </c>
      <c r="E451" s="417">
        <v>14</v>
      </c>
      <c r="F451" s="417" t="s">
        <v>104</v>
      </c>
      <c r="G451" s="411" t="s">
        <v>113</v>
      </c>
      <c r="H451" s="417"/>
      <c r="I451" s="460"/>
      <c r="J451" s="461"/>
      <c r="K451" s="462"/>
      <c r="L451" s="469">
        <f>J$225</f>
        <v>0</v>
      </c>
      <c r="M451" s="437"/>
      <c r="N451" s="437"/>
      <c r="O451" s="437"/>
      <c r="P451" s="437"/>
      <c r="Q451" s="438"/>
      <c r="R451" s="343">
        <f t="shared" ref="R451" si="79">IF(AND(I451="△",BA451="●"),2+ROUNDDOWN(($L451-100)/100,0)*2,0)</f>
        <v>0</v>
      </c>
      <c r="S451" s="344"/>
      <c r="T451" s="344"/>
      <c r="U451" s="344"/>
      <c r="V451" s="344"/>
      <c r="W451" s="345"/>
      <c r="X451" s="399">
        <v>1</v>
      </c>
      <c r="Y451" s="400"/>
      <c r="Z451" s="401"/>
      <c r="AA451" s="405">
        <f t="shared" ref="AA451" si="80">IF(X451=1,$AL$36,IF(X451=2,$AL$56,IF(X451=3,$AL$74,IF(X451=4,$AL$93,IF(X451=5,$AL$111,IF(X451=6,$AL$129,IF(X451=7,$AL$148,IF(X451=8,$AL$166,IF(X451=9,$AL$184,IF(X451=10,$AL$203,0))))))))))</f>
        <v>0</v>
      </c>
      <c r="AB451" s="406"/>
      <c r="AC451" s="407"/>
      <c r="AD451" s="358">
        <f>IF(I451="△",ROUNDUP(R451*AA451,1),0)</f>
        <v>0</v>
      </c>
      <c r="AE451" s="359"/>
      <c r="AF451" s="359"/>
      <c r="AG451" s="359"/>
      <c r="AH451" s="359"/>
      <c r="AI451" s="360"/>
      <c r="AJ451" s="19"/>
      <c r="AM451" s="19"/>
      <c r="AN451" s="19"/>
      <c r="AO451" s="36"/>
      <c r="AP451" s="36"/>
      <c r="BA451" s="430" t="str">
        <f>IF(OR(I451="×",BA455="×"),"×","●")</f>
        <v>●</v>
      </c>
      <c r="BB451" s="430">
        <f>IF(BA451="●",IF(I451="定","-",I451),"-")</f>
        <v>0</v>
      </c>
      <c r="BD451" s="315"/>
      <c r="BE451" s="315"/>
    </row>
    <row r="452" spans="3:57" ht="10.9" customHeight="1" x14ac:dyDescent="0.15">
      <c r="C452" s="435"/>
      <c r="D452" s="436"/>
      <c r="E452" s="418"/>
      <c r="F452" s="418"/>
      <c r="G452" s="435"/>
      <c r="H452" s="418"/>
      <c r="I452" s="463"/>
      <c r="J452" s="464"/>
      <c r="K452" s="465"/>
      <c r="L452" s="458"/>
      <c r="M452" s="439"/>
      <c r="N452" s="439"/>
      <c r="O452" s="439"/>
      <c r="P452" s="439"/>
      <c r="Q452" s="440"/>
      <c r="R452" s="343"/>
      <c r="S452" s="344"/>
      <c r="T452" s="344"/>
      <c r="U452" s="344"/>
      <c r="V452" s="344"/>
      <c r="W452" s="345"/>
      <c r="X452" s="399"/>
      <c r="Y452" s="400"/>
      <c r="Z452" s="401"/>
      <c r="AA452" s="405"/>
      <c r="AB452" s="406"/>
      <c r="AC452" s="407"/>
      <c r="AD452" s="358"/>
      <c r="AE452" s="359"/>
      <c r="AF452" s="359"/>
      <c r="AG452" s="359"/>
      <c r="AH452" s="359"/>
      <c r="AI452" s="360"/>
      <c r="AJ452" s="19"/>
      <c r="AM452" s="19"/>
      <c r="AN452" s="19"/>
      <c r="AO452" s="36"/>
      <c r="AP452" s="36"/>
      <c r="BA452" s="430"/>
      <c r="BB452" s="430"/>
      <c r="BD452" s="315"/>
      <c r="BE452" s="315"/>
    </row>
    <row r="453" spans="3:57" ht="10.9" customHeight="1" x14ac:dyDescent="0.15">
      <c r="C453" s="435"/>
      <c r="D453" s="436"/>
      <c r="E453" s="418"/>
      <c r="F453" s="418"/>
      <c r="G453" s="435"/>
      <c r="H453" s="418"/>
      <c r="I453" s="463"/>
      <c r="J453" s="464"/>
      <c r="K453" s="465"/>
      <c r="L453" s="458"/>
      <c r="M453" s="439"/>
      <c r="N453" s="439"/>
      <c r="O453" s="439"/>
      <c r="P453" s="439"/>
      <c r="Q453" s="440"/>
      <c r="R453" s="343"/>
      <c r="S453" s="344"/>
      <c r="T453" s="344"/>
      <c r="U453" s="344"/>
      <c r="V453" s="344"/>
      <c r="W453" s="345"/>
      <c r="X453" s="399"/>
      <c r="Y453" s="400"/>
      <c r="Z453" s="401"/>
      <c r="AA453" s="405"/>
      <c r="AB453" s="406"/>
      <c r="AC453" s="407"/>
      <c r="AD453" s="358"/>
      <c r="AE453" s="359"/>
      <c r="AF453" s="359"/>
      <c r="AG453" s="359"/>
      <c r="AH453" s="359"/>
      <c r="AI453" s="360"/>
      <c r="AJ453" s="19"/>
      <c r="AM453" s="19"/>
      <c r="AN453" s="19"/>
      <c r="AO453" s="36"/>
      <c r="AP453" s="36"/>
      <c r="BA453" s="430"/>
      <c r="BB453" s="430"/>
      <c r="BD453" s="315"/>
      <c r="BE453" s="315"/>
    </row>
    <row r="454" spans="3:57" ht="10.9" customHeight="1" x14ac:dyDescent="0.15">
      <c r="C454" s="413"/>
      <c r="D454" s="416"/>
      <c r="E454" s="419"/>
      <c r="F454" s="419"/>
      <c r="G454" s="413"/>
      <c r="H454" s="419"/>
      <c r="I454" s="466"/>
      <c r="J454" s="467"/>
      <c r="K454" s="468"/>
      <c r="L454" s="459"/>
      <c r="M454" s="441"/>
      <c r="N454" s="441"/>
      <c r="O454" s="441"/>
      <c r="P454" s="441"/>
      <c r="Q454" s="442"/>
      <c r="R454" s="343"/>
      <c r="S454" s="344"/>
      <c r="T454" s="344"/>
      <c r="U454" s="344"/>
      <c r="V454" s="344"/>
      <c r="W454" s="345"/>
      <c r="X454" s="402"/>
      <c r="Y454" s="403"/>
      <c r="Z454" s="404"/>
      <c r="AA454" s="408"/>
      <c r="AB454" s="409"/>
      <c r="AC454" s="410"/>
      <c r="AD454" s="358"/>
      <c r="AE454" s="359"/>
      <c r="AF454" s="359"/>
      <c r="AG454" s="359"/>
      <c r="AH454" s="359"/>
      <c r="AI454" s="360"/>
      <c r="AJ454" s="19"/>
      <c r="AM454" s="19"/>
      <c r="AN454" s="19"/>
      <c r="AO454" s="36"/>
      <c r="AP454" s="36"/>
      <c r="BA454" s="430"/>
      <c r="BB454" s="430"/>
      <c r="BD454" s="315"/>
      <c r="BE454" s="315"/>
    </row>
    <row r="455" spans="3:57" ht="10.9" customHeight="1" x14ac:dyDescent="0.15">
      <c r="C455" s="411">
        <v>6</v>
      </c>
      <c r="D455" s="414" t="s">
        <v>103</v>
      </c>
      <c r="E455" s="417">
        <v>15</v>
      </c>
      <c r="F455" s="417" t="s">
        <v>104</v>
      </c>
      <c r="G455" s="411" t="s">
        <v>114</v>
      </c>
      <c r="H455" s="417"/>
      <c r="I455" s="460"/>
      <c r="J455" s="461"/>
      <c r="K455" s="462"/>
      <c r="L455" s="469">
        <f>J$225</f>
        <v>0</v>
      </c>
      <c r="M455" s="437"/>
      <c r="N455" s="437"/>
      <c r="O455" s="437"/>
      <c r="P455" s="437"/>
      <c r="Q455" s="438"/>
      <c r="R455" s="343">
        <f t="shared" ref="R455" si="81">IF(AND(I455="△",BA455="●"),2+ROUNDDOWN(($L455-100)/100,0)*2,0)</f>
        <v>0</v>
      </c>
      <c r="S455" s="344"/>
      <c r="T455" s="344"/>
      <c r="U455" s="344"/>
      <c r="V455" s="344"/>
      <c r="W455" s="345"/>
      <c r="X455" s="399">
        <v>1</v>
      </c>
      <c r="Y455" s="400"/>
      <c r="Z455" s="401"/>
      <c r="AA455" s="405">
        <f t="shared" ref="AA455" si="82">IF(X455=1,$AL$36,IF(X455=2,$AL$56,IF(X455=3,$AL$74,IF(X455=4,$AL$93,IF(X455=5,$AL$111,IF(X455=6,$AL$129,IF(X455=7,$AL$148,IF(X455=8,$AL$166,IF(X455=9,$AL$184,IF(X455=10,$AL$203,0))))))))))</f>
        <v>0</v>
      </c>
      <c r="AB455" s="406"/>
      <c r="AC455" s="407"/>
      <c r="AD455" s="358">
        <f>IF(I455="△",ROUNDUP(R455*AA455,1),0)</f>
        <v>0</v>
      </c>
      <c r="AE455" s="359"/>
      <c r="AF455" s="359"/>
      <c r="AG455" s="359"/>
      <c r="AH455" s="359"/>
      <c r="AI455" s="360"/>
      <c r="AJ455" s="19"/>
      <c r="AM455" s="19"/>
      <c r="AN455" s="19"/>
      <c r="AO455" s="36"/>
      <c r="AP455" s="36"/>
      <c r="BA455" s="430" t="str">
        <f>IF(OR(I455="×",BA459="×"),"×","●")</f>
        <v>●</v>
      </c>
      <c r="BB455" s="430">
        <f>IF(BA455="●",IF(I455="定","-",I455),"-")</f>
        <v>0</v>
      </c>
      <c r="BD455" s="315"/>
      <c r="BE455" s="315"/>
    </row>
    <row r="456" spans="3:57" ht="10.9" customHeight="1" x14ac:dyDescent="0.15">
      <c r="C456" s="435"/>
      <c r="D456" s="436"/>
      <c r="E456" s="418"/>
      <c r="F456" s="418"/>
      <c r="G456" s="435"/>
      <c r="H456" s="418"/>
      <c r="I456" s="463"/>
      <c r="J456" s="464"/>
      <c r="K456" s="465"/>
      <c r="L456" s="458"/>
      <c r="M456" s="439"/>
      <c r="N456" s="439"/>
      <c r="O456" s="439"/>
      <c r="P456" s="439"/>
      <c r="Q456" s="440"/>
      <c r="R456" s="343"/>
      <c r="S456" s="344"/>
      <c r="T456" s="344"/>
      <c r="U456" s="344"/>
      <c r="V456" s="344"/>
      <c r="W456" s="345"/>
      <c r="X456" s="399"/>
      <c r="Y456" s="400"/>
      <c r="Z456" s="401"/>
      <c r="AA456" s="405"/>
      <c r="AB456" s="406"/>
      <c r="AC456" s="407"/>
      <c r="AD456" s="358"/>
      <c r="AE456" s="359"/>
      <c r="AF456" s="359"/>
      <c r="AG456" s="359"/>
      <c r="AH456" s="359"/>
      <c r="AI456" s="360"/>
      <c r="AJ456" s="19"/>
      <c r="AM456" s="19"/>
      <c r="AN456" s="19"/>
      <c r="AO456" s="36"/>
      <c r="AP456" s="36"/>
      <c r="BA456" s="430"/>
      <c r="BB456" s="430"/>
      <c r="BD456" s="315"/>
      <c r="BE456" s="315"/>
    </row>
    <row r="457" spans="3:57" ht="10.9" customHeight="1" x14ac:dyDescent="0.15">
      <c r="C457" s="435"/>
      <c r="D457" s="436"/>
      <c r="E457" s="418"/>
      <c r="F457" s="418"/>
      <c r="G457" s="435"/>
      <c r="H457" s="418"/>
      <c r="I457" s="463"/>
      <c r="J457" s="464"/>
      <c r="K457" s="465"/>
      <c r="L457" s="458"/>
      <c r="M457" s="439"/>
      <c r="N457" s="439"/>
      <c r="O457" s="439"/>
      <c r="P457" s="439"/>
      <c r="Q457" s="440"/>
      <c r="R457" s="343"/>
      <c r="S457" s="344"/>
      <c r="T457" s="344"/>
      <c r="U457" s="344"/>
      <c r="V457" s="344"/>
      <c r="W457" s="345"/>
      <c r="X457" s="399"/>
      <c r="Y457" s="400"/>
      <c r="Z457" s="401"/>
      <c r="AA457" s="405"/>
      <c r="AB457" s="406"/>
      <c r="AC457" s="407"/>
      <c r="AD457" s="358"/>
      <c r="AE457" s="359"/>
      <c r="AF457" s="359"/>
      <c r="AG457" s="359"/>
      <c r="AH457" s="359"/>
      <c r="AI457" s="360"/>
      <c r="AJ457" s="19"/>
      <c r="AM457" s="19"/>
      <c r="AN457" s="19"/>
      <c r="AO457" s="36"/>
      <c r="AP457" s="36"/>
      <c r="BA457" s="430"/>
      <c r="BB457" s="430"/>
      <c r="BD457" s="315"/>
      <c r="BE457" s="315"/>
    </row>
    <row r="458" spans="3:57" ht="10.9" customHeight="1" x14ac:dyDescent="0.15">
      <c r="C458" s="413"/>
      <c r="D458" s="416"/>
      <c r="E458" s="419"/>
      <c r="F458" s="419"/>
      <c r="G458" s="413"/>
      <c r="H458" s="419"/>
      <c r="I458" s="466"/>
      <c r="J458" s="467"/>
      <c r="K458" s="468"/>
      <c r="L458" s="459"/>
      <c r="M458" s="441"/>
      <c r="N458" s="441"/>
      <c r="O458" s="441"/>
      <c r="P458" s="441"/>
      <c r="Q458" s="442"/>
      <c r="R458" s="343"/>
      <c r="S458" s="344"/>
      <c r="T458" s="344"/>
      <c r="U458" s="344"/>
      <c r="V458" s="344"/>
      <c r="W458" s="345"/>
      <c r="X458" s="402"/>
      <c r="Y458" s="403"/>
      <c r="Z458" s="404"/>
      <c r="AA458" s="408"/>
      <c r="AB458" s="409"/>
      <c r="AC458" s="410"/>
      <c r="AD458" s="358"/>
      <c r="AE458" s="359"/>
      <c r="AF458" s="359"/>
      <c r="AG458" s="359"/>
      <c r="AH458" s="359"/>
      <c r="AI458" s="360"/>
      <c r="AJ458" s="19"/>
      <c r="AM458" s="19"/>
      <c r="AN458" s="19"/>
      <c r="AO458" s="36"/>
      <c r="AP458" s="36"/>
      <c r="BA458" s="430"/>
      <c r="BB458" s="430"/>
      <c r="BD458" s="315"/>
      <c r="BE458" s="315"/>
    </row>
    <row r="459" spans="3:57" ht="10.9" customHeight="1" x14ac:dyDescent="0.15">
      <c r="C459" s="411">
        <v>6</v>
      </c>
      <c r="D459" s="414" t="s">
        <v>103</v>
      </c>
      <c r="E459" s="417">
        <v>16</v>
      </c>
      <c r="F459" s="417" t="s">
        <v>104</v>
      </c>
      <c r="G459" s="411" t="s">
        <v>108</v>
      </c>
      <c r="H459" s="417"/>
      <c r="I459" s="460"/>
      <c r="J459" s="461"/>
      <c r="K459" s="462"/>
      <c r="L459" s="469">
        <f>J$225</f>
        <v>0</v>
      </c>
      <c r="M459" s="437"/>
      <c r="N459" s="437"/>
      <c r="O459" s="437"/>
      <c r="P459" s="437"/>
      <c r="Q459" s="438"/>
      <c r="R459" s="343">
        <f t="shared" ref="R459" si="83">IF(AND(I459="△",BA459="●"),2+ROUNDDOWN(($L459-100)/100,0)*2,0)</f>
        <v>0</v>
      </c>
      <c r="S459" s="344"/>
      <c r="T459" s="344"/>
      <c r="U459" s="344"/>
      <c r="V459" s="344"/>
      <c r="W459" s="345"/>
      <c r="X459" s="399">
        <v>1</v>
      </c>
      <c r="Y459" s="400"/>
      <c r="Z459" s="401"/>
      <c r="AA459" s="405">
        <f t="shared" ref="AA459" si="84">IF(X459=1,$AL$36,IF(X459=2,$AL$56,IF(X459=3,$AL$74,IF(X459=4,$AL$93,IF(X459=5,$AL$111,IF(X459=6,$AL$129,IF(X459=7,$AL$148,IF(X459=8,$AL$166,IF(X459=9,$AL$184,IF(X459=10,$AL$203,0))))))))))</f>
        <v>0</v>
      </c>
      <c r="AB459" s="406"/>
      <c r="AC459" s="407"/>
      <c r="AD459" s="358">
        <f>IF(I459="△",ROUNDUP(R459*AA459,1),0)</f>
        <v>0</v>
      </c>
      <c r="AE459" s="359"/>
      <c r="AF459" s="359"/>
      <c r="AG459" s="359"/>
      <c r="AH459" s="359"/>
      <c r="AI459" s="360"/>
      <c r="AJ459" s="19"/>
      <c r="AM459" s="19"/>
      <c r="AN459" s="19"/>
      <c r="AO459" s="36"/>
      <c r="AP459" s="36"/>
      <c r="BA459" s="430" t="str">
        <f>IF(OR(I459="×",BA463="×"),"×","●")</f>
        <v>●</v>
      </c>
      <c r="BB459" s="430">
        <f>IF(BA459="●",IF(I459="定","-",I459),"-")</f>
        <v>0</v>
      </c>
      <c r="BD459" s="315"/>
      <c r="BE459" s="315"/>
    </row>
    <row r="460" spans="3:57" ht="10.9" customHeight="1" x14ac:dyDescent="0.15">
      <c r="C460" s="435"/>
      <c r="D460" s="436"/>
      <c r="E460" s="418"/>
      <c r="F460" s="418"/>
      <c r="G460" s="435"/>
      <c r="H460" s="418"/>
      <c r="I460" s="463"/>
      <c r="J460" s="464"/>
      <c r="K460" s="465"/>
      <c r="L460" s="458"/>
      <c r="M460" s="439"/>
      <c r="N460" s="439"/>
      <c r="O460" s="439"/>
      <c r="P460" s="439"/>
      <c r="Q460" s="440"/>
      <c r="R460" s="343"/>
      <c r="S460" s="344"/>
      <c r="T460" s="344"/>
      <c r="U460" s="344"/>
      <c r="V460" s="344"/>
      <c r="W460" s="345"/>
      <c r="X460" s="399"/>
      <c r="Y460" s="400"/>
      <c r="Z460" s="401"/>
      <c r="AA460" s="405"/>
      <c r="AB460" s="406"/>
      <c r="AC460" s="407"/>
      <c r="AD460" s="358"/>
      <c r="AE460" s="359"/>
      <c r="AF460" s="359"/>
      <c r="AG460" s="359"/>
      <c r="AH460" s="359"/>
      <c r="AI460" s="360"/>
      <c r="AJ460" s="19"/>
      <c r="AM460" s="19"/>
      <c r="AN460" s="19"/>
      <c r="AO460" s="36"/>
      <c r="AP460" s="36"/>
      <c r="BA460" s="430"/>
      <c r="BB460" s="430"/>
      <c r="BD460" s="315"/>
      <c r="BE460" s="315"/>
    </row>
    <row r="461" spans="3:57" ht="10.9" customHeight="1" x14ac:dyDescent="0.15">
      <c r="C461" s="435"/>
      <c r="D461" s="436"/>
      <c r="E461" s="418"/>
      <c r="F461" s="418"/>
      <c r="G461" s="435"/>
      <c r="H461" s="418"/>
      <c r="I461" s="463"/>
      <c r="J461" s="464"/>
      <c r="K461" s="465"/>
      <c r="L461" s="458"/>
      <c r="M461" s="439"/>
      <c r="N461" s="439"/>
      <c r="O461" s="439"/>
      <c r="P461" s="439"/>
      <c r="Q461" s="440"/>
      <c r="R461" s="343"/>
      <c r="S461" s="344"/>
      <c r="T461" s="344"/>
      <c r="U461" s="344"/>
      <c r="V461" s="344"/>
      <c r="W461" s="345"/>
      <c r="X461" s="399"/>
      <c r="Y461" s="400"/>
      <c r="Z461" s="401"/>
      <c r="AA461" s="405"/>
      <c r="AB461" s="406"/>
      <c r="AC461" s="407"/>
      <c r="AD461" s="358"/>
      <c r="AE461" s="359"/>
      <c r="AF461" s="359"/>
      <c r="AG461" s="359"/>
      <c r="AH461" s="359"/>
      <c r="AI461" s="360"/>
      <c r="AJ461" s="19"/>
      <c r="AM461" s="19"/>
      <c r="AN461" s="19"/>
      <c r="AO461" s="36"/>
      <c r="AP461" s="36"/>
      <c r="BA461" s="430"/>
      <c r="BB461" s="430"/>
      <c r="BD461" s="315"/>
      <c r="BE461" s="315"/>
    </row>
    <row r="462" spans="3:57" ht="10.9" customHeight="1" x14ac:dyDescent="0.15">
      <c r="C462" s="413"/>
      <c r="D462" s="416"/>
      <c r="E462" s="419"/>
      <c r="F462" s="419"/>
      <c r="G462" s="413"/>
      <c r="H462" s="419"/>
      <c r="I462" s="466"/>
      <c r="J462" s="467"/>
      <c r="K462" s="468"/>
      <c r="L462" s="459"/>
      <c r="M462" s="441"/>
      <c r="N462" s="441"/>
      <c r="O462" s="441"/>
      <c r="P462" s="441"/>
      <c r="Q462" s="442"/>
      <c r="R462" s="343"/>
      <c r="S462" s="344"/>
      <c r="T462" s="344"/>
      <c r="U462" s="344"/>
      <c r="V462" s="344"/>
      <c r="W462" s="345"/>
      <c r="X462" s="402"/>
      <c r="Y462" s="403"/>
      <c r="Z462" s="404"/>
      <c r="AA462" s="408"/>
      <c r="AB462" s="409"/>
      <c r="AC462" s="410"/>
      <c r="AD462" s="358"/>
      <c r="AE462" s="359"/>
      <c r="AF462" s="359"/>
      <c r="AG462" s="359"/>
      <c r="AH462" s="359"/>
      <c r="AI462" s="360"/>
      <c r="AJ462" s="19"/>
      <c r="AM462" s="19"/>
      <c r="AN462" s="19"/>
      <c r="AO462" s="36"/>
      <c r="AP462" s="36"/>
      <c r="BA462" s="430"/>
      <c r="BB462" s="430"/>
      <c r="BD462" s="315"/>
      <c r="BE462" s="315"/>
    </row>
    <row r="463" spans="3:57" ht="10.9" customHeight="1" x14ac:dyDescent="0.15">
      <c r="C463" s="411">
        <v>6</v>
      </c>
      <c r="D463" s="414" t="s">
        <v>103</v>
      </c>
      <c r="E463" s="417">
        <v>17</v>
      </c>
      <c r="F463" s="417" t="s">
        <v>104</v>
      </c>
      <c r="G463" s="411" t="s">
        <v>109</v>
      </c>
      <c r="H463" s="417"/>
      <c r="I463" s="460"/>
      <c r="J463" s="461"/>
      <c r="K463" s="462"/>
      <c r="L463" s="469">
        <f>J$225</f>
        <v>0</v>
      </c>
      <c r="M463" s="437"/>
      <c r="N463" s="437"/>
      <c r="O463" s="437"/>
      <c r="P463" s="437"/>
      <c r="Q463" s="438"/>
      <c r="R463" s="343">
        <f t="shared" ref="R463" si="85">IF(AND(I463="△",BA463="●"),2+ROUNDDOWN(($L463-100)/100,0)*2,0)</f>
        <v>0</v>
      </c>
      <c r="S463" s="344"/>
      <c r="T463" s="344"/>
      <c r="U463" s="344"/>
      <c r="V463" s="344"/>
      <c r="W463" s="345"/>
      <c r="X463" s="399">
        <v>1</v>
      </c>
      <c r="Y463" s="400"/>
      <c r="Z463" s="401"/>
      <c r="AA463" s="405">
        <f t="shared" ref="AA463" si="86">IF(X463=1,$AL$36,IF(X463=2,$AL$56,IF(X463=3,$AL$74,IF(X463=4,$AL$93,IF(X463=5,$AL$111,IF(X463=6,$AL$129,IF(X463=7,$AL$148,IF(X463=8,$AL$166,IF(X463=9,$AL$184,IF(X463=10,$AL$203,0))))))))))</f>
        <v>0</v>
      </c>
      <c r="AB463" s="406"/>
      <c r="AC463" s="407"/>
      <c r="AD463" s="358">
        <f>IF(I463="△",ROUNDUP(R463*AA463,1),0)</f>
        <v>0</v>
      </c>
      <c r="AE463" s="359"/>
      <c r="AF463" s="359"/>
      <c r="AG463" s="359"/>
      <c r="AH463" s="359"/>
      <c r="AI463" s="360"/>
      <c r="AJ463" s="19"/>
      <c r="AM463" s="19"/>
      <c r="AN463" s="19"/>
      <c r="AO463" s="36"/>
      <c r="AP463" s="36"/>
      <c r="BA463" s="430" t="str">
        <f>IF(OR(I463="×",BA467="×"),"×","●")</f>
        <v>●</v>
      </c>
      <c r="BB463" s="430">
        <f>IF(BA463="●",IF(I463="定","-",I463),"-")</f>
        <v>0</v>
      </c>
      <c r="BD463" s="315"/>
      <c r="BE463" s="315"/>
    </row>
    <row r="464" spans="3:57" ht="10.9" customHeight="1" x14ac:dyDescent="0.15">
      <c r="C464" s="435"/>
      <c r="D464" s="436"/>
      <c r="E464" s="418"/>
      <c r="F464" s="418"/>
      <c r="G464" s="435"/>
      <c r="H464" s="418"/>
      <c r="I464" s="463"/>
      <c r="J464" s="464"/>
      <c r="K464" s="465"/>
      <c r="L464" s="458"/>
      <c r="M464" s="439"/>
      <c r="N464" s="439"/>
      <c r="O464" s="439"/>
      <c r="P464" s="439"/>
      <c r="Q464" s="440"/>
      <c r="R464" s="343"/>
      <c r="S464" s="344"/>
      <c r="T464" s="344"/>
      <c r="U464" s="344"/>
      <c r="V464" s="344"/>
      <c r="W464" s="345"/>
      <c r="X464" s="399"/>
      <c r="Y464" s="400"/>
      <c r="Z464" s="401"/>
      <c r="AA464" s="405"/>
      <c r="AB464" s="406"/>
      <c r="AC464" s="407"/>
      <c r="AD464" s="358"/>
      <c r="AE464" s="359"/>
      <c r="AF464" s="359"/>
      <c r="AG464" s="359"/>
      <c r="AH464" s="359"/>
      <c r="AI464" s="360"/>
      <c r="AJ464" s="19"/>
      <c r="AM464" s="19"/>
      <c r="AN464" s="19"/>
      <c r="AO464" s="36"/>
      <c r="AP464" s="36"/>
      <c r="BA464" s="430"/>
      <c r="BB464" s="430"/>
      <c r="BD464" s="315"/>
      <c r="BE464" s="315"/>
    </row>
    <row r="465" spans="3:58" ht="10.9" customHeight="1" x14ac:dyDescent="0.15">
      <c r="C465" s="435"/>
      <c r="D465" s="436"/>
      <c r="E465" s="418"/>
      <c r="F465" s="418"/>
      <c r="G465" s="435"/>
      <c r="H465" s="418"/>
      <c r="I465" s="463"/>
      <c r="J465" s="464"/>
      <c r="K465" s="465"/>
      <c r="L465" s="458"/>
      <c r="M465" s="439"/>
      <c r="N465" s="439"/>
      <c r="O465" s="439"/>
      <c r="P465" s="439"/>
      <c r="Q465" s="440"/>
      <c r="R465" s="343"/>
      <c r="S465" s="344"/>
      <c r="T465" s="344"/>
      <c r="U465" s="344"/>
      <c r="V465" s="344"/>
      <c r="W465" s="345"/>
      <c r="X465" s="399"/>
      <c r="Y465" s="400"/>
      <c r="Z465" s="401"/>
      <c r="AA465" s="405"/>
      <c r="AB465" s="406"/>
      <c r="AC465" s="407"/>
      <c r="AD465" s="358"/>
      <c r="AE465" s="359"/>
      <c r="AF465" s="359"/>
      <c r="AG465" s="359"/>
      <c r="AH465" s="359"/>
      <c r="AI465" s="360"/>
      <c r="AJ465" s="19"/>
      <c r="AM465" s="19"/>
      <c r="AN465" s="19"/>
      <c r="AO465" s="36"/>
      <c r="AP465" s="36"/>
      <c r="BA465" s="430"/>
      <c r="BB465" s="430"/>
      <c r="BD465" s="315"/>
      <c r="BE465" s="315"/>
    </row>
    <row r="466" spans="3:58" ht="10.9" customHeight="1" x14ac:dyDescent="0.15">
      <c r="C466" s="413"/>
      <c r="D466" s="416"/>
      <c r="E466" s="419"/>
      <c r="F466" s="419"/>
      <c r="G466" s="413"/>
      <c r="H466" s="419"/>
      <c r="I466" s="466"/>
      <c r="J466" s="467"/>
      <c r="K466" s="468"/>
      <c r="L466" s="459"/>
      <c r="M466" s="441"/>
      <c r="N466" s="441"/>
      <c r="O466" s="441"/>
      <c r="P466" s="441"/>
      <c r="Q466" s="442"/>
      <c r="R466" s="343"/>
      <c r="S466" s="344"/>
      <c r="T466" s="344"/>
      <c r="U466" s="344"/>
      <c r="V466" s="344"/>
      <c r="W466" s="345"/>
      <c r="X466" s="402"/>
      <c r="Y466" s="403"/>
      <c r="Z466" s="404"/>
      <c r="AA466" s="408"/>
      <c r="AB466" s="409"/>
      <c r="AC466" s="410"/>
      <c r="AD466" s="358"/>
      <c r="AE466" s="359"/>
      <c r="AF466" s="359"/>
      <c r="AG466" s="359"/>
      <c r="AH466" s="359"/>
      <c r="AI466" s="360"/>
      <c r="AJ466" s="19"/>
      <c r="AM466" s="19"/>
      <c r="AN466" s="19"/>
      <c r="AO466" s="36"/>
      <c r="AP466" s="36"/>
      <c r="BA466" s="430"/>
      <c r="BB466" s="430"/>
      <c r="BD466" s="315"/>
      <c r="BE466" s="315"/>
    </row>
    <row r="467" spans="3:58" ht="10.9" customHeight="1" x14ac:dyDescent="0.15">
      <c r="C467" s="411">
        <v>6</v>
      </c>
      <c r="D467" s="414" t="s">
        <v>103</v>
      </c>
      <c r="E467" s="417">
        <v>18</v>
      </c>
      <c r="F467" s="417" t="s">
        <v>104</v>
      </c>
      <c r="G467" s="411" t="s">
        <v>110</v>
      </c>
      <c r="H467" s="417"/>
      <c r="I467" s="460"/>
      <c r="J467" s="461"/>
      <c r="K467" s="462"/>
      <c r="L467" s="469">
        <f>J$225</f>
        <v>0</v>
      </c>
      <c r="M467" s="437"/>
      <c r="N467" s="437"/>
      <c r="O467" s="437"/>
      <c r="P467" s="437"/>
      <c r="Q467" s="438"/>
      <c r="R467" s="343">
        <f t="shared" ref="R467" si="87">IF(AND(I467="△",BA467="●"),2+ROUNDDOWN(($L467-100)/100,0)*2,0)</f>
        <v>0</v>
      </c>
      <c r="S467" s="344"/>
      <c r="T467" s="344"/>
      <c r="U467" s="344"/>
      <c r="V467" s="344"/>
      <c r="W467" s="345"/>
      <c r="X467" s="399">
        <v>1</v>
      </c>
      <c r="Y467" s="400"/>
      <c r="Z467" s="401"/>
      <c r="AA467" s="405">
        <f t="shared" ref="AA467" si="88">IF(X467=1,$AL$36,IF(X467=2,$AL$56,IF(X467=3,$AL$74,IF(X467=4,$AL$93,IF(X467=5,$AL$111,IF(X467=6,$AL$129,IF(X467=7,$AL$148,IF(X467=8,$AL$166,IF(X467=9,$AL$184,IF(X467=10,$AL$203,0))))))))))</f>
        <v>0</v>
      </c>
      <c r="AB467" s="406"/>
      <c r="AC467" s="407"/>
      <c r="AD467" s="358">
        <f>IF(I467="△",ROUNDUP(R467*AA467,1),0)</f>
        <v>0</v>
      </c>
      <c r="AE467" s="359"/>
      <c r="AF467" s="359"/>
      <c r="AG467" s="359"/>
      <c r="AH467" s="359"/>
      <c r="AI467" s="360"/>
      <c r="AJ467" s="19"/>
      <c r="AM467" s="19"/>
      <c r="AN467" s="19"/>
      <c r="AO467" s="36"/>
      <c r="AP467" s="36"/>
      <c r="BA467" s="430" t="str">
        <f>IF(OR(I467="×",BA471="×"),"×","●")</f>
        <v>●</v>
      </c>
      <c r="BB467" s="430">
        <f>IF(BA467="●",IF(I467="定","-",I467),"-")</f>
        <v>0</v>
      </c>
      <c r="BD467" s="315"/>
      <c r="BE467" s="315"/>
    </row>
    <row r="468" spans="3:58" ht="10.9" customHeight="1" x14ac:dyDescent="0.15">
      <c r="C468" s="435"/>
      <c r="D468" s="436"/>
      <c r="E468" s="418"/>
      <c r="F468" s="418"/>
      <c r="G468" s="435"/>
      <c r="H468" s="418"/>
      <c r="I468" s="463"/>
      <c r="J468" s="464"/>
      <c r="K468" s="465"/>
      <c r="L468" s="458"/>
      <c r="M468" s="439"/>
      <c r="N468" s="439"/>
      <c r="O468" s="439"/>
      <c r="P468" s="439"/>
      <c r="Q468" s="440"/>
      <c r="R468" s="343"/>
      <c r="S468" s="344"/>
      <c r="T468" s="344"/>
      <c r="U468" s="344"/>
      <c r="V468" s="344"/>
      <c r="W468" s="345"/>
      <c r="X468" s="399"/>
      <c r="Y468" s="400"/>
      <c r="Z468" s="401"/>
      <c r="AA468" s="405"/>
      <c r="AB468" s="406"/>
      <c r="AC468" s="407"/>
      <c r="AD468" s="358"/>
      <c r="AE468" s="359"/>
      <c r="AF468" s="359"/>
      <c r="AG468" s="359"/>
      <c r="AH468" s="359"/>
      <c r="AI468" s="360"/>
      <c r="AJ468" s="19"/>
      <c r="AM468" s="19"/>
      <c r="AN468" s="19"/>
      <c r="AO468" s="36"/>
      <c r="AP468" s="36"/>
      <c r="BA468" s="430"/>
      <c r="BB468" s="430"/>
      <c r="BD468" s="315"/>
      <c r="BE468" s="315"/>
    </row>
    <row r="469" spans="3:58" ht="10.9" customHeight="1" x14ac:dyDescent="0.15">
      <c r="C469" s="435"/>
      <c r="D469" s="436"/>
      <c r="E469" s="418"/>
      <c r="F469" s="418"/>
      <c r="G469" s="435"/>
      <c r="H469" s="418"/>
      <c r="I469" s="463"/>
      <c r="J469" s="464"/>
      <c r="K469" s="465"/>
      <c r="L469" s="458"/>
      <c r="M469" s="439"/>
      <c r="N469" s="439"/>
      <c r="O469" s="439"/>
      <c r="P469" s="439"/>
      <c r="Q469" s="440"/>
      <c r="R469" s="343"/>
      <c r="S469" s="344"/>
      <c r="T469" s="344"/>
      <c r="U469" s="344"/>
      <c r="V469" s="344"/>
      <c r="W469" s="345"/>
      <c r="X469" s="399"/>
      <c r="Y469" s="400"/>
      <c r="Z469" s="401"/>
      <c r="AA469" s="405"/>
      <c r="AB469" s="406"/>
      <c r="AC469" s="407"/>
      <c r="AD469" s="358"/>
      <c r="AE469" s="359"/>
      <c r="AF469" s="359"/>
      <c r="AG469" s="359"/>
      <c r="AH469" s="359"/>
      <c r="AI469" s="360"/>
      <c r="AJ469" s="19"/>
      <c r="AM469" s="19"/>
      <c r="AN469" s="19"/>
      <c r="AO469" s="36"/>
      <c r="AP469" s="36"/>
      <c r="BA469" s="430"/>
      <c r="BB469" s="430"/>
      <c r="BD469" s="315"/>
      <c r="BE469" s="315"/>
    </row>
    <row r="470" spans="3:58" ht="10.9" customHeight="1" x14ac:dyDescent="0.15">
      <c r="C470" s="413"/>
      <c r="D470" s="416"/>
      <c r="E470" s="419"/>
      <c r="F470" s="419"/>
      <c r="G470" s="413"/>
      <c r="H470" s="419"/>
      <c r="I470" s="466"/>
      <c r="J470" s="467"/>
      <c r="K470" s="468"/>
      <c r="L470" s="459"/>
      <c r="M470" s="441"/>
      <c r="N470" s="441"/>
      <c r="O470" s="441"/>
      <c r="P470" s="441"/>
      <c r="Q470" s="442"/>
      <c r="R470" s="343"/>
      <c r="S470" s="344"/>
      <c r="T470" s="344"/>
      <c r="U470" s="344"/>
      <c r="V470" s="344"/>
      <c r="W470" s="345"/>
      <c r="X470" s="402"/>
      <c r="Y470" s="403"/>
      <c r="Z470" s="404"/>
      <c r="AA470" s="408"/>
      <c r="AB470" s="409"/>
      <c r="AC470" s="410"/>
      <c r="AD470" s="358"/>
      <c r="AE470" s="359"/>
      <c r="AF470" s="359"/>
      <c r="AG470" s="359"/>
      <c r="AH470" s="359"/>
      <c r="AI470" s="360"/>
      <c r="AJ470" s="19"/>
      <c r="AM470" s="19"/>
      <c r="AN470" s="19"/>
      <c r="AO470" s="36"/>
      <c r="AP470" s="36"/>
      <c r="BA470" s="430"/>
      <c r="BB470" s="430"/>
      <c r="BD470" s="315"/>
      <c r="BE470" s="315"/>
    </row>
    <row r="471" spans="3:58" ht="10.9" customHeight="1" x14ac:dyDescent="0.15">
      <c r="C471" s="411">
        <v>6</v>
      </c>
      <c r="D471" s="414" t="s">
        <v>103</v>
      </c>
      <c r="E471" s="417">
        <v>19</v>
      </c>
      <c r="F471" s="417" t="s">
        <v>104</v>
      </c>
      <c r="G471" s="411" t="s">
        <v>111</v>
      </c>
      <c r="H471" s="417"/>
      <c r="I471" s="460"/>
      <c r="J471" s="461"/>
      <c r="K471" s="462"/>
      <c r="L471" s="469">
        <f>J$225</f>
        <v>0</v>
      </c>
      <c r="M471" s="437"/>
      <c r="N471" s="437"/>
      <c r="O471" s="437"/>
      <c r="P471" s="437"/>
      <c r="Q471" s="438"/>
      <c r="R471" s="343">
        <f t="shared" ref="R471" si="89">IF(AND(I471="△",BA471="●"),2+ROUNDDOWN(($L471-100)/100,0)*2,0)</f>
        <v>0</v>
      </c>
      <c r="S471" s="344"/>
      <c r="T471" s="344"/>
      <c r="U471" s="344"/>
      <c r="V471" s="344"/>
      <c r="W471" s="345"/>
      <c r="X471" s="399">
        <v>1</v>
      </c>
      <c r="Y471" s="400"/>
      <c r="Z471" s="401"/>
      <c r="AA471" s="405">
        <f t="shared" ref="AA471" si="90">IF(X471=1,$AL$36,IF(X471=2,$AL$56,IF(X471=3,$AL$74,IF(X471=4,$AL$93,IF(X471=5,$AL$111,IF(X471=6,$AL$129,IF(X471=7,$AL$148,IF(X471=8,$AL$166,IF(X471=9,$AL$184,IF(X471=10,$AL$203,0))))))))))</f>
        <v>0</v>
      </c>
      <c r="AB471" s="406"/>
      <c r="AC471" s="407"/>
      <c r="AD471" s="358">
        <f>IF(I471="△",ROUNDUP(R471*AA471,1),0)</f>
        <v>0</v>
      </c>
      <c r="AE471" s="359"/>
      <c r="AF471" s="359"/>
      <c r="AG471" s="359"/>
      <c r="AH471" s="359"/>
      <c r="AI471" s="360"/>
      <c r="AJ471" s="19"/>
      <c r="AM471" s="67"/>
      <c r="AN471" s="67"/>
      <c r="AO471" s="67"/>
      <c r="AP471" s="67"/>
      <c r="BA471" s="430" t="str">
        <f>IF(OR(I471="×",BA475="×"),"×","●")</f>
        <v>●</v>
      </c>
      <c r="BB471" s="430">
        <f>IF(BA471="●",IF(I471="定","-",I471),"-")</f>
        <v>0</v>
      </c>
      <c r="BD471" s="219"/>
      <c r="BE471" s="219"/>
    </row>
    <row r="472" spans="3:58" ht="10.9" customHeight="1" x14ac:dyDescent="0.15">
      <c r="C472" s="435"/>
      <c r="D472" s="436"/>
      <c r="E472" s="418"/>
      <c r="F472" s="418"/>
      <c r="G472" s="435"/>
      <c r="H472" s="418"/>
      <c r="I472" s="463"/>
      <c r="J472" s="464"/>
      <c r="K472" s="465"/>
      <c r="L472" s="458"/>
      <c r="M472" s="439"/>
      <c r="N472" s="439"/>
      <c r="O472" s="439"/>
      <c r="P472" s="439"/>
      <c r="Q472" s="440"/>
      <c r="R472" s="343"/>
      <c r="S472" s="344"/>
      <c r="T472" s="344"/>
      <c r="U472" s="344"/>
      <c r="V472" s="344"/>
      <c r="W472" s="345"/>
      <c r="X472" s="399"/>
      <c r="Y472" s="400"/>
      <c r="Z472" s="401"/>
      <c r="AA472" s="405"/>
      <c r="AB472" s="406"/>
      <c r="AC472" s="407"/>
      <c r="AD472" s="358"/>
      <c r="AE472" s="359"/>
      <c r="AF472" s="359"/>
      <c r="AG472" s="359"/>
      <c r="AH472" s="359"/>
      <c r="AI472" s="360"/>
      <c r="AJ472" s="19"/>
      <c r="AM472" s="67"/>
      <c r="AN472" s="67"/>
      <c r="AO472" s="67"/>
      <c r="AP472" s="67"/>
      <c r="BA472" s="430"/>
      <c r="BB472" s="430"/>
      <c r="BD472" s="219"/>
      <c r="BE472" s="219"/>
    </row>
    <row r="473" spans="3:58" ht="10.9" customHeight="1" x14ac:dyDescent="0.15">
      <c r="C473" s="435"/>
      <c r="D473" s="436"/>
      <c r="E473" s="418"/>
      <c r="F473" s="418"/>
      <c r="G473" s="435"/>
      <c r="H473" s="418"/>
      <c r="I473" s="463"/>
      <c r="J473" s="464"/>
      <c r="K473" s="465"/>
      <c r="L473" s="458"/>
      <c r="M473" s="439"/>
      <c r="N473" s="439"/>
      <c r="O473" s="439"/>
      <c r="P473" s="439"/>
      <c r="Q473" s="440"/>
      <c r="R473" s="343"/>
      <c r="S473" s="344"/>
      <c r="T473" s="344"/>
      <c r="U473" s="344"/>
      <c r="V473" s="344"/>
      <c r="W473" s="345"/>
      <c r="X473" s="399"/>
      <c r="Y473" s="400"/>
      <c r="Z473" s="401"/>
      <c r="AA473" s="405"/>
      <c r="AB473" s="406"/>
      <c r="AC473" s="407"/>
      <c r="AD473" s="358"/>
      <c r="AE473" s="359"/>
      <c r="AF473" s="359"/>
      <c r="AG473" s="359"/>
      <c r="AH473" s="359"/>
      <c r="AI473" s="360"/>
      <c r="AJ473" s="19"/>
      <c r="AM473" s="67"/>
      <c r="AN473" s="67"/>
      <c r="AO473" s="67"/>
      <c r="AP473" s="67"/>
      <c r="BA473" s="430"/>
      <c r="BB473" s="430"/>
      <c r="BD473" s="219"/>
      <c r="BE473" s="219"/>
    </row>
    <row r="474" spans="3:58" ht="10.9" customHeight="1" x14ac:dyDescent="0.15">
      <c r="C474" s="413"/>
      <c r="D474" s="416"/>
      <c r="E474" s="419"/>
      <c r="F474" s="419"/>
      <c r="G474" s="413"/>
      <c r="H474" s="419"/>
      <c r="I474" s="466"/>
      <c r="J474" s="467"/>
      <c r="K474" s="468"/>
      <c r="L474" s="459"/>
      <c r="M474" s="441"/>
      <c r="N474" s="441"/>
      <c r="O474" s="441"/>
      <c r="P474" s="441"/>
      <c r="Q474" s="442"/>
      <c r="R474" s="343"/>
      <c r="S474" s="344"/>
      <c r="T474" s="344"/>
      <c r="U474" s="344"/>
      <c r="V474" s="344"/>
      <c r="W474" s="345"/>
      <c r="X474" s="402"/>
      <c r="Y474" s="403"/>
      <c r="Z474" s="404"/>
      <c r="AA474" s="408"/>
      <c r="AB474" s="409"/>
      <c r="AC474" s="410"/>
      <c r="AD474" s="358"/>
      <c r="AE474" s="359"/>
      <c r="AF474" s="359"/>
      <c r="AG474" s="359"/>
      <c r="AH474" s="359"/>
      <c r="AI474" s="360"/>
      <c r="AJ474" s="19"/>
      <c r="AM474" s="67"/>
      <c r="AN474" s="67"/>
      <c r="AO474" s="67"/>
      <c r="AP474" s="67"/>
      <c r="BA474" s="430"/>
      <c r="BB474" s="430"/>
      <c r="BD474" s="219"/>
      <c r="BE474" s="219"/>
    </row>
    <row r="475" spans="3:58" ht="10.9" customHeight="1" x14ac:dyDescent="0.15">
      <c r="C475" s="411">
        <v>6</v>
      </c>
      <c r="D475" s="414" t="s">
        <v>103</v>
      </c>
      <c r="E475" s="417">
        <v>20</v>
      </c>
      <c r="F475" s="417" t="s">
        <v>104</v>
      </c>
      <c r="G475" s="411" t="s">
        <v>112</v>
      </c>
      <c r="H475" s="417"/>
      <c r="I475" s="460"/>
      <c r="J475" s="461"/>
      <c r="K475" s="462"/>
      <c r="L475" s="469">
        <f>J$225</f>
        <v>0</v>
      </c>
      <c r="M475" s="437"/>
      <c r="N475" s="437"/>
      <c r="O475" s="437"/>
      <c r="P475" s="437"/>
      <c r="Q475" s="438"/>
      <c r="R475" s="343">
        <f t="shared" ref="R475" si="91">IF(AND(I475="△",BA475="●"),2+ROUNDDOWN(($L475-100)/100,0)*2,0)</f>
        <v>0</v>
      </c>
      <c r="S475" s="344"/>
      <c r="T475" s="344"/>
      <c r="U475" s="344"/>
      <c r="V475" s="344"/>
      <c r="W475" s="345"/>
      <c r="X475" s="399">
        <v>1</v>
      </c>
      <c r="Y475" s="400"/>
      <c r="Z475" s="401"/>
      <c r="AA475" s="405">
        <f t="shared" ref="AA475" si="92">IF(X475=1,$AL$36,IF(X475=2,$AL$56,IF(X475=3,$AL$74,IF(X475=4,$AL$93,IF(X475=5,$AL$111,IF(X475=6,$AL$129,IF(X475=7,$AL$148,IF(X475=8,$AL$166,IF(X475=9,$AL$184,IF(X475=10,$AL$203,0))))))))))</f>
        <v>0</v>
      </c>
      <c r="AB475" s="406"/>
      <c r="AC475" s="407"/>
      <c r="AD475" s="358">
        <f>IF(I475="△",ROUNDUP(R475*AA475,1),0)</f>
        <v>0</v>
      </c>
      <c r="AE475" s="359"/>
      <c r="AF475" s="359"/>
      <c r="AG475" s="359"/>
      <c r="AH475" s="359"/>
      <c r="AI475" s="360"/>
      <c r="AJ475" s="19"/>
      <c r="AM475" s="67"/>
      <c r="AN475" s="67"/>
      <c r="AO475" s="67"/>
      <c r="AP475" s="67"/>
      <c r="BA475" s="430" t="str">
        <f>IF(I475="×","×","●")</f>
        <v>●</v>
      </c>
      <c r="BB475" s="430">
        <f>IF(BA475="●",IF(I475="定","-",I475),"-")</f>
        <v>0</v>
      </c>
      <c r="BD475" s="219"/>
      <c r="BE475" s="219"/>
    </row>
    <row r="476" spans="3:58" ht="10.9" customHeight="1" x14ac:dyDescent="0.15">
      <c r="C476" s="435"/>
      <c r="D476" s="436"/>
      <c r="E476" s="418"/>
      <c r="F476" s="418"/>
      <c r="G476" s="435"/>
      <c r="H476" s="418"/>
      <c r="I476" s="463"/>
      <c r="J476" s="464"/>
      <c r="K476" s="465"/>
      <c r="L476" s="458"/>
      <c r="M476" s="439"/>
      <c r="N476" s="439"/>
      <c r="O476" s="439"/>
      <c r="P476" s="439"/>
      <c r="Q476" s="440"/>
      <c r="R476" s="343"/>
      <c r="S476" s="344"/>
      <c r="T476" s="344"/>
      <c r="U476" s="344"/>
      <c r="V476" s="344"/>
      <c r="W476" s="345"/>
      <c r="X476" s="399"/>
      <c r="Y476" s="400"/>
      <c r="Z476" s="401"/>
      <c r="AA476" s="405"/>
      <c r="AB476" s="406"/>
      <c r="AC476" s="407"/>
      <c r="AD476" s="358"/>
      <c r="AE476" s="359"/>
      <c r="AF476" s="359"/>
      <c r="AG476" s="359"/>
      <c r="AH476" s="359"/>
      <c r="AI476" s="360"/>
      <c r="AJ476" s="19"/>
      <c r="AM476" s="67"/>
      <c r="AN476" s="67"/>
      <c r="AO476" s="67"/>
      <c r="AP476" s="67"/>
      <c r="BA476" s="430"/>
      <c r="BB476" s="430"/>
      <c r="BD476" s="219"/>
      <c r="BE476" s="219"/>
    </row>
    <row r="477" spans="3:58" ht="10.9" customHeight="1" x14ac:dyDescent="0.15">
      <c r="C477" s="435"/>
      <c r="D477" s="436"/>
      <c r="E477" s="418"/>
      <c r="F477" s="418"/>
      <c r="G477" s="435"/>
      <c r="H477" s="418"/>
      <c r="I477" s="463"/>
      <c r="J477" s="464"/>
      <c r="K477" s="465"/>
      <c r="L477" s="458"/>
      <c r="M477" s="439"/>
      <c r="N477" s="439"/>
      <c r="O477" s="439"/>
      <c r="P477" s="439"/>
      <c r="Q477" s="440"/>
      <c r="R477" s="343"/>
      <c r="S477" s="344"/>
      <c r="T477" s="344"/>
      <c r="U477" s="344"/>
      <c r="V477" s="344"/>
      <c r="W477" s="345"/>
      <c r="X477" s="399"/>
      <c r="Y477" s="400"/>
      <c r="Z477" s="401"/>
      <c r="AA477" s="405"/>
      <c r="AB477" s="406"/>
      <c r="AC477" s="407"/>
      <c r="AD477" s="358"/>
      <c r="AE477" s="359"/>
      <c r="AF477" s="359"/>
      <c r="AG477" s="359"/>
      <c r="AH477" s="359"/>
      <c r="AI477" s="360"/>
      <c r="AJ477" s="19"/>
      <c r="AM477" s="67"/>
      <c r="AN477" s="67"/>
      <c r="AO477" s="67"/>
      <c r="AP477" s="67"/>
      <c r="BA477" s="430"/>
      <c r="BB477" s="430"/>
      <c r="BD477" s="219"/>
      <c r="BE477" s="219"/>
    </row>
    <row r="478" spans="3:58" ht="10.9" customHeight="1" thickBot="1" x14ac:dyDescent="0.2">
      <c r="C478" s="413"/>
      <c r="D478" s="416"/>
      <c r="E478" s="419"/>
      <c r="F478" s="419"/>
      <c r="G478" s="413"/>
      <c r="H478" s="419"/>
      <c r="I478" s="466"/>
      <c r="J478" s="467"/>
      <c r="K478" s="468"/>
      <c r="L478" s="459"/>
      <c r="M478" s="441"/>
      <c r="N478" s="441"/>
      <c r="O478" s="441"/>
      <c r="P478" s="441"/>
      <c r="Q478" s="442"/>
      <c r="R478" s="343"/>
      <c r="S478" s="344"/>
      <c r="T478" s="344"/>
      <c r="U478" s="344"/>
      <c r="V478" s="344"/>
      <c r="W478" s="345"/>
      <c r="X478" s="402"/>
      <c r="Y478" s="403"/>
      <c r="Z478" s="404"/>
      <c r="AA478" s="408"/>
      <c r="AB478" s="409"/>
      <c r="AC478" s="410"/>
      <c r="AD478" s="358"/>
      <c r="AE478" s="359"/>
      <c r="AF478" s="359"/>
      <c r="AG478" s="359"/>
      <c r="AH478" s="359"/>
      <c r="AI478" s="360"/>
      <c r="AJ478" s="19"/>
      <c r="AM478" s="67"/>
      <c r="AN478" s="67"/>
      <c r="AO478" s="67"/>
      <c r="AP478" s="67"/>
      <c r="BA478" s="430"/>
      <c r="BB478" s="430"/>
      <c r="BD478" s="219"/>
      <c r="BE478" s="219"/>
    </row>
    <row r="479" spans="3:58" ht="14.1" customHeight="1" thickTop="1" x14ac:dyDescent="0.15">
      <c r="C479" s="376" t="s">
        <v>118</v>
      </c>
      <c r="D479" s="377"/>
      <c r="E479" s="377"/>
      <c r="F479" s="377"/>
      <c r="G479" s="377"/>
      <c r="H479" s="377"/>
      <c r="I479" s="377"/>
      <c r="J479" s="377"/>
      <c r="K479" s="377"/>
      <c r="L479" s="377"/>
      <c r="M479" s="377"/>
      <c r="N479" s="377"/>
      <c r="O479" s="377"/>
      <c r="P479" s="377"/>
      <c r="Q479" s="377"/>
      <c r="R479" s="377"/>
      <c r="S479" s="377"/>
      <c r="T479" s="377"/>
      <c r="U479" s="377"/>
      <c r="V479" s="377"/>
      <c r="W479" s="377"/>
      <c r="X479" s="377"/>
      <c r="Y479" s="377"/>
      <c r="Z479" s="377"/>
      <c r="AA479" s="378"/>
      <c r="AB479" s="385">
        <f>SUM(AD399:AI478)</f>
        <v>0</v>
      </c>
      <c r="AC479" s="386"/>
      <c r="AD479" s="386"/>
      <c r="AE479" s="386"/>
      <c r="AF479" s="386"/>
      <c r="AG479" s="391" t="s">
        <v>116</v>
      </c>
      <c r="AH479" s="391"/>
      <c r="AI479" s="392"/>
      <c r="AJ479" s="67"/>
      <c r="AK479" s="67"/>
      <c r="AL479" s="426">
        <f>SUM(AL399:AO478)</f>
        <v>0</v>
      </c>
      <c r="AM479" s="427"/>
      <c r="AN479" s="427"/>
      <c r="AO479" s="428"/>
      <c r="AP479" s="19"/>
      <c r="BA479" s="430"/>
      <c r="BB479" s="430"/>
      <c r="BD479" s="315"/>
      <c r="BE479" s="315"/>
      <c r="BF479" s="219"/>
    </row>
    <row r="480" spans="3:58" ht="14.1" customHeight="1" x14ac:dyDescent="0.15">
      <c r="C480" s="379"/>
      <c r="D480" s="380"/>
      <c r="E480" s="380"/>
      <c r="F480" s="380"/>
      <c r="G480" s="380"/>
      <c r="H480" s="380"/>
      <c r="I480" s="380"/>
      <c r="J480" s="380"/>
      <c r="K480" s="380"/>
      <c r="L480" s="380"/>
      <c r="M480" s="380"/>
      <c r="N480" s="380"/>
      <c r="O480" s="380"/>
      <c r="P480" s="380"/>
      <c r="Q480" s="380"/>
      <c r="R480" s="380"/>
      <c r="S480" s="380"/>
      <c r="T480" s="380"/>
      <c r="U480" s="380"/>
      <c r="V480" s="380"/>
      <c r="W480" s="380"/>
      <c r="X480" s="380"/>
      <c r="Y480" s="380"/>
      <c r="Z480" s="380"/>
      <c r="AA480" s="381"/>
      <c r="AB480" s="387"/>
      <c r="AC480" s="388"/>
      <c r="AD480" s="388"/>
      <c r="AE480" s="388"/>
      <c r="AF480" s="388"/>
      <c r="AG480" s="393"/>
      <c r="AH480" s="393"/>
      <c r="AI480" s="394"/>
      <c r="AJ480" s="67"/>
      <c r="AK480" s="67"/>
      <c r="AL480" s="429"/>
      <c r="AM480" s="430"/>
      <c r="AN480" s="430"/>
      <c r="AO480" s="431"/>
      <c r="AP480" s="19"/>
      <c r="BA480" s="430"/>
      <c r="BB480" s="430"/>
      <c r="BD480" s="315"/>
      <c r="BE480" s="315"/>
      <c r="BF480" s="219"/>
    </row>
    <row r="481" spans="3:58" ht="14.1" customHeight="1" x14ac:dyDescent="0.15">
      <c r="C481" s="379"/>
      <c r="D481" s="380"/>
      <c r="E481" s="380"/>
      <c r="F481" s="380"/>
      <c r="G481" s="380"/>
      <c r="H481" s="380"/>
      <c r="I481" s="380"/>
      <c r="J481" s="380"/>
      <c r="K481" s="380"/>
      <c r="L481" s="380"/>
      <c r="M481" s="380"/>
      <c r="N481" s="380"/>
      <c r="O481" s="380"/>
      <c r="P481" s="380"/>
      <c r="Q481" s="380"/>
      <c r="R481" s="380"/>
      <c r="S481" s="380"/>
      <c r="T481" s="380"/>
      <c r="U481" s="380"/>
      <c r="V481" s="380"/>
      <c r="W481" s="380"/>
      <c r="X481" s="380"/>
      <c r="Y481" s="380"/>
      <c r="Z481" s="380"/>
      <c r="AA481" s="381"/>
      <c r="AB481" s="387"/>
      <c r="AC481" s="388"/>
      <c r="AD481" s="388"/>
      <c r="AE481" s="388"/>
      <c r="AF481" s="388"/>
      <c r="AG481" s="393"/>
      <c r="AH481" s="393"/>
      <c r="AI481" s="394"/>
      <c r="AL481" s="429"/>
      <c r="AM481" s="430"/>
      <c r="AN481" s="430"/>
      <c r="AO481" s="431"/>
      <c r="AP481" s="19"/>
      <c r="BA481" s="430"/>
      <c r="BB481" s="430"/>
      <c r="BD481" s="315"/>
      <c r="BE481" s="315"/>
      <c r="BF481" s="219"/>
    </row>
    <row r="482" spans="3:58" ht="14.1" customHeight="1" thickBot="1" x14ac:dyDescent="0.2">
      <c r="C482" s="382"/>
      <c r="D482" s="383"/>
      <c r="E482" s="383"/>
      <c r="F482" s="383"/>
      <c r="G482" s="383"/>
      <c r="H482" s="383"/>
      <c r="I482" s="383"/>
      <c r="J482" s="383"/>
      <c r="K482" s="383"/>
      <c r="L482" s="383"/>
      <c r="M482" s="383"/>
      <c r="N482" s="383"/>
      <c r="O482" s="383"/>
      <c r="P482" s="383"/>
      <c r="Q482" s="383"/>
      <c r="R482" s="383"/>
      <c r="S482" s="383"/>
      <c r="T482" s="383"/>
      <c r="U482" s="383"/>
      <c r="V482" s="383"/>
      <c r="W482" s="383"/>
      <c r="X482" s="383"/>
      <c r="Y482" s="383"/>
      <c r="Z482" s="383"/>
      <c r="AA482" s="384"/>
      <c r="AB482" s="389"/>
      <c r="AC482" s="390"/>
      <c r="AD482" s="390"/>
      <c r="AE482" s="390"/>
      <c r="AF482" s="390"/>
      <c r="AG482" s="395"/>
      <c r="AH482" s="395"/>
      <c r="AI482" s="396"/>
      <c r="AL482" s="432"/>
      <c r="AM482" s="433"/>
      <c r="AN482" s="433"/>
      <c r="AO482" s="434"/>
      <c r="AP482" s="19"/>
      <c r="BA482" s="430"/>
      <c r="BB482" s="430"/>
      <c r="BD482" s="315"/>
      <c r="BE482" s="315"/>
      <c r="BF482" s="219"/>
    </row>
    <row r="483" spans="3:58" ht="14.1" customHeight="1" thickTop="1" x14ac:dyDescent="0.15">
      <c r="C483" s="443" t="s">
        <v>119</v>
      </c>
      <c r="D483" s="444"/>
      <c r="E483" s="444"/>
      <c r="F483" s="444"/>
      <c r="G483" s="444"/>
      <c r="H483" s="444"/>
      <c r="I483" s="444"/>
      <c r="J483" s="444"/>
      <c r="K483" s="444"/>
      <c r="L483" s="444"/>
      <c r="M483" s="444"/>
      <c r="N483" s="444"/>
      <c r="O483" s="444"/>
      <c r="P483" s="444"/>
      <c r="Q483" s="444"/>
      <c r="R483" s="444"/>
      <c r="S483" s="444"/>
      <c r="T483" s="444"/>
      <c r="U483" s="444"/>
      <c r="V483" s="444"/>
      <c r="W483" s="444"/>
      <c r="X483" s="444"/>
      <c r="Y483" s="444"/>
      <c r="Z483" s="444"/>
      <c r="AA483" s="445"/>
      <c r="AB483" s="448">
        <f>SUM(AB311+AB395+AB479)</f>
        <v>0</v>
      </c>
      <c r="AC483" s="449"/>
      <c r="AD483" s="449"/>
      <c r="AE483" s="449"/>
      <c r="AF483" s="449"/>
      <c r="AG483" s="452" t="s">
        <v>116</v>
      </c>
      <c r="AH483" s="452"/>
      <c r="AI483" s="453"/>
      <c r="AJ483" s="67"/>
      <c r="AK483" s="67"/>
      <c r="AL483" s="67"/>
      <c r="AM483" s="19"/>
      <c r="AN483" s="19"/>
      <c r="AO483" s="19"/>
      <c r="AP483" s="19"/>
      <c r="BA483" s="430">
        <f>COUNTIF(BA243:BA478,"●")</f>
        <v>57</v>
      </c>
      <c r="BB483" s="430">
        <f>COUNTIF(BB243:BB478,"○")+COUNTIF(BB243:BB478,"△")</f>
        <v>0</v>
      </c>
      <c r="BD483" s="315"/>
      <c r="BE483" s="315"/>
      <c r="BF483" s="219"/>
    </row>
    <row r="484" spans="3:58" ht="14.1" customHeight="1" x14ac:dyDescent="0.15">
      <c r="C484" s="292"/>
      <c r="D484" s="293"/>
      <c r="E484" s="293"/>
      <c r="F484" s="293"/>
      <c r="G484" s="293"/>
      <c r="H484" s="293"/>
      <c r="I484" s="293"/>
      <c r="J484" s="293"/>
      <c r="K484" s="293"/>
      <c r="L484" s="293"/>
      <c r="M484" s="293"/>
      <c r="N484" s="293"/>
      <c r="O484" s="293"/>
      <c r="P484" s="293"/>
      <c r="Q484" s="293"/>
      <c r="R484" s="293"/>
      <c r="S484" s="293"/>
      <c r="T484" s="293"/>
      <c r="U484" s="293"/>
      <c r="V484" s="293"/>
      <c r="W484" s="293"/>
      <c r="X484" s="293"/>
      <c r="Y484" s="293"/>
      <c r="Z484" s="293"/>
      <c r="AA484" s="446"/>
      <c r="AB484" s="448"/>
      <c r="AC484" s="449"/>
      <c r="AD484" s="449"/>
      <c r="AE484" s="449"/>
      <c r="AF484" s="449"/>
      <c r="AG484" s="452"/>
      <c r="AH484" s="452"/>
      <c r="AI484" s="453"/>
      <c r="AJ484" s="67"/>
      <c r="AK484" s="67"/>
      <c r="AL484" s="67"/>
      <c r="AM484" s="19"/>
      <c r="AN484" s="19"/>
      <c r="AO484" s="19"/>
      <c r="AP484" s="19"/>
      <c r="BA484" s="430"/>
      <c r="BB484" s="430"/>
      <c r="BD484" s="315"/>
      <c r="BE484" s="315"/>
      <c r="BF484" s="219"/>
    </row>
    <row r="485" spans="3:58" ht="14.1" customHeight="1" x14ac:dyDescent="0.15">
      <c r="C485" s="292"/>
      <c r="D485" s="293"/>
      <c r="E485" s="293"/>
      <c r="F485" s="293"/>
      <c r="G485" s="293"/>
      <c r="H485" s="293"/>
      <c r="I485" s="293"/>
      <c r="J485" s="293"/>
      <c r="K485" s="293"/>
      <c r="L485" s="293"/>
      <c r="M485" s="293"/>
      <c r="N485" s="293"/>
      <c r="O485" s="293"/>
      <c r="P485" s="293"/>
      <c r="Q485" s="293"/>
      <c r="R485" s="293"/>
      <c r="S485" s="293"/>
      <c r="T485" s="293"/>
      <c r="U485" s="293"/>
      <c r="V485" s="293"/>
      <c r="W485" s="293"/>
      <c r="X485" s="293"/>
      <c r="Y485" s="293"/>
      <c r="Z485" s="293"/>
      <c r="AA485" s="446"/>
      <c r="AB485" s="448"/>
      <c r="AC485" s="449"/>
      <c r="AD485" s="449"/>
      <c r="AE485" s="449"/>
      <c r="AF485" s="449"/>
      <c r="AG485" s="452"/>
      <c r="AH485" s="452"/>
      <c r="AI485" s="453"/>
      <c r="AM485" s="19"/>
      <c r="AN485" s="19"/>
      <c r="AO485" s="19"/>
      <c r="AP485" s="19"/>
      <c r="BA485" s="430"/>
      <c r="BB485" s="430"/>
      <c r="BD485" s="315"/>
      <c r="BE485" s="315"/>
      <c r="BF485" s="219"/>
    </row>
    <row r="486" spans="3:58" ht="14.1" customHeight="1" thickBot="1" x14ac:dyDescent="0.2">
      <c r="C486" s="252"/>
      <c r="D486" s="253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447"/>
      <c r="AB486" s="450"/>
      <c r="AC486" s="451"/>
      <c r="AD486" s="451"/>
      <c r="AE486" s="451"/>
      <c r="AF486" s="451"/>
      <c r="AG486" s="454"/>
      <c r="AH486" s="454"/>
      <c r="AI486" s="455"/>
      <c r="AM486" s="19"/>
      <c r="AN486" s="19"/>
      <c r="AO486" s="19"/>
      <c r="AP486" s="19"/>
      <c r="BA486" s="430"/>
      <c r="BB486" s="430"/>
      <c r="BD486" s="315"/>
      <c r="BE486" s="315"/>
      <c r="BF486" s="219"/>
    </row>
    <row r="487" spans="3:58" ht="19.5" thickTop="1" x14ac:dyDescent="0.15">
      <c r="AC487" s="123"/>
    </row>
    <row r="488" spans="3:58" x14ac:dyDescent="0.15">
      <c r="AR488" s="123"/>
    </row>
  </sheetData>
  <sheetProtection algorithmName="SHA-512" hashValue="56Mxa1u0Ms0rdLP8jXza5BPM3uoDrKkuHC+t0Cetswnznknn1cqSZfGfqUDNyQEUZodwm93qTmDTMBAeHmHYIg==" saltValue="jIW/9r98ZdGrI7/Zjwlh3A==" spinCount="100000" sheet="1" formatRows="0"/>
  <mergeCells count="1471">
    <mergeCell ref="C72:AB76"/>
    <mergeCell ref="C91:AB95"/>
    <mergeCell ref="C109:AB113"/>
    <mergeCell ref="C127:AB131"/>
    <mergeCell ref="C146:AB150"/>
    <mergeCell ref="C164:AB168"/>
    <mergeCell ref="C182:AB186"/>
    <mergeCell ref="C201:AB205"/>
    <mergeCell ref="D231:AR231"/>
    <mergeCell ref="D232:AS232"/>
    <mergeCell ref="D233:AR233"/>
    <mergeCell ref="D234:AR234"/>
    <mergeCell ref="C19:H19"/>
    <mergeCell ref="I19:L19"/>
    <mergeCell ref="M19:R19"/>
    <mergeCell ref="S19:AR20"/>
    <mergeCell ref="C20:H20"/>
    <mergeCell ref="I20:L20"/>
    <mergeCell ref="M20:R20"/>
    <mergeCell ref="A43:I44"/>
    <mergeCell ref="B46:E47"/>
    <mergeCell ref="F46:G47"/>
    <mergeCell ref="H46:I47"/>
    <mergeCell ref="J46:K47"/>
    <mergeCell ref="L46:M47"/>
    <mergeCell ref="X51:Y52"/>
    <mergeCell ref="A61:I62"/>
    <mergeCell ref="B64:E65"/>
    <mergeCell ref="F64:G65"/>
    <mergeCell ref="H64:I65"/>
    <mergeCell ref="N51:O52"/>
    <mergeCell ref="P51:Q52"/>
    <mergeCell ref="B16:AS16"/>
    <mergeCell ref="C18:H18"/>
    <mergeCell ref="I18:L18"/>
    <mergeCell ref="M18:R18"/>
    <mergeCell ref="S18:AR18"/>
    <mergeCell ref="A2:H2"/>
    <mergeCell ref="I2:AJ2"/>
    <mergeCell ref="AK2:AS2"/>
    <mergeCell ref="X31:Y32"/>
    <mergeCell ref="A3:AS3"/>
    <mergeCell ref="A23:I24"/>
    <mergeCell ref="A5:K6"/>
    <mergeCell ref="L5:T6"/>
    <mergeCell ref="U5:AE6"/>
    <mergeCell ref="AF5:AS6"/>
    <mergeCell ref="A7:K8"/>
    <mergeCell ref="L7:T8"/>
    <mergeCell ref="U7:AE8"/>
    <mergeCell ref="AF7:AS8"/>
    <mergeCell ref="B9:AS9"/>
    <mergeCell ref="AT26:AT27"/>
    <mergeCell ref="AU26:AU27"/>
    <mergeCell ref="AV26:AV27"/>
    <mergeCell ref="AX26:AX27"/>
    <mergeCell ref="AY26:AY27"/>
    <mergeCell ref="B31:E32"/>
    <mergeCell ref="F31:G32"/>
    <mergeCell ref="H31:I32"/>
    <mergeCell ref="J31:K32"/>
    <mergeCell ref="L31:M32"/>
    <mergeCell ref="Z26:AA27"/>
    <mergeCell ref="AE26:AI27"/>
    <mergeCell ref="AJ26:AK27"/>
    <mergeCell ref="AL26:AM27"/>
    <mergeCell ref="AN26:AO27"/>
    <mergeCell ref="AP26:AQ27"/>
    <mergeCell ref="N26:O27"/>
    <mergeCell ref="P26:Q27"/>
    <mergeCell ref="R26:S27"/>
    <mergeCell ref="T26:U27"/>
    <mergeCell ref="V26:W27"/>
    <mergeCell ref="X26:Y27"/>
    <mergeCell ref="B26:E27"/>
    <mergeCell ref="F26:G27"/>
    <mergeCell ref="H26:I27"/>
    <mergeCell ref="J26:K27"/>
    <mergeCell ref="L26:M27"/>
    <mergeCell ref="N31:O32"/>
    <mergeCell ref="P31:Q32"/>
    <mergeCell ref="R31:S32"/>
    <mergeCell ref="T31:U32"/>
    <mergeCell ref="V31:W32"/>
    <mergeCell ref="BA31:BA32"/>
    <mergeCell ref="BB31:BB32"/>
    <mergeCell ref="AE36:AK37"/>
    <mergeCell ref="AL36:AQ37"/>
    <mergeCell ref="AU36:AU37"/>
    <mergeCell ref="AV36:AV37"/>
    <mergeCell ref="AW36:AX37"/>
    <mergeCell ref="AT37:AT38"/>
    <mergeCell ref="AU31:AU32"/>
    <mergeCell ref="AV31:AV32"/>
    <mergeCell ref="AW31:AW32"/>
    <mergeCell ref="AX31:AX32"/>
    <mergeCell ref="AY31:AY32"/>
    <mergeCell ref="AZ31:AZ32"/>
    <mergeCell ref="Z31:AA32"/>
    <mergeCell ref="AE31:AI32"/>
    <mergeCell ref="AJ31:AK32"/>
    <mergeCell ref="AL31:AM32"/>
    <mergeCell ref="AN31:AO32"/>
    <mergeCell ref="AP31:AQ32"/>
    <mergeCell ref="C34:AB38"/>
    <mergeCell ref="AT46:AT47"/>
    <mergeCell ref="AU46:AU47"/>
    <mergeCell ref="AV46:AV47"/>
    <mergeCell ref="AX46:AX47"/>
    <mergeCell ref="AY46:AY47"/>
    <mergeCell ref="B51:E52"/>
    <mergeCell ref="F51:G52"/>
    <mergeCell ref="H51:I52"/>
    <mergeCell ref="J51:K52"/>
    <mergeCell ref="L51:M52"/>
    <mergeCell ref="Z46:AA47"/>
    <mergeCell ref="AE46:AI47"/>
    <mergeCell ref="AJ46:AK47"/>
    <mergeCell ref="AL46:AM47"/>
    <mergeCell ref="AN46:AO47"/>
    <mergeCell ref="AP46:AQ47"/>
    <mergeCell ref="N46:O47"/>
    <mergeCell ref="P46:Q47"/>
    <mergeCell ref="R46:S47"/>
    <mergeCell ref="T46:U47"/>
    <mergeCell ref="V46:W47"/>
    <mergeCell ref="X46:Y47"/>
    <mergeCell ref="BA51:BA52"/>
    <mergeCell ref="BB51:BB52"/>
    <mergeCell ref="AE56:AK57"/>
    <mergeCell ref="AL56:AQ57"/>
    <mergeCell ref="AU56:AU57"/>
    <mergeCell ref="AV56:AV57"/>
    <mergeCell ref="AW56:AX57"/>
    <mergeCell ref="AT57:AT58"/>
    <mergeCell ref="AU51:AU52"/>
    <mergeCell ref="AV51:AV52"/>
    <mergeCell ref="AW51:AW52"/>
    <mergeCell ref="AX51:AX52"/>
    <mergeCell ref="AY51:AY52"/>
    <mergeCell ref="AZ51:AZ52"/>
    <mergeCell ref="Z51:AA52"/>
    <mergeCell ref="AE51:AI52"/>
    <mergeCell ref="AJ51:AK52"/>
    <mergeCell ref="AL51:AM52"/>
    <mergeCell ref="AN51:AO52"/>
    <mergeCell ref="AP51:AQ52"/>
    <mergeCell ref="C54:AB58"/>
    <mergeCell ref="R51:S52"/>
    <mergeCell ref="T51:U52"/>
    <mergeCell ref="V51:W52"/>
    <mergeCell ref="AT64:AT65"/>
    <mergeCell ref="AU64:AU65"/>
    <mergeCell ref="AV64:AV65"/>
    <mergeCell ref="AX64:AX65"/>
    <mergeCell ref="AY64:AY65"/>
    <mergeCell ref="B69:E70"/>
    <mergeCell ref="F69:G70"/>
    <mergeCell ref="H69:I70"/>
    <mergeCell ref="J69:K70"/>
    <mergeCell ref="L69:M70"/>
    <mergeCell ref="Z64:AA65"/>
    <mergeCell ref="AE64:AI65"/>
    <mergeCell ref="AJ64:AK65"/>
    <mergeCell ref="AL64:AM65"/>
    <mergeCell ref="AN64:AO65"/>
    <mergeCell ref="AP64:AQ65"/>
    <mergeCell ref="N64:O65"/>
    <mergeCell ref="P64:Q65"/>
    <mergeCell ref="R64:S65"/>
    <mergeCell ref="T64:U65"/>
    <mergeCell ref="V64:W65"/>
    <mergeCell ref="X64:Y65"/>
    <mergeCell ref="J64:K65"/>
    <mergeCell ref="L64:M65"/>
    <mergeCell ref="A80:I81"/>
    <mergeCell ref="B83:E84"/>
    <mergeCell ref="F83:G84"/>
    <mergeCell ref="H83:I84"/>
    <mergeCell ref="J83:K84"/>
    <mergeCell ref="L83:M84"/>
    <mergeCell ref="BA69:BA70"/>
    <mergeCell ref="BB69:BB70"/>
    <mergeCell ref="AE74:AK75"/>
    <mergeCell ref="AL74:AQ75"/>
    <mergeCell ref="AU74:AU75"/>
    <mergeCell ref="AV74:AV75"/>
    <mergeCell ref="AW74:AX75"/>
    <mergeCell ref="AT75:AT76"/>
    <mergeCell ref="AU69:AU70"/>
    <mergeCell ref="AV69:AV70"/>
    <mergeCell ref="AW69:AW70"/>
    <mergeCell ref="AX69:AX70"/>
    <mergeCell ref="AY69:AY70"/>
    <mergeCell ref="AZ69:AZ70"/>
    <mergeCell ref="Z69:AA70"/>
    <mergeCell ref="AE69:AI70"/>
    <mergeCell ref="AJ69:AK70"/>
    <mergeCell ref="AL69:AM70"/>
    <mergeCell ref="AN69:AO70"/>
    <mergeCell ref="AP69:AQ70"/>
    <mergeCell ref="N69:O70"/>
    <mergeCell ref="P69:Q70"/>
    <mergeCell ref="R69:S70"/>
    <mergeCell ref="T69:U70"/>
    <mergeCell ref="V69:W70"/>
    <mergeCell ref="X69:Y70"/>
    <mergeCell ref="AP88:AQ89"/>
    <mergeCell ref="N88:O89"/>
    <mergeCell ref="P88:Q89"/>
    <mergeCell ref="R88:S89"/>
    <mergeCell ref="T88:U89"/>
    <mergeCell ref="V88:W89"/>
    <mergeCell ref="X88:Y89"/>
    <mergeCell ref="AT83:AT84"/>
    <mergeCell ref="AU83:AU84"/>
    <mergeCell ref="AV83:AV84"/>
    <mergeCell ref="AX83:AX84"/>
    <mergeCell ref="AY83:AY84"/>
    <mergeCell ref="B88:E89"/>
    <mergeCell ref="F88:G89"/>
    <mergeCell ref="H88:I89"/>
    <mergeCell ref="J88:K89"/>
    <mergeCell ref="L88:M89"/>
    <mergeCell ref="Z83:AA84"/>
    <mergeCell ref="AE83:AI84"/>
    <mergeCell ref="AJ83:AK84"/>
    <mergeCell ref="AL83:AM84"/>
    <mergeCell ref="AN83:AO84"/>
    <mergeCell ref="AP83:AQ84"/>
    <mergeCell ref="N83:O84"/>
    <mergeCell ref="P83:Q84"/>
    <mergeCell ref="R83:S84"/>
    <mergeCell ref="T83:U84"/>
    <mergeCell ref="V83:W84"/>
    <mergeCell ref="X83:Y84"/>
    <mergeCell ref="X101:Y102"/>
    <mergeCell ref="Z101:AA102"/>
    <mergeCell ref="AE101:AI102"/>
    <mergeCell ref="AJ101:AK102"/>
    <mergeCell ref="AT94:AT95"/>
    <mergeCell ref="A98:I99"/>
    <mergeCell ref="B101:E102"/>
    <mergeCell ref="F101:G102"/>
    <mergeCell ref="H101:I102"/>
    <mergeCell ref="J101:K102"/>
    <mergeCell ref="L101:M102"/>
    <mergeCell ref="N101:O102"/>
    <mergeCell ref="P101:Q102"/>
    <mergeCell ref="R101:S102"/>
    <mergeCell ref="BA88:BA89"/>
    <mergeCell ref="BB88:BB89"/>
    <mergeCell ref="AE93:AK94"/>
    <mergeCell ref="AL93:AQ94"/>
    <mergeCell ref="AU93:AU94"/>
    <mergeCell ref="AV93:AV94"/>
    <mergeCell ref="AW93:AX94"/>
    <mergeCell ref="AU88:AU89"/>
    <mergeCell ref="AV88:AV89"/>
    <mergeCell ref="AW88:AW89"/>
    <mergeCell ref="AX88:AX89"/>
    <mergeCell ref="AY88:AY89"/>
    <mergeCell ref="AZ88:AZ89"/>
    <mergeCell ref="Z88:AA89"/>
    <mergeCell ref="AE88:AI89"/>
    <mergeCell ref="AJ88:AK89"/>
    <mergeCell ref="AL88:AM89"/>
    <mergeCell ref="AN88:AO89"/>
    <mergeCell ref="BA106:BA107"/>
    <mergeCell ref="BB106:BB107"/>
    <mergeCell ref="AL106:AM107"/>
    <mergeCell ref="AN106:AO107"/>
    <mergeCell ref="AP106:AQ107"/>
    <mergeCell ref="AU106:AU107"/>
    <mergeCell ref="AV106:AV107"/>
    <mergeCell ref="AW106:AW107"/>
    <mergeCell ref="T106:U107"/>
    <mergeCell ref="V106:W107"/>
    <mergeCell ref="X106:Y107"/>
    <mergeCell ref="Z106:AA107"/>
    <mergeCell ref="AE106:AI107"/>
    <mergeCell ref="AJ106:AK107"/>
    <mergeCell ref="AX101:AX102"/>
    <mergeCell ref="AY101:AY102"/>
    <mergeCell ref="B106:E107"/>
    <mergeCell ref="F106:G107"/>
    <mergeCell ref="H106:I107"/>
    <mergeCell ref="J106:K107"/>
    <mergeCell ref="L106:M107"/>
    <mergeCell ref="N106:O107"/>
    <mergeCell ref="P106:Q107"/>
    <mergeCell ref="R106:S107"/>
    <mergeCell ref="AL101:AM102"/>
    <mergeCell ref="AN101:AO102"/>
    <mergeCell ref="AP101:AQ102"/>
    <mergeCell ref="AT101:AT102"/>
    <mergeCell ref="AU101:AU102"/>
    <mergeCell ref="AV101:AV102"/>
    <mergeCell ref="T101:U102"/>
    <mergeCell ref="V101:W102"/>
    <mergeCell ref="A116:I117"/>
    <mergeCell ref="B119:E120"/>
    <mergeCell ref="F119:G120"/>
    <mergeCell ref="H119:I120"/>
    <mergeCell ref="J119:K120"/>
    <mergeCell ref="L119:M120"/>
    <mergeCell ref="AE111:AK112"/>
    <mergeCell ref="AL111:AQ112"/>
    <mergeCell ref="AU111:AU112"/>
    <mergeCell ref="AV111:AV112"/>
    <mergeCell ref="AW111:AX112"/>
    <mergeCell ref="AT112:AT113"/>
    <mergeCell ref="AX106:AX107"/>
    <mergeCell ref="AY106:AY107"/>
    <mergeCell ref="AZ106:AZ107"/>
    <mergeCell ref="V124:W125"/>
    <mergeCell ref="X124:Y125"/>
    <mergeCell ref="AT119:AT120"/>
    <mergeCell ref="AU119:AU120"/>
    <mergeCell ref="AV119:AV120"/>
    <mergeCell ref="AX119:AX120"/>
    <mergeCell ref="AY119:AY120"/>
    <mergeCell ref="B124:E125"/>
    <mergeCell ref="F124:G125"/>
    <mergeCell ref="H124:I125"/>
    <mergeCell ref="J124:K125"/>
    <mergeCell ref="L124:M125"/>
    <mergeCell ref="Z119:AA120"/>
    <mergeCell ref="AE119:AI120"/>
    <mergeCell ref="AJ119:AK120"/>
    <mergeCell ref="AL119:AM120"/>
    <mergeCell ref="AN119:AO120"/>
    <mergeCell ref="AP119:AQ120"/>
    <mergeCell ref="N119:O120"/>
    <mergeCell ref="P119:Q120"/>
    <mergeCell ref="R119:S120"/>
    <mergeCell ref="T119:U120"/>
    <mergeCell ref="V119:W120"/>
    <mergeCell ref="X119:Y120"/>
    <mergeCell ref="X138:Y139"/>
    <mergeCell ref="A135:I136"/>
    <mergeCell ref="B138:E139"/>
    <mergeCell ref="F138:G139"/>
    <mergeCell ref="H138:I139"/>
    <mergeCell ref="J138:K139"/>
    <mergeCell ref="L138:M139"/>
    <mergeCell ref="BA124:BA125"/>
    <mergeCell ref="BB124:BB125"/>
    <mergeCell ref="AE129:AK130"/>
    <mergeCell ref="AL129:AQ130"/>
    <mergeCell ref="AU129:AU130"/>
    <mergeCell ref="AV129:AV130"/>
    <mergeCell ref="AW129:AX130"/>
    <mergeCell ref="AT130:AT131"/>
    <mergeCell ref="AU124:AU125"/>
    <mergeCell ref="AV124:AV125"/>
    <mergeCell ref="AW124:AW125"/>
    <mergeCell ref="AX124:AX125"/>
    <mergeCell ref="AY124:AY125"/>
    <mergeCell ref="AZ124:AZ125"/>
    <mergeCell ref="Z124:AA125"/>
    <mergeCell ref="AE124:AI125"/>
    <mergeCell ref="AJ124:AK125"/>
    <mergeCell ref="AL124:AM125"/>
    <mergeCell ref="AN124:AO125"/>
    <mergeCell ref="AP124:AQ125"/>
    <mergeCell ref="N124:O125"/>
    <mergeCell ref="P124:Q125"/>
    <mergeCell ref="R124:S125"/>
    <mergeCell ref="T124:U125"/>
    <mergeCell ref="AE143:AI144"/>
    <mergeCell ref="AJ143:AK144"/>
    <mergeCell ref="AL143:AM144"/>
    <mergeCell ref="AN143:AO144"/>
    <mergeCell ref="AP143:AQ144"/>
    <mergeCell ref="N143:O144"/>
    <mergeCell ref="P143:Q144"/>
    <mergeCell ref="R143:S144"/>
    <mergeCell ref="T143:U144"/>
    <mergeCell ref="V143:W144"/>
    <mergeCell ref="X143:Y144"/>
    <mergeCell ref="AT138:AT139"/>
    <mergeCell ref="AU138:AU139"/>
    <mergeCell ref="AV138:AV139"/>
    <mergeCell ref="AX138:AX139"/>
    <mergeCell ref="AY138:AY139"/>
    <mergeCell ref="B143:E144"/>
    <mergeCell ref="F143:G144"/>
    <mergeCell ref="H143:I144"/>
    <mergeCell ref="J143:K144"/>
    <mergeCell ref="L143:M144"/>
    <mergeCell ref="Z138:AA139"/>
    <mergeCell ref="AE138:AI139"/>
    <mergeCell ref="AJ138:AK139"/>
    <mergeCell ref="AL138:AM139"/>
    <mergeCell ref="AN138:AO139"/>
    <mergeCell ref="AP138:AQ139"/>
    <mergeCell ref="N138:O139"/>
    <mergeCell ref="P138:Q139"/>
    <mergeCell ref="R138:S139"/>
    <mergeCell ref="T138:U139"/>
    <mergeCell ref="V138:W139"/>
    <mergeCell ref="X156:Y157"/>
    <mergeCell ref="Z156:AA157"/>
    <mergeCell ref="AE156:AI157"/>
    <mergeCell ref="AJ156:AK157"/>
    <mergeCell ref="AT149:AT150"/>
    <mergeCell ref="A153:I154"/>
    <mergeCell ref="B156:E157"/>
    <mergeCell ref="F156:G157"/>
    <mergeCell ref="H156:I157"/>
    <mergeCell ref="J156:K157"/>
    <mergeCell ref="L156:M157"/>
    <mergeCell ref="N156:O157"/>
    <mergeCell ref="P156:Q157"/>
    <mergeCell ref="R156:S157"/>
    <mergeCell ref="BA143:BA144"/>
    <mergeCell ref="BB143:BB144"/>
    <mergeCell ref="AE148:AK149"/>
    <mergeCell ref="AL148:AQ149"/>
    <mergeCell ref="AU148:AU149"/>
    <mergeCell ref="AV148:AV149"/>
    <mergeCell ref="AW148:AX149"/>
    <mergeCell ref="AU143:AU144"/>
    <mergeCell ref="AV143:AV144"/>
    <mergeCell ref="AW143:AW144"/>
    <mergeCell ref="AX143:AX144"/>
    <mergeCell ref="AY143:AY144"/>
    <mergeCell ref="AZ143:AZ144"/>
    <mergeCell ref="Z143:AA144"/>
    <mergeCell ref="BA161:BA162"/>
    <mergeCell ref="BB161:BB162"/>
    <mergeCell ref="AL161:AM162"/>
    <mergeCell ref="AN161:AO162"/>
    <mergeCell ref="AP161:AQ162"/>
    <mergeCell ref="AU161:AU162"/>
    <mergeCell ref="AV161:AV162"/>
    <mergeCell ref="AW161:AW162"/>
    <mergeCell ref="T161:U162"/>
    <mergeCell ref="V161:W162"/>
    <mergeCell ref="X161:Y162"/>
    <mergeCell ref="Z161:AA162"/>
    <mergeCell ref="AE161:AI162"/>
    <mergeCell ref="AJ161:AK162"/>
    <mergeCell ref="AX156:AX157"/>
    <mergeCell ref="AY156:AY157"/>
    <mergeCell ref="B161:E162"/>
    <mergeCell ref="F161:G162"/>
    <mergeCell ref="H161:I162"/>
    <mergeCell ref="J161:K162"/>
    <mergeCell ref="L161:M162"/>
    <mergeCell ref="N161:O162"/>
    <mergeCell ref="P161:Q162"/>
    <mergeCell ref="R161:S162"/>
    <mergeCell ref="AL156:AM157"/>
    <mergeCell ref="AN156:AO157"/>
    <mergeCell ref="AP156:AQ157"/>
    <mergeCell ref="AT156:AT157"/>
    <mergeCell ref="AU156:AU157"/>
    <mergeCell ref="AV156:AV157"/>
    <mergeCell ref="T156:U157"/>
    <mergeCell ref="V156:W157"/>
    <mergeCell ref="A171:I172"/>
    <mergeCell ref="B174:E175"/>
    <mergeCell ref="F174:G175"/>
    <mergeCell ref="H174:I175"/>
    <mergeCell ref="J174:K175"/>
    <mergeCell ref="L174:M175"/>
    <mergeCell ref="AE166:AK167"/>
    <mergeCell ref="AL166:AQ167"/>
    <mergeCell ref="AU166:AU167"/>
    <mergeCell ref="AV166:AV167"/>
    <mergeCell ref="AW166:AX167"/>
    <mergeCell ref="AT167:AT168"/>
    <mergeCell ref="AX161:AX162"/>
    <mergeCell ref="AY161:AY162"/>
    <mergeCell ref="AZ161:AZ162"/>
    <mergeCell ref="X179:Y180"/>
    <mergeCell ref="AT174:AT175"/>
    <mergeCell ref="AU174:AU175"/>
    <mergeCell ref="AV174:AV175"/>
    <mergeCell ref="AX174:AX175"/>
    <mergeCell ref="AY174:AY175"/>
    <mergeCell ref="B179:E180"/>
    <mergeCell ref="F179:G180"/>
    <mergeCell ref="H179:I180"/>
    <mergeCell ref="J179:K180"/>
    <mergeCell ref="L179:M180"/>
    <mergeCell ref="Z174:AA175"/>
    <mergeCell ref="AE174:AI175"/>
    <mergeCell ref="AJ174:AK175"/>
    <mergeCell ref="AL174:AM175"/>
    <mergeCell ref="AN174:AO175"/>
    <mergeCell ref="AP174:AQ175"/>
    <mergeCell ref="N174:O175"/>
    <mergeCell ref="P174:Q175"/>
    <mergeCell ref="R174:S175"/>
    <mergeCell ref="T174:U175"/>
    <mergeCell ref="V174:W175"/>
    <mergeCell ref="X174:Y175"/>
    <mergeCell ref="A190:I191"/>
    <mergeCell ref="B193:E194"/>
    <mergeCell ref="F193:G194"/>
    <mergeCell ref="H193:I194"/>
    <mergeCell ref="J193:K194"/>
    <mergeCell ref="L193:M194"/>
    <mergeCell ref="BA179:BA180"/>
    <mergeCell ref="BB179:BB180"/>
    <mergeCell ref="AE184:AK185"/>
    <mergeCell ref="AL184:AQ185"/>
    <mergeCell ref="AU184:AU185"/>
    <mergeCell ref="AV184:AV185"/>
    <mergeCell ref="AW184:AX185"/>
    <mergeCell ref="AT185:AT186"/>
    <mergeCell ref="AU179:AU180"/>
    <mergeCell ref="AV179:AV180"/>
    <mergeCell ref="AW179:AW180"/>
    <mergeCell ref="AX179:AX180"/>
    <mergeCell ref="AY179:AY180"/>
    <mergeCell ref="AZ179:AZ180"/>
    <mergeCell ref="Z179:AA180"/>
    <mergeCell ref="AE179:AI180"/>
    <mergeCell ref="AJ179:AK180"/>
    <mergeCell ref="AL179:AM180"/>
    <mergeCell ref="AN179:AO180"/>
    <mergeCell ref="AP179:AQ180"/>
    <mergeCell ref="N179:O180"/>
    <mergeCell ref="P179:Q180"/>
    <mergeCell ref="R179:S180"/>
    <mergeCell ref="T179:U180"/>
    <mergeCell ref="V179:W180"/>
    <mergeCell ref="T198:U199"/>
    <mergeCell ref="V198:W199"/>
    <mergeCell ref="X198:Y199"/>
    <mergeCell ref="AT193:AT194"/>
    <mergeCell ref="AU193:AU194"/>
    <mergeCell ref="AV193:AV194"/>
    <mergeCell ref="AX193:AX194"/>
    <mergeCell ref="AY193:AY194"/>
    <mergeCell ref="B198:E199"/>
    <mergeCell ref="F198:G199"/>
    <mergeCell ref="H198:I199"/>
    <mergeCell ref="J198:K199"/>
    <mergeCell ref="L198:M199"/>
    <mergeCell ref="Z193:AA194"/>
    <mergeCell ref="AE193:AI194"/>
    <mergeCell ref="AJ193:AK194"/>
    <mergeCell ref="AL193:AM194"/>
    <mergeCell ref="AN193:AO194"/>
    <mergeCell ref="AP193:AQ194"/>
    <mergeCell ref="N193:O194"/>
    <mergeCell ref="P193:Q194"/>
    <mergeCell ref="R193:S194"/>
    <mergeCell ref="T193:U194"/>
    <mergeCell ref="V193:W194"/>
    <mergeCell ref="X193:Y194"/>
    <mergeCell ref="AT204:AT205"/>
    <mergeCell ref="B207:AP207"/>
    <mergeCell ref="C211:I212"/>
    <mergeCell ref="J211:AF212"/>
    <mergeCell ref="AG211:AO212"/>
    <mergeCell ref="C213:I216"/>
    <mergeCell ref="AG213:AO216"/>
    <mergeCell ref="BA198:BA199"/>
    <mergeCell ref="BB198:BB199"/>
    <mergeCell ref="AE203:AK204"/>
    <mergeCell ref="AL203:AQ204"/>
    <mergeCell ref="AU203:AU204"/>
    <mergeCell ref="AV203:AV204"/>
    <mergeCell ref="AW203:AX204"/>
    <mergeCell ref="AU198:AU199"/>
    <mergeCell ref="AV198:AV199"/>
    <mergeCell ref="AW198:AW199"/>
    <mergeCell ref="AX198:AX199"/>
    <mergeCell ref="AY198:AY199"/>
    <mergeCell ref="AZ198:AZ199"/>
    <mergeCell ref="Z198:AA199"/>
    <mergeCell ref="AE198:AI199"/>
    <mergeCell ref="AJ198:AK199"/>
    <mergeCell ref="AL198:AM199"/>
    <mergeCell ref="AN198:AO199"/>
    <mergeCell ref="AP198:AQ199"/>
    <mergeCell ref="N198:O199"/>
    <mergeCell ref="P198:Q199"/>
    <mergeCell ref="R198:S199"/>
    <mergeCell ref="AX219:AX220"/>
    <mergeCell ref="AY219:AY220"/>
    <mergeCell ref="AZ219:AZ220"/>
    <mergeCell ref="BA219:BA220"/>
    <mergeCell ref="BB219:BB220"/>
    <mergeCell ref="E221:I222"/>
    <mergeCell ref="J221:P222"/>
    <mergeCell ref="Q221:R222"/>
    <mergeCell ref="AV221:AV222"/>
    <mergeCell ref="AW221:AW222"/>
    <mergeCell ref="C219:D226"/>
    <mergeCell ref="E219:I220"/>
    <mergeCell ref="J219:R220"/>
    <mergeCell ref="S219:AR226"/>
    <mergeCell ref="AV219:AV220"/>
    <mergeCell ref="AW219:AW220"/>
    <mergeCell ref="E223:I224"/>
    <mergeCell ref="J223:P224"/>
    <mergeCell ref="Q223:R224"/>
    <mergeCell ref="AZ223:AZ224"/>
    <mergeCell ref="BA223:BA224"/>
    <mergeCell ref="BB223:BB224"/>
    <mergeCell ref="E225:I226"/>
    <mergeCell ref="J225:P226"/>
    <mergeCell ref="Q225:R226"/>
    <mergeCell ref="AV225:AV226"/>
    <mergeCell ref="AW225:AW226"/>
    <mergeCell ref="AX225:AX226"/>
    <mergeCell ref="AY225:AY226"/>
    <mergeCell ref="AX221:AX222"/>
    <mergeCell ref="AY221:AY222"/>
    <mergeCell ref="AZ221:AZ222"/>
    <mergeCell ref="BA221:BA222"/>
    <mergeCell ref="BB221:BB222"/>
    <mergeCell ref="AU222:AU223"/>
    <mergeCell ref="AV223:AV224"/>
    <mergeCell ref="AW223:AW224"/>
    <mergeCell ref="AX223:AX224"/>
    <mergeCell ref="AY223:AY224"/>
    <mergeCell ref="R243:W246"/>
    <mergeCell ref="X243:Z246"/>
    <mergeCell ref="AA243:AC246"/>
    <mergeCell ref="AD243:AI246"/>
    <mergeCell ref="BA243:BA246"/>
    <mergeCell ref="BB243:BB246"/>
    <mergeCell ref="BB239:BB242"/>
    <mergeCell ref="X240:Z242"/>
    <mergeCell ref="AA240:AC242"/>
    <mergeCell ref="C243:C246"/>
    <mergeCell ref="D243:D246"/>
    <mergeCell ref="E243:E246"/>
    <mergeCell ref="F243:F246"/>
    <mergeCell ref="G243:H246"/>
    <mergeCell ref="I243:K246"/>
    <mergeCell ref="L243:Q246"/>
    <mergeCell ref="AZ225:AZ226"/>
    <mergeCell ref="BA225:BA226"/>
    <mergeCell ref="BB225:BB226"/>
    <mergeCell ref="C239:H242"/>
    <mergeCell ref="I239:K242"/>
    <mergeCell ref="L239:Q242"/>
    <mergeCell ref="R239:W242"/>
    <mergeCell ref="X239:AC239"/>
    <mergeCell ref="AD239:AI242"/>
    <mergeCell ref="BA239:BA242"/>
    <mergeCell ref="BB247:BB250"/>
    <mergeCell ref="C251:C254"/>
    <mergeCell ref="D251:D254"/>
    <mergeCell ref="E251:E254"/>
    <mergeCell ref="F251:F254"/>
    <mergeCell ref="G251:H254"/>
    <mergeCell ref="I251:K254"/>
    <mergeCell ref="L251:Q254"/>
    <mergeCell ref="R251:W254"/>
    <mergeCell ref="X251:Z254"/>
    <mergeCell ref="L247:Q250"/>
    <mergeCell ref="R247:W250"/>
    <mergeCell ref="X247:Z250"/>
    <mergeCell ref="AA247:AC250"/>
    <mergeCell ref="AD247:AI250"/>
    <mergeCell ref="BA247:BA250"/>
    <mergeCell ref="C247:C250"/>
    <mergeCell ref="D247:D250"/>
    <mergeCell ref="E247:E250"/>
    <mergeCell ref="F247:F250"/>
    <mergeCell ref="G247:H250"/>
    <mergeCell ref="I247:K250"/>
    <mergeCell ref="BB255:BB258"/>
    <mergeCell ref="C259:C262"/>
    <mergeCell ref="D259:D262"/>
    <mergeCell ref="E259:E262"/>
    <mergeCell ref="F259:F262"/>
    <mergeCell ref="G259:H262"/>
    <mergeCell ref="I259:K262"/>
    <mergeCell ref="L259:Q262"/>
    <mergeCell ref="R259:W262"/>
    <mergeCell ref="X259:Z262"/>
    <mergeCell ref="L255:Q258"/>
    <mergeCell ref="R255:W258"/>
    <mergeCell ref="X255:Z258"/>
    <mergeCell ref="AA255:AC258"/>
    <mergeCell ref="AD255:AI258"/>
    <mergeCell ref="BA255:BA258"/>
    <mergeCell ref="AA251:AC254"/>
    <mergeCell ref="AD251:AI254"/>
    <mergeCell ref="BA251:BA254"/>
    <mergeCell ref="BB251:BB254"/>
    <mergeCell ref="C255:C258"/>
    <mergeCell ref="D255:D258"/>
    <mergeCell ref="E255:E258"/>
    <mergeCell ref="F255:F258"/>
    <mergeCell ref="G255:H258"/>
    <mergeCell ref="I255:K258"/>
    <mergeCell ref="BB263:BB266"/>
    <mergeCell ref="C267:C270"/>
    <mergeCell ref="D267:D270"/>
    <mergeCell ref="E267:E270"/>
    <mergeCell ref="F267:F270"/>
    <mergeCell ref="G267:H270"/>
    <mergeCell ref="I267:K270"/>
    <mergeCell ref="L267:Q270"/>
    <mergeCell ref="R267:W270"/>
    <mergeCell ref="X267:Z270"/>
    <mergeCell ref="L263:Q266"/>
    <mergeCell ref="R263:W266"/>
    <mergeCell ref="X263:Z266"/>
    <mergeCell ref="AA263:AC266"/>
    <mergeCell ref="AD263:AI266"/>
    <mergeCell ref="BA263:BA266"/>
    <mergeCell ref="AA259:AC262"/>
    <mergeCell ref="AD259:AI262"/>
    <mergeCell ref="BA259:BA262"/>
    <mergeCell ref="BB259:BB262"/>
    <mergeCell ref="C263:C266"/>
    <mergeCell ref="D263:D266"/>
    <mergeCell ref="E263:E266"/>
    <mergeCell ref="F263:F266"/>
    <mergeCell ref="G263:H266"/>
    <mergeCell ref="I263:K266"/>
    <mergeCell ref="BB271:BB274"/>
    <mergeCell ref="C275:C278"/>
    <mergeCell ref="D275:D278"/>
    <mergeCell ref="E275:E278"/>
    <mergeCell ref="F275:F278"/>
    <mergeCell ref="G275:H278"/>
    <mergeCell ref="I275:K278"/>
    <mergeCell ref="L275:Q278"/>
    <mergeCell ref="R275:W278"/>
    <mergeCell ref="X275:Z278"/>
    <mergeCell ref="L271:Q274"/>
    <mergeCell ref="R271:W274"/>
    <mergeCell ref="X271:Z274"/>
    <mergeCell ref="AA271:AC274"/>
    <mergeCell ref="AD271:AI274"/>
    <mergeCell ref="BA271:BA274"/>
    <mergeCell ref="AA267:AC270"/>
    <mergeCell ref="AD267:AI270"/>
    <mergeCell ref="BA267:BA270"/>
    <mergeCell ref="BB267:BB270"/>
    <mergeCell ref="C271:C274"/>
    <mergeCell ref="D271:D274"/>
    <mergeCell ref="E271:E274"/>
    <mergeCell ref="F271:F274"/>
    <mergeCell ref="G271:H274"/>
    <mergeCell ref="I271:K274"/>
    <mergeCell ref="BB279:BB282"/>
    <mergeCell ref="C283:C286"/>
    <mergeCell ref="D283:D286"/>
    <mergeCell ref="E283:E286"/>
    <mergeCell ref="F283:F286"/>
    <mergeCell ref="G283:H286"/>
    <mergeCell ref="I283:K286"/>
    <mergeCell ref="L283:Q286"/>
    <mergeCell ref="R283:W286"/>
    <mergeCell ref="X283:Z286"/>
    <mergeCell ref="L279:Q282"/>
    <mergeCell ref="R279:W282"/>
    <mergeCell ref="X279:Z282"/>
    <mergeCell ref="AA279:AC282"/>
    <mergeCell ref="AD279:AI282"/>
    <mergeCell ref="BA279:BA282"/>
    <mergeCell ref="AA275:AC278"/>
    <mergeCell ref="AD275:AI278"/>
    <mergeCell ref="BA275:BA278"/>
    <mergeCell ref="BB275:BB278"/>
    <mergeCell ref="C279:C282"/>
    <mergeCell ref="D279:D282"/>
    <mergeCell ref="E279:E282"/>
    <mergeCell ref="F279:F282"/>
    <mergeCell ref="G279:H282"/>
    <mergeCell ref="I279:K282"/>
    <mergeCell ref="BB287:BB290"/>
    <mergeCell ref="C291:C294"/>
    <mergeCell ref="D291:D294"/>
    <mergeCell ref="E291:E294"/>
    <mergeCell ref="F291:F294"/>
    <mergeCell ref="G291:H294"/>
    <mergeCell ref="I291:K294"/>
    <mergeCell ref="L291:Q294"/>
    <mergeCell ref="R291:W294"/>
    <mergeCell ref="X291:Z294"/>
    <mergeCell ref="L287:Q290"/>
    <mergeCell ref="R287:W290"/>
    <mergeCell ref="X287:Z290"/>
    <mergeCell ref="AA287:AC290"/>
    <mergeCell ref="AD287:AI290"/>
    <mergeCell ref="BA287:BA290"/>
    <mergeCell ref="AA283:AC286"/>
    <mergeCell ref="AD283:AI286"/>
    <mergeCell ref="BA283:BA286"/>
    <mergeCell ref="BB283:BB286"/>
    <mergeCell ref="C287:C290"/>
    <mergeCell ref="D287:D290"/>
    <mergeCell ref="E287:E290"/>
    <mergeCell ref="F287:F290"/>
    <mergeCell ref="G287:H290"/>
    <mergeCell ref="I287:K290"/>
    <mergeCell ref="BB295:BB298"/>
    <mergeCell ref="C299:C302"/>
    <mergeCell ref="D299:D302"/>
    <mergeCell ref="E299:E302"/>
    <mergeCell ref="F299:F302"/>
    <mergeCell ref="G299:H302"/>
    <mergeCell ref="I299:K302"/>
    <mergeCell ref="L299:Q302"/>
    <mergeCell ref="R299:W302"/>
    <mergeCell ref="X299:Z302"/>
    <mergeCell ref="L295:Q298"/>
    <mergeCell ref="R295:W298"/>
    <mergeCell ref="X295:Z298"/>
    <mergeCell ref="AA295:AC298"/>
    <mergeCell ref="AD295:AI298"/>
    <mergeCell ref="BA295:BA298"/>
    <mergeCell ref="AA291:AC294"/>
    <mergeCell ref="AD291:AI294"/>
    <mergeCell ref="BA291:BA294"/>
    <mergeCell ref="BB291:BB294"/>
    <mergeCell ref="C295:C298"/>
    <mergeCell ref="D295:D298"/>
    <mergeCell ref="E295:E298"/>
    <mergeCell ref="F295:F298"/>
    <mergeCell ref="G295:H298"/>
    <mergeCell ref="I295:K298"/>
    <mergeCell ref="BB303:BB306"/>
    <mergeCell ref="C307:C310"/>
    <mergeCell ref="D307:D310"/>
    <mergeCell ref="E307:E310"/>
    <mergeCell ref="F307:F310"/>
    <mergeCell ref="G307:H310"/>
    <mergeCell ref="I307:K310"/>
    <mergeCell ref="L307:Q310"/>
    <mergeCell ref="R307:W310"/>
    <mergeCell ref="X307:Z310"/>
    <mergeCell ref="L303:Q306"/>
    <mergeCell ref="R303:W306"/>
    <mergeCell ref="X303:Z306"/>
    <mergeCell ref="AA303:AC306"/>
    <mergeCell ref="AD303:AI306"/>
    <mergeCell ref="BA303:BA306"/>
    <mergeCell ref="AA299:AC302"/>
    <mergeCell ref="AD299:AI302"/>
    <mergeCell ref="BA299:BA302"/>
    <mergeCell ref="BB299:BB302"/>
    <mergeCell ref="C303:C306"/>
    <mergeCell ref="D303:D306"/>
    <mergeCell ref="E303:E306"/>
    <mergeCell ref="F303:F306"/>
    <mergeCell ref="G303:H306"/>
    <mergeCell ref="I303:K306"/>
    <mergeCell ref="BD311:BE314"/>
    <mergeCell ref="BF311:BF314"/>
    <mergeCell ref="C315:C318"/>
    <mergeCell ref="D315:D318"/>
    <mergeCell ref="E315:E318"/>
    <mergeCell ref="F315:F318"/>
    <mergeCell ref="G315:H318"/>
    <mergeCell ref="I315:K318"/>
    <mergeCell ref="L315:Q318"/>
    <mergeCell ref="R315:W318"/>
    <mergeCell ref="AA307:AC310"/>
    <mergeCell ref="AD307:AI310"/>
    <mergeCell ref="BA307:BA310"/>
    <mergeCell ref="BB307:BB310"/>
    <mergeCell ref="C311:AA314"/>
    <mergeCell ref="AB311:AF314"/>
    <mergeCell ref="AG311:AI314"/>
    <mergeCell ref="BA311:BA314"/>
    <mergeCell ref="BB311:BB314"/>
    <mergeCell ref="BA319:BA322"/>
    <mergeCell ref="BB319:BB322"/>
    <mergeCell ref="C323:C326"/>
    <mergeCell ref="D323:D326"/>
    <mergeCell ref="E323:E326"/>
    <mergeCell ref="F323:F326"/>
    <mergeCell ref="G323:H326"/>
    <mergeCell ref="I323:K326"/>
    <mergeCell ref="L323:Q326"/>
    <mergeCell ref="R323:W326"/>
    <mergeCell ref="I319:K322"/>
    <mergeCell ref="L319:Q322"/>
    <mergeCell ref="R319:W322"/>
    <mergeCell ref="X319:Z322"/>
    <mergeCell ref="AA319:AC322"/>
    <mergeCell ref="AD319:AI322"/>
    <mergeCell ref="X315:Z318"/>
    <mergeCell ref="AA315:AC318"/>
    <mergeCell ref="AD315:AI318"/>
    <mergeCell ref="BA315:BA318"/>
    <mergeCell ref="BB315:BB318"/>
    <mergeCell ref="C319:C322"/>
    <mergeCell ref="D319:D322"/>
    <mergeCell ref="E319:E322"/>
    <mergeCell ref="F319:F322"/>
    <mergeCell ref="G319:H322"/>
    <mergeCell ref="D331:D334"/>
    <mergeCell ref="E331:E334"/>
    <mergeCell ref="F331:F334"/>
    <mergeCell ref="G331:H334"/>
    <mergeCell ref="I331:K334"/>
    <mergeCell ref="AA327:AC330"/>
    <mergeCell ref="AD327:AI330"/>
    <mergeCell ref="BA327:BA330"/>
    <mergeCell ref="BB327:BB330"/>
    <mergeCell ref="BD327:BE330"/>
    <mergeCell ref="BD323:BE326"/>
    <mergeCell ref="C327:C330"/>
    <mergeCell ref="D327:D330"/>
    <mergeCell ref="E327:E330"/>
    <mergeCell ref="F327:F330"/>
    <mergeCell ref="G327:H330"/>
    <mergeCell ref="I327:K330"/>
    <mergeCell ref="L327:Q330"/>
    <mergeCell ref="R327:W330"/>
    <mergeCell ref="X327:Z330"/>
    <mergeCell ref="X323:Z326"/>
    <mergeCell ref="AA323:AC326"/>
    <mergeCell ref="AD323:AI326"/>
    <mergeCell ref="BA323:BA326"/>
    <mergeCell ref="BB323:BB326"/>
    <mergeCell ref="BD335:BD338"/>
    <mergeCell ref="BE335:BE338"/>
    <mergeCell ref="C339:C342"/>
    <mergeCell ref="D339:D342"/>
    <mergeCell ref="E339:E342"/>
    <mergeCell ref="F339:F342"/>
    <mergeCell ref="G339:H342"/>
    <mergeCell ref="I339:K342"/>
    <mergeCell ref="L339:Q342"/>
    <mergeCell ref="R339:W342"/>
    <mergeCell ref="R335:W338"/>
    <mergeCell ref="X335:Z338"/>
    <mergeCell ref="AA335:AC338"/>
    <mergeCell ref="AD335:AI338"/>
    <mergeCell ref="BA335:BA338"/>
    <mergeCell ref="BB335:BB338"/>
    <mergeCell ref="BA331:BA334"/>
    <mergeCell ref="BB331:BB334"/>
    <mergeCell ref="BD331:BE334"/>
    <mergeCell ref="C335:C338"/>
    <mergeCell ref="D335:D338"/>
    <mergeCell ref="E335:E338"/>
    <mergeCell ref="F335:F338"/>
    <mergeCell ref="G335:H338"/>
    <mergeCell ref="I335:K338"/>
    <mergeCell ref="L335:Q338"/>
    <mergeCell ref="L331:Q334"/>
    <mergeCell ref="R331:W334"/>
    <mergeCell ref="X331:Z334"/>
    <mergeCell ref="AA331:AC334"/>
    <mergeCell ref="AD331:AI334"/>
    <mergeCell ref="C331:C334"/>
    <mergeCell ref="C347:C350"/>
    <mergeCell ref="D347:D350"/>
    <mergeCell ref="E347:E350"/>
    <mergeCell ref="F347:F350"/>
    <mergeCell ref="G347:H350"/>
    <mergeCell ref="I347:K350"/>
    <mergeCell ref="AA343:AC346"/>
    <mergeCell ref="AD343:AI346"/>
    <mergeCell ref="BA343:BA346"/>
    <mergeCell ref="BB343:BB346"/>
    <mergeCell ref="BD343:BD346"/>
    <mergeCell ref="BE343:BE346"/>
    <mergeCell ref="BE339:BE342"/>
    <mergeCell ref="C343:C346"/>
    <mergeCell ref="D343:D346"/>
    <mergeCell ref="E343:E346"/>
    <mergeCell ref="F343:F346"/>
    <mergeCell ref="G343:H346"/>
    <mergeCell ref="I343:K346"/>
    <mergeCell ref="L343:Q346"/>
    <mergeCell ref="R343:W346"/>
    <mergeCell ref="X343:Z346"/>
    <mergeCell ref="X339:Z342"/>
    <mergeCell ref="AA339:AC342"/>
    <mergeCell ref="AD339:AI342"/>
    <mergeCell ref="BA339:BA342"/>
    <mergeCell ref="BB339:BB342"/>
    <mergeCell ref="BD339:BD342"/>
    <mergeCell ref="BD351:BD354"/>
    <mergeCell ref="BE351:BE354"/>
    <mergeCell ref="C355:C358"/>
    <mergeCell ref="D355:D358"/>
    <mergeCell ref="E355:E358"/>
    <mergeCell ref="F355:F358"/>
    <mergeCell ref="G355:H358"/>
    <mergeCell ref="I355:K358"/>
    <mergeCell ref="L355:Q358"/>
    <mergeCell ref="R355:W358"/>
    <mergeCell ref="R351:W354"/>
    <mergeCell ref="X351:Z354"/>
    <mergeCell ref="AA351:AC354"/>
    <mergeCell ref="AD351:AI354"/>
    <mergeCell ref="BA351:BA354"/>
    <mergeCell ref="BB351:BB354"/>
    <mergeCell ref="BB347:BB350"/>
    <mergeCell ref="BD347:BD350"/>
    <mergeCell ref="BE347:BE350"/>
    <mergeCell ref="C351:C354"/>
    <mergeCell ref="D351:D354"/>
    <mergeCell ref="E351:E354"/>
    <mergeCell ref="F351:F354"/>
    <mergeCell ref="G351:H354"/>
    <mergeCell ref="I351:K354"/>
    <mergeCell ref="L351:Q354"/>
    <mergeCell ref="L347:Q350"/>
    <mergeCell ref="R347:W350"/>
    <mergeCell ref="X347:Z350"/>
    <mergeCell ref="AA347:AC350"/>
    <mergeCell ref="AD347:AI350"/>
    <mergeCell ref="BA347:BA350"/>
    <mergeCell ref="C363:C366"/>
    <mergeCell ref="D363:D366"/>
    <mergeCell ref="E363:E366"/>
    <mergeCell ref="F363:F366"/>
    <mergeCell ref="G363:H366"/>
    <mergeCell ref="I363:K366"/>
    <mergeCell ref="AA359:AC362"/>
    <mergeCell ref="AD359:AI362"/>
    <mergeCell ref="BA359:BA362"/>
    <mergeCell ref="BB359:BB362"/>
    <mergeCell ref="BD359:BE362"/>
    <mergeCell ref="BD355:BE358"/>
    <mergeCell ref="C359:C362"/>
    <mergeCell ref="D359:D362"/>
    <mergeCell ref="E359:E362"/>
    <mergeCell ref="F359:F362"/>
    <mergeCell ref="G359:H362"/>
    <mergeCell ref="I359:K362"/>
    <mergeCell ref="L359:Q362"/>
    <mergeCell ref="R359:W362"/>
    <mergeCell ref="X359:Z362"/>
    <mergeCell ref="X355:Z358"/>
    <mergeCell ref="AA355:AC358"/>
    <mergeCell ref="AD355:AI358"/>
    <mergeCell ref="BA355:BA358"/>
    <mergeCell ref="BB355:BB358"/>
    <mergeCell ref="BD367:BD370"/>
    <mergeCell ref="BE367:BE370"/>
    <mergeCell ref="C371:C374"/>
    <mergeCell ref="D371:D374"/>
    <mergeCell ref="E371:E374"/>
    <mergeCell ref="F371:F374"/>
    <mergeCell ref="G371:H374"/>
    <mergeCell ref="I371:K374"/>
    <mergeCell ref="L371:Q374"/>
    <mergeCell ref="R371:W374"/>
    <mergeCell ref="R367:W370"/>
    <mergeCell ref="X367:Z370"/>
    <mergeCell ref="AA367:AC370"/>
    <mergeCell ref="AD367:AI370"/>
    <mergeCell ref="BA367:BA370"/>
    <mergeCell ref="BB367:BB370"/>
    <mergeCell ref="BB363:BB366"/>
    <mergeCell ref="BD363:BD366"/>
    <mergeCell ref="BE363:BE366"/>
    <mergeCell ref="C367:C370"/>
    <mergeCell ref="D367:D370"/>
    <mergeCell ref="E367:E370"/>
    <mergeCell ref="F367:F370"/>
    <mergeCell ref="G367:H370"/>
    <mergeCell ref="I367:K370"/>
    <mergeCell ref="L367:Q370"/>
    <mergeCell ref="L363:Q366"/>
    <mergeCell ref="R363:W366"/>
    <mergeCell ref="X363:Z366"/>
    <mergeCell ref="AA363:AC366"/>
    <mergeCell ref="AD363:AI366"/>
    <mergeCell ref="BA363:BA366"/>
    <mergeCell ref="AA375:AC378"/>
    <mergeCell ref="AD375:AI378"/>
    <mergeCell ref="BA375:BA378"/>
    <mergeCell ref="BB375:BB378"/>
    <mergeCell ref="BD375:BD378"/>
    <mergeCell ref="BE375:BE378"/>
    <mergeCell ref="BE371:BE374"/>
    <mergeCell ref="C375:C378"/>
    <mergeCell ref="D375:D378"/>
    <mergeCell ref="E375:E378"/>
    <mergeCell ref="F375:F378"/>
    <mergeCell ref="G375:H378"/>
    <mergeCell ref="I375:K378"/>
    <mergeCell ref="L375:Q378"/>
    <mergeCell ref="R375:W378"/>
    <mergeCell ref="X375:Z378"/>
    <mergeCell ref="X371:Z374"/>
    <mergeCell ref="AA371:AC374"/>
    <mergeCell ref="AD371:AI374"/>
    <mergeCell ref="BA371:BA374"/>
    <mergeCell ref="BB371:BB374"/>
    <mergeCell ref="BD371:BD374"/>
    <mergeCell ref="BB379:BB382"/>
    <mergeCell ref="BD379:BD382"/>
    <mergeCell ref="BE379:BE382"/>
    <mergeCell ref="C383:C386"/>
    <mergeCell ref="D383:D386"/>
    <mergeCell ref="E383:E386"/>
    <mergeCell ref="F383:F386"/>
    <mergeCell ref="G383:H386"/>
    <mergeCell ref="I383:K386"/>
    <mergeCell ref="L383:Q386"/>
    <mergeCell ref="L379:Q382"/>
    <mergeCell ref="R379:W382"/>
    <mergeCell ref="X379:Z382"/>
    <mergeCell ref="AA379:AC382"/>
    <mergeCell ref="AD379:AI382"/>
    <mergeCell ref="BA379:BA382"/>
    <mergeCell ref="C379:C382"/>
    <mergeCell ref="D379:D382"/>
    <mergeCell ref="E379:E382"/>
    <mergeCell ref="F379:F382"/>
    <mergeCell ref="G379:H382"/>
    <mergeCell ref="I379:K382"/>
    <mergeCell ref="BD387:BE390"/>
    <mergeCell ref="C391:C394"/>
    <mergeCell ref="D391:D394"/>
    <mergeCell ref="E391:E394"/>
    <mergeCell ref="F391:F394"/>
    <mergeCell ref="G391:H394"/>
    <mergeCell ref="I391:K394"/>
    <mergeCell ref="L391:Q394"/>
    <mergeCell ref="R391:W394"/>
    <mergeCell ref="X391:Z394"/>
    <mergeCell ref="X387:Z390"/>
    <mergeCell ref="AA387:AC390"/>
    <mergeCell ref="AD387:AI390"/>
    <mergeCell ref="BA387:BA390"/>
    <mergeCell ref="BB387:BB390"/>
    <mergeCell ref="BB383:BB386"/>
    <mergeCell ref="BD383:BE386"/>
    <mergeCell ref="C387:C390"/>
    <mergeCell ref="D387:D390"/>
    <mergeCell ref="E387:E390"/>
    <mergeCell ref="F387:F390"/>
    <mergeCell ref="G387:H390"/>
    <mergeCell ref="I387:K390"/>
    <mergeCell ref="L387:Q390"/>
    <mergeCell ref="R387:W390"/>
    <mergeCell ref="R383:W386"/>
    <mergeCell ref="X383:Z386"/>
    <mergeCell ref="AA383:AC386"/>
    <mergeCell ref="AD383:AI386"/>
    <mergeCell ref="BA383:BA386"/>
    <mergeCell ref="BD395:BE398"/>
    <mergeCell ref="BF395:BF398"/>
    <mergeCell ref="C399:C402"/>
    <mergeCell ref="D399:D402"/>
    <mergeCell ref="E399:E402"/>
    <mergeCell ref="F399:F402"/>
    <mergeCell ref="G399:H402"/>
    <mergeCell ref="I399:K402"/>
    <mergeCell ref="L399:Q402"/>
    <mergeCell ref="R399:W402"/>
    <mergeCell ref="C395:AA398"/>
    <mergeCell ref="AB395:AF398"/>
    <mergeCell ref="AG395:AI398"/>
    <mergeCell ref="BA395:BA398"/>
    <mergeCell ref="BB395:BB398"/>
    <mergeCell ref="AA391:AC394"/>
    <mergeCell ref="AD391:AI394"/>
    <mergeCell ref="BA391:BA394"/>
    <mergeCell ref="BB391:BB394"/>
    <mergeCell ref="BD391:BD394"/>
    <mergeCell ref="BE391:BE394"/>
    <mergeCell ref="AL395:AO398"/>
    <mergeCell ref="C407:C410"/>
    <mergeCell ref="D407:D410"/>
    <mergeCell ref="E407:E410"/>
    <mergeCell ref="F407:F410"/>
    <mergeCell ref="G407:H410"/>
    <mergeCell ref="I407:K410"/>
    <mergeCell ref="AA403:AC406"/>
    <mergeCell ref="AD403:AI406"/>
    <mergeCell ref="BA403:BA406"/>
    <mergeCell ref="BB403:BB406"/>
    <mergeCell ref="BD403:BD406"/>
    <mergeCell ref="BE403:BE406"/>
    <mergeCell ref="BE399:BE402"/>
    <mergeCell ref="C403:C406"/>
    <mergeCell ref="D403:D406"/>
    <mergeCell ref="E403:E406"/>
    <mergeCell ref="F403:F406"/>
    <mergeCell ref="G403:H406"/>
    <mergeCell ref="I403:K406"/>
    <mergeCell ref="L403:Q406"/>
    <mergeCell ref="R403:W406"/>
    <mergeCell ref="X403:Z406"/>
    <mergeCell ref="X399:Z402"/>
    <mergeCell ref="AA399:AC402"/>
    <mergeCell ref="AD399:AI402"/>
    <mergeCell ref="BA399:BA402"/>
    <mergeCell ref="BB399:BB402"/>
    <mergeCell ref="BD399:BD402"/>
    <mergeCell ref="BD411:BD414"/>
    <mergeCell ref="BE411:BE414"/>
    <mergeCell ref="C415:C418"/>
    <mergeCell ref="D415:D418"/>
    <mergeCell ref="E415:E418"/>
    <mergeCell ref="F415:F418"/>
    <mergeCell ref="G415:H418"/>
    <mergeCell ref="I415:K418"/>
    <mergeCell ref="L415:Q418"/>
    <mergeCell ref="R415:W418"/>
    <mergeCell ref="R411:W414"/>
    <mergeCell ref="X411:Z414"/>
    <mergeCell ref="AA411:AC414"/>
    <mergeCell ref="AD411:AI414"/>
    <mergeCell ref="BA411:BA414"/>
    <mergeCell ref="BB411:BB414"/>
    <mergeCell ref="BB407:BB410"/>
    <mergeCell ref="BD407:BD410"/>
    <mergeCell ref="BE407:BE410"/>
    <mergeCell ref="C411:C414"/>
    <mergeCell ref="D411:D414"/>
    <mergeCell ref="E411:E414"/>
    <mergeCell ref="F411:F414"/>
    <mergeCell ref="G411:H414"/>
    <mergeCell ref="I411:K414"/>
    <mergeCell ref="L411:Q414"/>
    <mergeCell ref="L407:Q410"/>
    <mergeCell ref="R407:W410"/>
    <mergeCell ref="X407:Z410"/>
    <mergeCell ref="AA407:AC410"/>
    <mergeCell ref="AD407:AI410"/>
    <mergeCell ref="BA407:BA410"/>
    <mergeCell ref="C423:C426"/>
    <mergeCell ref="D423:D426"/>
    <mergeCell ref="E423:E426"/>
    <mergeCell ref="F423:F426"/>
    <mergeCell ref="G423:H426"/>
    <mergeCell ref="I423:K426"/>
    <mergeCell ref="AA419:AC422"/>
    <mergeCell ref="AD419:AI422"/>
    <mergeCell ref="BA419:BA422"/>
    <mergeCell ref="BB419:BB422"/>
    <mergeCell ref="BD419:BE422"/>
    <mergeCell ref="BD415:BE418"/>
    <mergeCell ref="C419:C422"/>
    <mergeCell ref="D419:D422"/>
    <mergeCell ref="E419:E422"/>
    <mergeCell ref="F419:F422"/>
    <mergeCell ref="G419:H422"/>
    <mergeCell ref="I419:K422"/>
    <mergeCell ref="L419:Q422"/>
    <mergeCell ref="R419:W422"/>
    <mergeCell ref="X419:Z422"/>
    <mergeCell ref="X415:Z418"/>
    <mergeCell ref="AA415:AC418"/>
    <mergeCell ref="AD415:AI418"/>
    <mergeCell ref="BA415:BA418"/>
    <mergeCell ref="BB415:BB418"/>
    <mergeCell ref="BD427:BD430"/>
    <mergeCell ref="BE427:BE430"/>
    <mergeCell ref="C431:C434"/>
    <mergeCell ref="D431:D434"/>
    <mergeCell ref="E431:E434"/>
    <mergeCell ref="F431:F434"/>
    <mergeCell ref="G431:H434"/>
    <mergeCell ref="I431:K434"/>
    <mergeCell ref="L431:Q434"/>
    <mergeCell ref="R431:W434"/>
    <mergeCell ref="R427:W430"/>
    <mergeCell ref="X427:Z430"/>
    <mergeCell ref="AA427:AC430"/>
    <mergeCell ref="AD427:AI430"/>
    <mergeCell ref="BA427:BA430"/>
    <mergeCell ref="BB427:BB430"/>
    <mergeCell ref="BB423:BB426"/>
    <mergeCell ref="BD423:BD426"/>
    <mergeCell ref="BE423:BE426"/>
    <mergeCell ref="C427:C430"/>
    <mergeCell ref="D427:D430"/>
    <mergeCell ref="E427:E430"/>
    <mergeCell ref="F427:F430"/>
    <mergeCell ref="G427:H430"/>
    <mergeCell ref="I427:K430"/>
    <mergeCell ref="L427:Q430"/>
    <mergeCell ref="L423:Q426"/>
    <mergeCell ref="R423:W426"/>
    <mergeCell ref="X423:Z426"/>
    <mergeCell ref="AA423:AC426"/>
    <mergeCell ref="AD423:AI426"/>
    <mergeCell ref="BA423:BA426"/>
    <mergeCell ref="D439:D442"/>
    <mergeCell ref="E439:E442"/>
    <mergeCell ref="F439:F442"/>
    <mergeCell ref="G439:H442"/>
    <mergeCell ref="I439:K442"/>
    <mergeCell ref="AA435:AC438"/>
    <mergeCell ref="AD435:AI438"/>
    <mergeCell ref="BA435:BA438"/>
    <mergeCell ref="BB435:BB438"/>
    <mergeCell ref="BD435:BD438"/>
    <mergeCell ref="BE435:BE438"/>
    <mergeCell ref="BE431:BE434"/>
    <mergeCell ref="C435:C438"/>
    <mergeCell ref="D435:D438"/>
    <mergeCell ref="E435:E438"/>
    <mergeCell ref="F435:F438"/>
    <mergeCell ref="G435:H438"/>
    <mergeCell ref="I435:K438"/>
    <mergeCell ref="L435:Q438"/>
    <mergeCell ref="R435:W438"/>
    <mergeCell ref="X435:Z438"/>
    <mergeCell ref="X431:Z434"/>
    <mergeCell ref="AA431:AC434"/>
    <mergeCell ref="AD431:AI434"/>
    <mergeCell ref="BA431:BA434"/>
    <mergeCell ref="BB431:BB434"/>
    <mergeCell ref="BD431:BD434"/>
    <mergeCell ref="BB443:BB446"/>
    <mergeCell ref="BD443:BE446"/>
    <mergeCell ref="C447:C450"/>
    <mergeCell ref="D447:D450"/>
    <mergeCell ref="E447:E450"/>
    <mergeCell ref="F447:F450"/>
    <mergeCell ref="G447:H450"/>
    <mergeCell ref="I447:K450"/>
    <mergeCell ref="L447:Q450"/>
    <mergeCell ref="R447:W450"/>
    <mergeCell ref="R443:W446"/>
    <mergeCell ref="X443:Z446"/>
    <mergeCell ref="AA443:AC446"/>
    <mergeCell ref="AD443:AI446"/>
    <mergeCell ref="BA443:BA446"/>
    <mergeCell ref="BB439:BB442"/>
    <mergeCell ref="BD439:BD442"/>
    <mergeCell ref="BE439:BE442"/>
    <mergeCell ref="C443:C446"/>
    <mergeCell ref="D443:D446"/>
    <mergeCell ref="E443:E446"/>
    <mergeCell ref="F443:F446"/>
    <mergeCell ref="G443:H446"/>
    <mergeCell ref="I443:K446"/>
    <mergeCell ref="L443:Q446"/>
    <mergeCell ref="L439:Q442"/>
    <mergeCell ref="R439:W442"/>
    <mergeCell ref="X439:Z442"/>
    <mergeCell ref="AA439:AC442"/>
    <mergeCell ref="AD439:AI442"/>
    <mergeCell ref="BA439:BA442"/>
    <mergeCell ref="C439:C442"/>
    <mergeCell ref="AA451:AC454"/>
    <mergeCell ref="AD451:AI454"/>
    <mergeCell ref="BA451:BA454"/>
    <mergeCell ref="BB451:BB454"/>
    <mergeCell ref="BD451:BD454"/>
    <mergeCell ref="BE451:BE454"/>
    <mergeCell ref="BD447:BE450"/>
    <mergeCell ref="C451:C454"/>
    <mergeCell ref="D451:D454"/>
    <mergeCell ref="E451:E454"/>
    <mergeCell ref="F451:F454"/>
    <mergeCell ref="G451:H454"/>
    <mergeCell ref="I451:K454"/>
    <mergeCell ref="L451:Q454"/>
    <mergeCell ref="R451:W454"/>
    <mergeCell ref="X451:Z454"/>
    <mergeCell ref="X447:Z450"/>
    <mergeCell ref="AA447:AC450"/>
    <mergeCell ref="AD447:AI450"/>
    <mergeCell ref="BA447:BA450"/>
    <mergeCell ref="BB447:BB450"/>
    <mergeCell ref="BB455:BB458"/>
    <mergeCell ref="BD455:BD458"/>
    <mergeCell ref="BE455:BE458"/>
    <mergeCell ref="C459:C462"/>
    <mergeCell ref="D459:D462"/>
    <mergeCell ref="E459:E462"/>
    <mergeCell ref="F459:F462"/>
    <mergeCell ref="G459:H462"/>
    <mergeCell ref="I459:K462"/>
    <mergeCell ref="L459:Q462"/>
    <mergeCell ref="L455:Q458"/>
    <mergeCell ref="R455:W458"/>
    <mergeCell ref="X455:Z458"/>
    <mergeCell ref="AA455:AC458"/>
    <mergeCell ref="AD455:AI458"/>
    <mergeCell ref="BA455:BA458"/>
    <mergeCell ref="C455:C458"/>
    <mergeCell ref="D455:D458"/>
    <mergeCell ref="E455:E458"/>
    <mergeCell ref="F455:F458"/>
    <mergeCell ref="G455:H458"/>
    <mergeCell ref="I455:K458"/>
    <mergeCell ref="BE463:BE466"/>
    <mergeCell ref="C467:C470"/>
    <mergeCell ref="D467:D470"/>
    <mergeCell ref="E467:E470"/>
    <mergeCell ref="F467:F470"/>
    <mergeCell ref="G467:H470"/>
    <mergeCell ref="I467:K470"/>
    <mergeCell ref="L467:Q470"/>
    <mergeCell ref="R467:W470"/>
    <mergeCell ref="X467:Z470"/>
    <mergeCell ref="X463:Z466"/>
    <mergeCell ref="AA463:AC466"/>
    <mergeCell ref="AD463:AI466"/>
    <mergeCell ref="BA463:BA466"/>
    <mergeCell ref="BB463:BB466"/>
    <mergeCell ref="BD463:BD466"/>
    <mergeCell ref="BD459:BD462"/>
    <mergeCell ref="BE459:BE462"/>
    <mergeCell ref="C463:C466"/>
    <mergeCell ref="D463:D466"/>
    <mergeCell ref="E463:E466"/>
    <mergeCell ref="F463:F466"/>
    <mergeCell ref="G463:H466"/>
    <mergeCell ref="I463:K466"/>
    <mergeCell ref="L463:Q466"/>
    <mergeCell ref="R463:W466"/>
    <mergeCell ref="R459:W462"/>
    <mergeCell ref="X459:Z462"/>
    <mergeCell ref="AA459:AC462"/>
    <mergeCell ref="AD459:AI462"/>
    <mergeCell ref="BA459:BA462"/>
    <mergeCell ref="BB459:BB462"/>
    <mergeCell ref="X471:Z474"/>
    <mergeCell ref="AA471:AC474"/>
    <mergeCell ref="AD471:AI474"/>
    <mergeCell ref="C471:C474"/>
    <mergeCell ref="D471:D474"/>
    <mergeCell ref="E471:E474"/>
    <mergeCell ref="F471:F474"/>
    <mergeCell ref="G471:H474"/>
    <mergeCell ref="I471:K474"/>
    <mergeCell ref="AA467:AC470"/>
    <mergeCell ref="AD467:AI470"/>
    <mergeCell ref="BA467:BA470"/>
    <mergeCell ref="BB467:BB470"/>
    <mergeCell ref="BA471:BA474"/>
    <mergeCell ref="BB471:BB474"/>
    <mergeCell ref="BD467:BD470"/>
    <mergeCell ref="BE467:BE470"/>
    <mergeCell ref="BD471:BE474"/>
    <mergeCell ref="L471:Q474"/>
    <mergeCell ref="R471:W474"/>
    <mergeCell ref="C475:C478"/>
    <mergeCell ref="D475:D478"/>
    <mergeCell ref="E475:E478"/>
    <mergeCell ref="F475:F478"/>
    <mergeCell ref="G475:H478"/>
    <mergeCell ref="BF479:BF482"/>
    <mergeCell ref="C483:AA486"/>
    <mergeCell ref="AB483:AF486"/>
    <mergeCell ref="AG483:AI486"/>
    <mergeCell ref="BA483:BA486"/>
    <mergeCell ref="BB483:BB486"/>
    <mergeCell ref="BD483:BE486"/>
    <mergeCell ref="BF483:BF486"/>
    <mergeCell ref="BB475:BB478"/>
    <mergeCell ref="BD475:BE478"/>
    <mergeCell ref="C479:AA482"/>
    <mergeCell ref="AB479:AF482"/>
    <mergeCell ref="AG479:AI482"/>
    <mergeCell ref="BA479:BA482"/>
    <mergeCell ref="BB479:BB482"/>
    <mergeCell ref="BD479:BE482"/>
    <mergeCell ref="R475:W478"/>
    <mergeCell ref="X475:Z478"/>
    <mergeCell ref="AA475:AC478"/>
    <mergeCell ref="AD475:AI478"/>
    <mergeCell ref="BA475:BA478"/>
    <mergeCell ref="AL479:AO482"/>
    <mergeCell ref="I475:K478"/>
    <mergeCell ref="L475:Q478"/>
  </mergeCells>
  <phoneticPr fontId="3"/>
  <conditionalFormatting sqref="R243 R247 R251 R255 R259 R263 R267 R271 R275 R279 R283 R287 R291 R295 R299 R303 R307">
    <cfRule type="expression" dxfId="17" priority="16">
      <formula>IF(R243="定",TRUE)</formula>
    </cfRule>
    <cfRule type="expression" dxfId="16" priority="17">
      <formula>IF(#REF!="×",TRUE)</formula>
    </cfRule>
    <cfRule type="expression" dxfId="15" priority="18">
      <formula>IF(R243=0,TRUE)</formula>
    </cfRule>
  </conditionalFormatting>
  <conditionalFormatting sqref="AD243 AD247 AD251 AD255 AD259 AD263 AD267 AD271 AD275 AD279 AD283 AD287 AD291 AD295 AD299 AD303 AD307">
    <cfRule type="expression" dxfId="14" priority="13">
      <formula>IF(AD243="定",TRUE)</formula>
    </cfRule>
    <cfRule type="expression" dxfId="13" priority="14">
      <formula>IF(CB243="×",TRUE)</formula>
    </cfRule>
    <cfRule type="expression" dxfId="12" priority="15">
      <formula>IF(AD243=0,TRUE)</formula>
    </cfRule>
  </conditionalFormatting>
  <conditionalFormatting sqref="R315 R319 R323 R327 R331 R335 R339 R343 R347 R351 R355 R359 R363 R367 R371 R375 R379 R383 R387 R391">
    <cfRule type="expression" dxfId="11" priority="10">
      <formula>IF(R315="定",TRUE)</formula>
    </cfRule>
    <cfRule type="expression" dxfId="10" priority="11">
      <formula>IF(#REF!="×",TRUE)</formula>
    </cfRule>
    <cfRule type="expression" dxfId="9" priority="12">
      <formula>IF(R315=0,TRUE)</formula>
    </cfRule>
  </conditionalFormatting>
  <conditionalFormatting sqref="AD315 AD319 AD323 AD327 AD331 AD335 AD339 AD343 AD347 AD351 AD355 AD359 AD363 AD367 AD371 AD375 AD379 AD383 AD387 AD391">
    <cfRule type="expression" dxfId="8" priority="7">
      <formula>IF(AD315="定",TRUE)</formula>
    </cfRule>
    <cfRule type="expression" dxfId="7" priority="8">
      <formula>IF(CB315="×",TRUE)</formula>
    </cfRule>
    <cfRule type="expression" dxfId="6" priority="9">
      <formula>IF(AD315=0,TRUE)</formula>
    </cfRule>
  </conditionalFormatting>
  <conditionalFormatting sqref="R399 R403 R407 R411 R415 R419 R423 R427 R431 R435 R439 R443 R447 R451 R455 R459 R463 R467 R471 R475">
    <cfRule type="expression" dxfId="5" priority="4">
      <formula>IF(R399="定",TRUE)</formula>
    </cfRule>
    <cfRule type="expression" dxfId="4" priority="5">
      <formula>IF(#REF!="×",TRUE)</formula>
    </cfRule>
    <cfRule type="expression" dxfId="3" priority="6">
      <formula>IF(R399=0,TRUE)</formula>
    </cfRule>
  </conditionalFormatting>
  <conditionalFormatting sqref="AD399 AD403 AD407 AD411 AD415 AD419 AD423 AD427 AD431 AD435 AD439 AD443 AD447 AD451 AD455 AD459 AD463 AD467 AD471 AD475">
    <cfRule type="expression" dxfId="2" priority="1">
      <formula>IF(AD399="定",TRUE)</formula>
    </cfRule>
    <cfRule type="expression" dxfId="1" priority="2">
      <formula>IF(CB399="×",TRUE)</formula>
    </cfRule>
    <cfRule type="expression" dxfId="0" priority="3">
      <formula>IF(AD399=0,TRUE)</formula>
    </cfRule>
  </conditionalFormatting>
  <dataValidations count="6">
    <dataValidation type="whole" allowBlank="1" showInputMessage="1" showErrorMessage="1" sqref="X315:Z394 X399:Z478" xr:uid="{C6102186-4009-4435-AA52-34E1358D23DB}">
      <formula1>1</formula1>
      <formula2>10</formula2>
    </dataValidation>
    <dataValidation type="list" allowBlank="1" showInputMessage="1" showErrorMessage="1" sqref="I399:K478 I315:K394" xr:uid="{A3A605DC-2556-4E2E-BCC7-D3D67C854CC4}">
      <formula1>"△,定,×,－"</formula1>
    </dataValidation>
    <dataValidation type="list" allowBlank="1" showInputMessage="1" showErrorMessage="1" sqref="I243:K310" xr:uid="{BDB7A439-506B-4141-99CF-38CF50961EFC}">
      <formula1>"○,定,×,－"</formula1>
    </dataValidation>
    <dataValidation type="whole" allowBlank="1" showInputMessage="1" showErrorMessage="1" sqref="L26:M27 X26:Y27 L31:M32 X31:Y32 AN31:AO32 AN26:AO27 L46:M47 X46:Y47 L51:M52 X51:Y52 AN51:AO52 AN46:AO47 AN88:AO89 AN83:AO84 L88:M89 X88:Y89 L64:M65 X64:Y65 L69:M70 X69:Y70 AN69:AO70 AN64:AO65 L83:M84 X83:Y84 AN106:AO107 AN101:AO102 L106:M107 X106:Y107 L101:M102 X101:Y102 AN143:AO144 AN138:AO139 L143:M144 X143:Y144 L119:M120 X119:Y120 L124:M125 X124:Y125 AN124:AO125 AN119:AO120 L138:M139 X138:Y139 AN161:AO162 AN156:AO157 L161:M162 X161:Y162 L156:M157 X156:Y157 AN198:AO199 AN193:AO194 L198:M199 X198:Y199 L174:M175 X174:Y175 L179:M180 X179:Y180 AN179:AO180 AN174:AO175 L193:M194 X193:Y194" xr:uid="{31272183-C73A-4C08-9CDA-8C4C217345CD}">
      <formula1>0</formula1>
      <formula2>59</formula2>
    </dataValidation>
    <dataValidation type="decimal" operator="greaterThan" allowBlank="1" showInputMessage="1" showErrorMessage="1" sqref="J221:P226" xr:uid="{4DF3A6FB-EE6E-459B-82F8-37C7CF008B4B}">
      <formula1>0</formula1>
    </dataValidation>
    <dataValidation type="whole" allowBlank="1" showInputMessage="1" showErrorMessage="1" sqref="H26:I27 H31:I32 H46:I47 H51:I52 H64:I65 H69:I70 H83:I84 H88:I89 H101:I102 H106:I107 H119:I120 H124:I125 H138:I139 H143:I144 H156:I157 H161:I162 H174:I175 H179:I180 H193:I194 H198:I199" xr:uid="{049F029A-6D70-4A6C-8ED6-0F4AF42E4660}">
      <formula1>5</formula1>
      <formula2>28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4" manualBreakCount="4">
    <brk id="60" max="44" man="1"/>
    <brk id="228" max="44" man="1"/>
    <brk id="314" max="44" man="1"/>
    <brk id="398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記載例</vt:lpstr>
      <vt:lpstr>支給額計算書</vt:lpstr>
      <vt:lpstr>記載例!Print_Area</vt:lpstr>
      <vt:lpstr>支給額計算書!Print_Area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dcterms:modified xsi:type="dcterms:W3CDTF">2021-07-09T11:38:28Z</dcterms:modified>
</cp:coreProperties>
</file>