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HP掲載用\"/>
    </mc:Choice>
  </mc:AlternateContent>
  <xr:revisionPtr revIDLastSave="0" documentId="13_ncr:1_{D7209615-5182-41ED-BCEC-6EC3D7271C04}" xr6:coauthVersionLast="36" xr6:coauthVersionMax="36" xr10:uidLastSave="{00000000-0000-0000-0000-000000000000}"/>
  <bookViews>
    <workbookView xWindow="0" yWindow="0" windowWidth="20490" windowHeight="7455" xr2:uid="{DFFFEFA6-903C-439B-9BD0-16A620063657}"/>
  </bookViews>
  <sheets>
    <sheet name="記載例" sheetId="2" r:id="rId1"/>
    <sheet name="支給額計算書" sheetId="1" r:id="rId2"/>
  </sheets>
  <definedNames>
    <definedName name="_xlnm.Print_Area" localSheetId="0">記載例!$A$2:$AR$502</definedName>
    <definedName name="_xlnm.Print_Area" localSheetId="1">支給額計算書!$A$2:$AR$507</definedName>
    <definedName name="_xlnm.Print_Titles" localSheetId="1">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6" i="1" l="1"/>
  <c r="AW54" i="1"/>
  <c r="AW73" i="1"/>
  <c r="U482" i="1" l="1"/>
  <c r="U478" i="1"/>
  <c r="U474" i="1"/>
  <c r="U470" i="1"/>
  <c r="U466" i="1"/>
  <c r="U406" i="1"/>
  <c r="U394" i="1"/>
  <c r="U390" i="1"/>
  <c r="U386" i="1"/>
  <c r="U382" i="1"/>
  <c r="U378" i="1"/>
  <c r="U366" i="1"/>
  <c r="U362" i="1"/>
  <c r="U358" i="1"/>
  <c r="U354" i="1"/>
  <c r="U350" i="1"/>
  <c r="U490" i="1"/>
  <c r="U486" i="1"/>
  <c r="U462" i="1"/>
  <c r="U402" i="1"/>
  <c r="U398" i="1"/>
  <c r="U374" i="1"/>
  <c r="U370" i="1"/>
  <c r="U346" i="1"/>
  <c r="K258" i="1"/>
  <c r="P492" i="2" l="1"/>
  <c r="AV490" i="2"/>
  <c r="AW490" i="2" s="1"/>
  <c r="AA490" i="2"/>
  <c r="O490" i="2"/>
  <c r="K490" i="2"/>
  <c r="U490" i="2" s="1"/>
  <c r="P488" i="2"/>
  <c r="O486" i="2"/>
  <c r="K486" i="2"/>
  <c r="P484" i="2"/>
  <c r="O482" i="2"/>
  <c r="K482" i="2"/>
  <c r="P480" i="2"/>
  <c r="O478" i="2"/>
  <c r="K478" i="2"/>
  <c r="P476" i="2"/>
  <c r="O474" i="2"/>
  <c r="K474" i="2"/>
  <c r="P472" i="2"/>
  <c r="O470" i="2"/>
  <c r="K470" i="2"/>
  <c r="P468" i="2"/>
  <c r="O466" i="2"/>
  <c r="K466" i="2"/>
  <c r="P464" i="2"/>
  <c r="O462" i="2"/>
  <c r="K462" i="2"/>
  <c r="P460" i="2"/>
  <c r="O458" i="2"/>
  <c r="K458" i="2"/>
  <c r="P456" i="2"/>
  <c r="O454" i="2"/>
  <c r="K454" i="2"/>
  <c r="P452" i="2"/>
  <c r="O450" i="2"/>
  <c r="K450" i="2"/>
  <c r="P448" i="2"/>
  <c r="O446" i="2"/>
  <c r="K446" i="2"/>
  <c r="P444" i="2"/>
  <c r="O442" i="2"/>
  <c r="K442" i="2"/>
  <c r="P440" i="2"/>
  <c r="O438" i="2"/>
  <c r="K438" i="2"/>
  <c r="P436" i="2"/>
  <c r="O434" i="2"/>
  <c r="K434" i="2"/>
  <c r="P432" i="2"/>
  <c r="O430" i="2"/>
  <c r="K430" i="2"/>
  <c r="P428" i="2"/>
  <c r="O426" i="2"/>
  <c r="K426" i="2"/>
  <c r="P424" i="2"/>
  <c r="O422" i="2"/>
  <c r="K422" i="2"/>
  <c r="P420" i="2"/>
  <c r="O418" i="2"/>
  <c r="K418" i="2"/>
  <c r="P416" i="2"/>
  <c r="AA414" i="2"/>
  <c r="O414" i="2"/>
  <c r="X414" i="2" s="1"/>
  <c r="K414" i="2"/>
  <c r="U414" i="2" s="1"/>
  <c r="AD414" i="2" s="1"/>
  <c r="P408" i="2"/>
  <c r="AW406" i="2"/>
  <c r="AV406" i="2"/>
  <c r="AA406" i="2"/>
  <c r="O406" i="2"/>
  <c r="X406" i="2" s="1"/>
  <c r="K406" i="2"/>
  <c r="U406" i="2" s="1"/>
  <c r="AD406" i="2" s="1"/>
  <c r="P404" i="2"/>
  <c r="AV402" i="2"/>
  <c r="AW402" i="2" s="1"/>
  <c r="AA402" i="2"/>
  <c r="O402" i="2"/>
  <c r="K402" i="2"/>
  <c r="U402" i="2" s="1"/>
  <c r="P400" i="2"/>
  <c r="O398" i="2"/>
  <c r="K398" i="2"/>
  <c r="P396" i="2"/>
  <c r="O394" i="2"/>
  <c r="K394" i="2"/>
  <c r="P392" i="2"/>
  <c r="O390" i="2"/>
  <c r="K390" i="2"/>
  <c r="P388" i="2"/>
  <c r="O386" i="2"/>
  <c r="K386" i="2"/>
  <c r="P384" i="2"/>
  <c r="O382" i="2"/>
  <c r="K382" i="2"/>
  <c r="P380" i="2"/>
  <c r="O378" i="2"/>
  <c r="K378" i="2"/>
  <c r="P376" i="2"/>
  <c r="O374" i="2"/>
  <c r="K374" i="2"/>
  <c r="P372" i="2"/>
  <c r="O370" i="2"/>
  <c r="K370" i="2"/>
  <c r="P368" i="2"/>
  <c r="O366" i="2"/>
  <c r="K366" i="2"/>
  <c r="P364" i="2"/>
  <c r="O362" i="2"/>
  <c r="K362" i="2"/>
  <c r="P360" i="2"/>
  <c r="O358" i="2"/>
  <c r="K358" i="2"/>
  <c r="P356" i="2"/>
  <c r="O354" i="2"/>
  <c r="K354" i="2"/>
  <c r="P352" i="2"/>
  <c r="O350" i="2"/>
  <c r="K350" i="2"/>
  <c r="P348" i="2"/>
  <c r="O346" i="2"/>
  <c r="K346" i="2"/>
  <c r="P344" i="2"/>
  <c r="O342" i="2"/>
  <c r="K342" i="2"/>
  <c r="P340" i="2"/>
  <c r="O338" i="2"/>
  <c r="K338" i="2"/>
  <c r="P336" i="2"/>
  <c r="O334" i="2"/>
  <c r="K334" i="2"/>
  <c r="P332" i="2"/>
  <c r="O330" i="2"/>
  <c r="K330" i="2"/>
  <c r="P324" i="2"/>
  <c r="AW322" i="2"/>
  <c r="AV322" i="2"/>
  <c r="AA322" i="2"/>
  <c r="O322" i="2"/>
  <c r="X322" i="2" s="1"/>
  <c r="K322" i="2"/>
  <c r="U322" i="2" s="1"/>
  <c r="P320" i="2"/>
  <c r="AW318" i="2"/>
  <c r="AV318" i="2"/>
  <c r="AA318" i="2"/>
  <c r="O318" i="2"/>
  <c r="X318" i="2" s="1"/>
  <c r="K318" i="2"/>
  <c r="U318" i="2" s="1"/>
  <c r="P316" i="2"/>
  <c r="AW314" i="2"/>
  <c r="AV314" i="2"/>
  <c r="AA314" i="2"/>
  <c r="O314" i="2"/>
  <c r="X314" i="2" s="1"/>
  <c r="K314" i="2"/>
  <c r="U314" i="2" s="1"/>
  <c r="P312" i="2"/>
  <c r="AW310" i="2"/>
  <c r="AV310" i="2"/>
  <c r="AA310" i="2"/>
  <c r="O310" i="2"/>
  <c r="X310" i="2" s="1"/>
  <c r="K310" i="2"/>
  <c r="U310" i="2" s="1"/>
  <c r="P308" i="2"/>
  <c r="AW306" i="2"/>
  <c r="AV306" i="2"/>
  <c r="AA306" i="2"/>
  <c r="O306" i="2"/>
  <c r="X306" i="2" s="1"/>
  <c r="K306" i="2"/>
  <c r="U306" i="2" s="1"/>
  <c r="P304" i="2"/>
  <c r="AW302" i="2"/>
  <c r="AV302" i="2"/>
  <c r="AA302" i="2"/>
  <c r="O302" i="2"/>
  <c r="X302" i="2" s="1"/>
  <c r="K302" i="2"/>
  <c r="U302" i="2" s="1"/>
  <c r="P300" i="2"/>
  <c r="AW298" i="2"/>
  <c r="AV298" i="2"/>
  <c r="AA298" i="2"/>
  <c r="O298" i="2"/>
  <c r="X298" i="2" s="1"/>
  <c r="K298" i="2"/>
  <c r="U298" i="2" s="1"/>
  <c r="P296" i="2"/>
  <c r="AW294" i="2"/>
  <c r="AV294" i="2"/>
  <c r="AA294" i="2"/>
  <c r="U294" i="2"/>
  <c r="AD294" i="2" s="1"/>
  <c r="AN294" i="2" s="1"/>
  <c r="O294" i="2"/>
  <c r="X294" i="2" s="1"/>
  <c r="K294" i="2"/>
  <c r="P292" i="2"/>
  <c r="AW290" i="2"/>
  <c r="AV290" i="2"/>
  <c r="AA290" i="2"/>
  <c r="U290" i="2"/>
  <c r="O290" i="2"/>
  <c r="X290" i="2" s="1"/>
  <c r="K290" i="2"/>
  <c r="P288" i="2"/>
  <c r="AW286" i="2"/>
  <c r="AV286" i="2"/>
  <c r="AA286" i="2"/>
  <c r="O286" i="2"/>
  <c r="X286" i="2" s="1"/>
  <c r="K286" i="2"/>
  <c r="U286" i="2" s="1"/>
  <c r="P284" i="2"/>
  <c r="AW282" i="2"/>
  <c r="AV282" i="2"/>
  <c r="AA282" i="2"/>
  <c r="U282" i="2"/>
  <c r="AD282" i="2" s="1"/>
  <c r="AN282" i="2" s="1"/>
  <c r="O282" i="2"/>
  <c r="X282" i="2" s="1"/>
  <c r="K282" i="2"/>
  <c r="P280" i="2"/>
  <c r="AW278" i="2"/>
  <c r="AV278" i="2"/>
  <c r="AA278" i="2"/>
  <c r="U278" i="2"/>
  <c r="O278" i="2"/>
  <c r="X278" i="2" s="1"/>
  <c r="K278" i="2"/>
  <c r="P276" i="2"/>
  <c r="AW274" i="2"/>
  <c r="AV274" i="2"/>
  <c r="AA274" i="2"/>
  <c r="U274" i="2"/>
  <c r="AD274" i="2" s="1"/>
  <c r="AN274" i="2" s="1"/>
  <c r="O274" i="2"/>
  <c r="X274" i="2" s="1"/>
  <c r="K274" i="2"/>
  <c r="P272" i="2"/>
  <c r="AW270" i="2"/>
  <c r="AV270" i="2"/>
  <c r="AA270" i="2"/>
  <c r="O270" i="2"/>
  <c r="X270" i="2" s="1"/>
  <c r="K270" i="2"/>
  <c r="U270" i="2" s="1"/>
  <c r="AD270" i="2" s="1"/>
  <c r="AN270" i="2" s="1"/>
  <c r="P268" i="2"/>
  <c r="AW266" i="2"/>
  <c r="AV266" i="2"/>
  <c r="AA266" i="2"/>
  <c r="U266" i="2"/>
  <c r="O266" i="2"/>
  <c r="X266" i="2" s="1"/>
  <c r="K266" i="2"/>
  <c r="P264" i="2"/>
  <c r="AW262" i="2"/>
  <c r="AV262" i="2"/>
  <c r="AA262" i="2"/>
  <c r="O262" i="2"/>
  <c r="X262" i="2" s="1"/>
  <c r="K262" i="2"/>
  <c r="U262" i="2" s="1"/>
  <c r="P260" i="2"/>
  <c r="AW258" i="2"/>
  <c r="AV258" i="2"/>
  <c r="AA258" i="2"/>
  <c r="U258" i="2"/>
  <c r="AD258" i="2" s="1"/>
  <c r="AN258" i="2" s="1"/>
  <c r="O258" i="2"/>
  <c r="X258" i="2" s="1"/>
  <c r="K258" i="2"/>
  <c r="P212" i="2"/>
  <c r="AZ196" i="2"/>
  <c r="AW196" i="2" s="1"/>
  <c r="AW201" i="2" s="1"/>
  <c r="AZ191" i="2"/>
  <c r="AW191" i="2"/>
  <c r="AZ178" i="2"/>
  <c r="AW178" i="2" s="1"/>
  <c r="AW183" i="2" s="1"/>
  <c r="AZ173" i="2"/>
  <c r="AW173" i="2"/>
  <c r="AZ160" i="2"/>
  <c r="AW160" i="2" s="1"/>
  <c r="AW165" i="2" s="1"/>
  <c r="AZ155" i="2"/>
  <c r="AW155" i="2"/>
  <c r="AZ141" i="2"/>
  <c r="AW141" i="2" s="1"/>
  <c r="AW146" i="2" s="1"/>
  <c r="AZ136" i="2"/>
  <c r="AW136" i="2"/>
  <c r="AZ123" i="2"/>
  <c r="AW123" i="2" s="1"/>
  <c r="AW128" i="2" s="1"/>
  <c r="AZ118" i="2"/>
  <c r="AW118" i="2"/>
  <c r="AZ104" i="2"/>
  <c r="AW104" i="2" s="1"/>
  <c r="AW109" i="2" s="1"/>
  <c r="AZ99" i="2"/>
  <c r="AW99" i="2"/>
  <c r="AZ86" i="2"/>
  <c r="AW86" i="2" s="1"/>
  <c r="AW91" i="2" s="1"/>
  <c r="AZ81" i="2"/>
  <c r="AW81" i="2"/>
  <c r="AZ68" i="2"/>
  <c r="AW68" i="2" s="1"/>
  <c r="AW73" i="2" s="1"/>
  <c r="AZ63" i="2"/>
  <c r="AW63" i="2"/>
  <c r="AZ49" i="2"/>
  <c r="AW49" i="2" s="1"/>
  <c r="AW54" i="2" s="1"/>
  <c r="AZ44" i="2"/>
  <c r="AW44" i="2"/>
  <c r="AZ31" i="2"/>
  <c r="AW31" i="2" s="1"/>
  <c r="AW36" i="2" s="1"/>
  <c r="AZ26" i="2"/>
  <c r="AL36" i="2" s="1"/>
  <c r="AW26" i="2"/>
  <c r="AK478" i="2" l="1"/>
  <c r="AK470" i="2"/>
  <c r="AK446" i="2"/>
  <c r="AK438" i="2"/>
  <c r="AK422" i="2"/>
  <c r="AK414" i="2"/>
  <c r="AK406" i="2"/>
  <c r="AK386" i="2"/>
  <c r="AK378" i="2"/>
  <c r="AK362" i="2"/>
  <c r="AK474" i="2"/>
  <c r="AK466" i="2"/>
  <c r="AK450" i="2"/>
  <c r="AK442" i="2"/>
  <c r="AK418" i="2"/>
  <c r="AK390" i="2"/>
  <c r="AK382" i="2"/>
  <c r="AK358" i="2"/>
  <c r="AK350" i="2"/>
  <c r="AK334" i="2"/>
  <c r="AK354" i="2"/>
  <c r="AK330" i="2"/>
  <c r="AJ86" i="2"/>
  <c r="AN86" i="2" s="1"/>
  <c r="AJ160" i="2"/>
  <c r="AN160" i="2"/>
  <c r="AJ31" i="2"/>
  <c r="AN31" i="2" s="1"/>
  <c r="AN68" i="2"/>
  <c r="AJ68" i="2"/>
  <c r="AJ104" i="2"/>
  <c r="AN104" i="2" s="1"/>
  <c r="AN141" i="2"/>
  <c r="AJ141" i="2"/>
  <c r="AJ178" i="2"/>
  <c r="AN178" i="2" s="1"/>
  <c r="AD262" i="2"/>
  <c r="AN262" i="2" s="1"/>
  <c r="AK326" i="2" s="1"/>
  <c r="AD266" i="2"/>
  <c r="AN266" i="2" s="1"/>
  <c r="AD278" i="2"/>
  <c r="AN278" i="2" s="1"/>
  <c r="AD286" i="2"/>
  <c r="AN286" i="2" s="1"/>
  <c r="AD290" i="2"/>
  <c r="AN290" i="2" s="1"/>
  <c r="AD298" i="2"/>
  <c r="AN298" i="2" s="1"/>
  <c r="AD302" i="2"/>
  <c r="AN302" i="2" s="1"/>
  <c r="AD306" i="2"/>
  <c r="AN306" i="2" s="1"/>
  <c r="AD310" i="2"/>
  <c r="AN310" i="2" s="1"/>
  <c r="AD314" i="2"/>
  <c r="AN314" i="2" s="1"/>
  <c r="AD318" i="2"/>
  <c r="AN318" i="2" s="1"/>
  <c r="AD322" i="2"/>
  <c r="AN322" i="2" s="1"/>
  <c r="AJ49" i="2"/>
  <c r="AN49" i="2" s="1"/>
  <c r="AN123" i="2"/>
  <c r="AJ123" i="2"/>
  <c r="AJ196" i="2"/>
  <c r="AN196" i="2" s="1"/>
  <c r="AN26" i="2"/>
  <c r="AJ26" i="2"/>
  <c r="AJ44" i="2"/>
  <c r="AN44" i="2" s="1"/>
  <c r="AL54" i="2"/>
  <c r="AJ63" i="2"/>
  <c r="AN63" i="2" s="1"/>
  <c r="AL73" i="2"/>
  <c r="AJ81" i="2"/>
  <c r="AN81" i="2" s="1"/>
  <c r="AL91" i="2"/>
  <c r="AJ99" i="2"/>
  <c r="AN99" i="2" s="1"/>
  <c r="AL109" i="2"/>
  <c r="AJ118" i="2"/>
  <c r="AN118" i="2" s="1"/>
  <c r="AL128" i="2"/>
  <c r="AJ136" i="2"/>
  <c r="AN136" i="2" s="1"/>
  <c r="AL146" i="2"/>
  <c r="AJ155" i="2"/>
  <c r="AN155" i="2" s="1"/>
  <c r="AL165" i="2"/>
  <c r="AJ173" i="2"/>
  <c r="AN173" i="2" s="1"/>
  <c r="AL183" i="2"/>
  <c r="AJ191" i="2"/>
  <c r="AN191" i="2" s="1"/>
  <c r="AL201" i="2"/>
  <c r="AD402" i="2"/>
  <c r="AN402" i="2" s="1"/>
  <c r="AT402" i="2" s="1"/>
  <c r="AN406" i="2"/>
  <c r="AN414" i="2"/>
  <c r="AV398" i="2"/>
  <c r="X402" i="2"/>
  <c r="AV486" i="2"/>
  <c r="X490" i="2"/>
  <c r="AD490" i="2" s="1"/>
  <c r="AN490" i="2" s="1"/>
  <c r="AT490" i="2" s="1"/>
  <c r="AA486" i="2" l="1"/>
  <c r="U486" i="2"/>
  <c r="X486" i="2"/>
  <c r="AV482" i="2"/>
  <c r="AW486" i="2"/>
  <c r="AK454" i="2"/>
  <c r="AK394" i="2"/>
  <c r="AK482" i="2"/>
  <c r="AK426" i="2"/>
  <c r="AK366" i="2"/>
  <c r="AK338" i="2"/>
  <c r="AW398" i="2"/>
  <c r="X398" i="2"/>
  <c r="AV394" i="2"/>
  <c r="AA398" i="2"/>
  <c r="U398" i="2"/>
  <c r="AD398" i="2" s="1"/>
  <c r="AN398" i="2" s="1"/>
  <c r="AT398" i="2" s="1"/>
  <c r="AA394" i="2" l="1"/>
  <c r="U394" i="2"/>
  <c r="AW394" i="2"/>
  <c r="X394" i="2"/>
  <c r="AV390" i="2"/>
  <c r="AW482" i="2"/>
  <c r="X482" i="2"/>
  <c r="AV478" i="2"/>
  <c r="AA482" i="2"/>
  <c r="U482" i="2"/>
  <c r="AD482" i="2" s="1"/>
  <c r="AN482" i="2" s="1"/>
  <c r="AD486" i="2"/>
  <c r="AN486" i="2" s="1"/>
  <c r="AT486" i="2" s="1"/>
  <c r="AA478" i="2" l="1"/>
  <c r="U478" i="2"/>
  <c r="AD478" i="2" s="1"/>
  <c r="AN478" i="2" s="1"/>
  <c r="X478" i="2"/>
  <c r="AV474" i="2"/>
  <c r="AW478" i="2"/>
  <c r="AD394" i="2"/>
  <c r="AN394" i="2" s="1"/>
  <c r="AW390" i="2"/>
  <c r="X390" i="2"/>
  <c r="AV386" i="2"/>
  <c r="AA390" i="2"/>
  <c r="U390" i="2"/>
  <c r="AD390" i="2" s="1"/>
  <c r="AN390" i="2" s="1"/>
  <c r="AW474" i="2" l="1"/>
  <c r="X474" i="2"/>
  <c r="AV470" i="2"/>
  <c r="AA474" i="2"/>
  <c r="U474" i="2"/>
  <c r="AD474" i="2" s="1"/>
  <c r="AN474" i="2" s="1"/>
  <c r="AA386" i="2"/>
  <c r="U386" i="2"/>
  <c r="AD386" i="2" s="1"/>
  <c r="AN386" i="2" s="1"/>
  <c r="AW386" i="2"/>
  <c r="X386" i="2"/>
  <c r="AV382" i="2"/>
  <c r="AW382" i="2" l="1"/>
  <c r="X382" i="2"/>
  <c r="AV378" i="2"/>
  <c r="AA382" i="2"/>
  <c r="U382" i="2"/>
  <c r="AD382" i="2" s="1"/>
  <c r="AN382" i="2" s="1"/>
  <c r="AA470" i="2"/>
  <c r="U470" i="2"/>
  <c r="AD470" i="2" s="1"/>
  <c r="AN470" i="2" s="1"/>
  <c r="X470" i="2"/>
  <c r="AV466" i="2"/>
  <c r="AW470" i="2"/>
  <c r="AW466" i="2" l="1"/>
  <c r="X466" i="2"/>
  <c r="AV462" i="2"/>
  <c r="AA466" i="2"/>
  <c r="U466" i="2"/>
  <c r="AD466" i="2" s="1"/>
  <c r="AN466" i="2" s="1"/>
  <c r="AA378" i="2"/>
  <c r="U378" i="2"/>
  <c r="AD378" i="2" s="1"/>
  <c r="AN378" i="2" s="1"/>
  <c r="AW378" i="2"/>
  <c r="X378" i="2"/>
  <c r="AV374" i="2"/>
  <c r="AW374" i="2" l="1"/>
  <c r="X374" i="2"/>
  <c r="AV370" i="2"/>
  <c r="AA374" i="2"/>
  <c r="U374" i="2"/>
  <c r="AD374" i="2" s="1"/>
  <c r="AN374" i="2" s="1"/>
  <c r="AT374" i="2" s="1"/>
  <c r="AA462" i="2"/>
  <c r="U462" i="2"/>
  <c r="AD462" i="2" s="1"/>
  <c r="AN462" i="2" s="1"/>
  <c r="AT462" i="2" s="1"/>
  <c r="X462" i="2"/>
  <c r="AV458" i="2"/>
  <c r="AW462" i="2"/>
  <c r="AW458" i="2" l="1"/>
  <c r="X458" i="2"/>
  <c r="AV454" i="2"/>
  <c r="AA458" i="2"/>
  <c r="U458" i="2"/>
  <c r="AD458" i="2" s="1"/>
  <c r="AN458" i="2" s="1"/>
  <c r="AT458" i="2" s="1"/>
  <c r="AA370" i="2"/>
  <c r="U370" i="2"/>
  <c r="AD370" i="2" s="1"/>
  <c r="AN370" i="2" s="1"/>
  <c r="AT370" i="2" s="1"/>
  <c r="AW370" i="2"/>
  <c r="X370" i="2"/>
  <c r="AV366" i="2"/>
  <c r="AW366" i="2" l="1"/>
  <c r="X366" i="2"/>
  <c r="AV362" i="2"/>
  <c r="AA366" i="2"/>
  <c r="U366" i="2"/>
  <c r="AD366" i="2" s="1"/>
  <c r="AN366" i="2" s="1"/>
  <c r="AA454" i="2"/>
  <c r="U454" i="2"/>
  <c r="AD454" i="2" s="1"/>
  <c r="AN454" i="2" s="1"/>
  <c r="X454" i="2"/>
  <c r="AV450" i="2"/>
  <c r="AW454" i="2"/>
  <c r="AW450" i="2" l="1"/>
  <c r="X450" i="2"/>
  <c r="AV446" i="2"/>
  <c r="AA450" i="2"/>
  <c r="U450" i="2"/>
  <c r="AA362" i="2"/>
  <c r="U362" i="2"/>
  <c r="AW362" i="2"/>
  <c r="X362" i="2"/>
  <c r="AV358" i="2"/>
  <c r="AW358" i="2" l="1"/>
  <c r="AA358" i="2"/>
  <c r="U358" i="2"/>
  <c r="AD358" i="2" s="1"/>
  <c r="AN358" i="2" s="1"/>
  <c r="X358" i="2"/>
  <c r="AV354" i="2"/>
  <c r="AD362" i="2"/>
  <c r="AN362" i="2" s="1"/>
  <c r="AD450" i="2"/>
  <c r="AN450" i="2" s="1"/>
  <c r="AA446" i="2"/>
  <c r="U446" i="2"/>
  <c r="AD446" i="2" s="1"/>
  <c r="AN446" i="2" s="1"/>
  <c r="X446" i="2"/>
  <c r="AV442" i="2"/>
  <c r="AW446" i="2"/>
  <c r="AW442" i="2" l="1"/>
  <c r="X442" i="2"/>
  <c r="AV438" i="2"/>
  <c r="AA442" i="2"/>
  <c r="U442" i="2"/>
  <c r="AD442" i="2" s="1"/>
  <c r="AN442" i="2" s="1"/>
  <c r="AW354" i="2"/>
  <c r="X354" i="2"/>
  <c r="AV350" i="2"/>
  <c r="U354" i="2"/>
  <c r="AD354" i="2" s="1"/>
  <c r="AN354" i="2" s="1"/>
  <c r="AA354" i="2"/>
  <c r="AA350" i="2" l="1"/>
  <c r="U350" i="2"/>
  <c r="AW350" i="2"/>
  <c r="X350" i="2"/>
  <c r="AV346" i="2"/>
  <c r="AA438" i="2"/>
  <c r="U438" i="2"/>
  <c r="AD438" i="2" s="1"/>
  <c r="AN438" i="2" s="1"/>
  <c r="X438" i="2"/>
  <c r="AV434" i="2"/>
  <c r="AW438" i="2"/>
  <c r="AW434" i="2" l="1"/>
  <c r="X434" i="2"/>
  <c r="AV430" i="2"/>
  <c r="AA434" i="2"/>
  <c r="U434" i="2"/>
  <c r="AD434" i="2" s="1"/>
  <c r="AN434" i="2" s="1"/>
  <c r="AT434" i="2" s="1"/>
  <c r="AD350" i="2"/>
  <c r="AN350" i="2" s="1"/>
  <c r="AW346" i="2"/>
  <c r="X346" i="2"/>
  <c r="AV342" i="2"/>
  <c r="U346" i="2"/>
  <c r="AA346" i="2"/>
  <c r="AA342" i="2" l="1"/>
  <c r="U342" i="2"/>
  <c r="AW342" i="2"/>
  <c r="X342" i="2"/>
  <c r="AV338" i="2"/>
  <c r="AD346" i="2"/>
  <c r="AN346" i="2" s="1"/>
  <c r="AT346" i="2" s="1"/>
  <c r="AA430" i="2"/>
  <c r="U430" i="2"/>
  <c r="AD430" i="2" s="1"/>
  <c r="AN430" i="2" s="1"/>
  <c r="AT430" i="2" s="1"/>
  <c r="AT494" i="2" s="1"/>
  <c r="X430" i="2"/>
  <c r="AV426" i="2"/>
  <c r="AW430" i="2"/>
  <c r="AD342" i="2" l="1"/>
  <c r="AN342" i="2" s="1"/>
  <c r="AT342" i="2" s="1"/>
  <c r="AT410" i="2" s="1"/>
  <c r="AW426" i="2"/>
  <c r="X426" i="2"/>
  <c r="AV422" i="2"/>
  <c r="AA426" i="2"/>
  <c r="U426" i="2"/>
  <c r="AD426" i="2" s="1"/>
  <c r="AN426" i="2" s="1"/>
  <c r="AW338" i="2"/>
  <c r="X338" i="2"/>
  <c r="AV334" i="2"/>
  <c r="U338" i="2"/>
  <c r="AD338" i="2" s="1"/>
  <c r="AN338" i="2" s="1"/>
  <c r="AA338" i="2"/>
  <c r="AA422" i="2" l="1"/>
  <c r="U422" i="2"/>
  <c r="AV414" i="2"/>
  <c r="AW414" i="2" s="1"/>
  <c r="X422" i="2"/>
  <c r="AV418" i="2"/>
  <c r="AW422" i="2"/>
  <c r="AA334" i="2"/>
  <c r="U334" i="2"/>
  <c r="AW334" i="2"/>
  <c r="X334" i="2"/>
  <c r="AV330" i="2"/>
  <c r="AD334" i="2" l="1"/>
  <c r="AN334" i="2" s="1"/>
  <c r="AD422" i="2"/>
  <c r="AN422" i="2" s="1"/>
  <c r="AW330" i="2"/>
  <c r="X330" i="2"/>
  <c r="U330" i="2"/>
  <c r="AD330" i="2" s="1"/>
  <c r="AN330" i="2" s="1"/>
  <c r="AK410" i="2" s="1"/>
  <c r="AA330" i="2"/>
  <c r="AW418" i="2"/>
  <c r="X418" i="2"/>
  <c r="AA418" i="2"/>
  <c r="U418" i="2"/>
  <c r="AD418" i="2" l="1"/>
  <c r="AN418" i="2" s="1"/>
  <c r="AK494" i="2" s="1"/>
  <c r="AK498" i="2" s="1"/>
  <c r="AA414" i="1" l="1"/>
  <c r="X414" i="1"/>
  <c r="P492" i="1" l="1"/>
  <c r="AV490" i="1"/>
  <c r="O490" i="1"/>
  <c r="K490" i="1"/>
  <c r="P488" i="1"/>
  <c r="AV486" i="1"/>
  <c r="O486" i="1"/>
  <c r="K486" i="1"/>
  <c r="P484" i="1"/>
  <c r="O482" i="1"/>
  <c r="K482" i="1"/>
  <c r="P480" i="1"/>
  <c r="O478" i="1"/>
  <c r="K478" i="1"/>
  <c r="P476" i="1"/>
  <c r="O474" i="1"/>
  <c r="K474" i="1"/>
  <c r="P472" i="1"/>
  <c r="O470" i="1"/>
  <c r="K470" i="1"/>
  <c r="P468" i="1"/>
  <c r="O466" i="1"/>
  <c r="K466" i="1"/>
  <c r="P464" i="1"/>
  <c r="O462" i="1"/>
  <c r="K462" i="1"/>
  <c r="P460" i="1"/>
  <c r="O458" i="1"/>
  <c r="K458" i="1"/>
  <c r="P456" i="1"/>
  <c r="O454" i="1"/>
  <c r="K454" i="1"/>
  <c r="P452" i="1"/>
  <c r="O450" i="1"/>
  <c r="K450" i="1"/>
  <c r="P448" i="1"/>
  <c r="O446" i="1"/>
  <c r="K446" i="1"/>
  <c r="P444" i="1"/>
  <c r="O442" i="1"/>
  <c r="K442" i="1"/>
  <c r="P440" i="1"/>
  <c r="O438" i="1"/>
  <c r="K438" i="1"/>
  <c r="P436" i="1"/>
  <c r="O434" i="1"/>
  <c r="K434" i="1"/>
  <c r="P432" i="1"/>
  <c r="O430" i="1"/>
  <c r="K430" i="1"/>
  <c r="P428" i="1"/>
  <c r="O426" i="1"/>
  <c r="K426" i="1"/>
  <c r="P424" i="1"/>
  <c r="O422" i="1"/>
  <c r="K422" i="1"/>
  <c r="P420" i="1"/>
  <c r="O418" i="1"/>
  <c r="K418" i="1"/>
  <c r="P416" i="1"/>
  <c r="O414" i="1"/>
  <c r="K414" i="1"/>
  <c r="P408" i="1"/>
  <c r="AV406" i="1"/>
  <c r="O406" i="1"/>
  <c r="K406" i="1"/>
  <c r="P404" i="1"/>
  <c r="O402" i="1"/>
  <c r="K402" i="1"/>
  <c r="P400" i="1"/>
  <c r="O398" i="1"/>
  <c r="K398" i="1"/>
  <c r="P396" i="1"/>
  <c r="O394" i="1"/>
  <c r="K394" i="1"/>
  <c r="P392" i="1"/>
  <c r="O390" i="1"/>
  <c r="K390" i="1"/>
  <c r="P388" i="1"/>
  <c r="O386" i="1"/>
  <c r="K386" i="1"/>
  <c r="P384" i="1"/>
  <c r="O382" i="1"/>
  <c r="K382" i="1"/>
  <c r="P380" i="1"/>
  <c r="O378" i="1"/>
  <c r="K378" i="1"/>
  <c r="P376" i="1"/>
  <c r="O374" i="1"/>
  <c r="K374" i="1"/>
  <c r="P372" i="1"/>
  <c r="O370" i="1"/>
  <c r="K370" i="1"/>
  <c r="P368" i="1"/>
  <c r="O366" i="1"/>
  <c r="K366" i="1"/>
  <c r="P364" i="1"/>
  <c r="O362" i="1"/>
  <c r="K362" i="1"/>
  <c r="P360" i="1"/>
  <c r="O358" i="1"/>
  <c r="K358" i="1"/>
  <c r="P356" i="1"/>
  <c r="O354" i="1"/>
  <c r="K354" i="1"/>
  <c r="P352" i="1"/>
  <c r="O350" i="1"/>
  <c r="K350" i="1"/>
  <c r="P348" i="1"/>
  <c r="O346" i="1"/>
  <c r="K346" i="1"/>
  <c r="P344" i="1"/>
  <c r="O342" i="1"/>
  <c r="K342" i="1"/>
  <c r="P340" i="1"/>
  <c r="O338" i="1"/>
  <c r="K338" i="1"/>
  <c r="P336" i="1"/>
  <c r="O334" i="1"/>
  <c r="K334" i="1"/>
  <c r="P332" i="1"/>
  <c r="O330" i="1"/>
  <c r="K330" i="1"/>
  <c r="P324" i="1"/>
  <c r="AV322" i="1"/>
  <c r="U322" i="1" s="1"/>
  <c r="O322" i="1"/>
  <c r="K322" i="1"/>
  <c r="P320" i="1"/>
  <c r="O318" i="1"/>
  <c r="K318" i="1"/>
  <c r="P316" i="1"/>
  <c r="O314" i="1"/>
  <c r="K314" i="1"/>
  <c r="P312" i="1"/>
  <c r="O310" i="1"/>
  <c r="K310" i="1"/>
  <c r="P308" i="1"/>
  <c r="O306" i="1"/>
  <c r="K306" i="1"/>
  <c r="P304" i="1"/>
  <c r="O302" i="1"/>
  <c r="K302" i="1"/>
  <c r="P300" i="1"/>
  <c r="O298" i="1"/>
  <c r="K298" i="1"/>
  <c r="P296" i="1"/>
  <c r="O294" i="1"/>
  <c r="K294" i="1"/>
  <c r="P292" i="1"/>
  <c r="O290" i="1"/>
  <c r="K290" i="1"/>
  <c r="P288" i="1"/>
  <c r="O286" i="1"/>
  <c r="K286" i="1"/>
  <c r="P284" i="1"/>
  <c r="O282" i="1"/>
  <c r="K282" i="1"/>
  <c r="P280" i="1"/>
  <c r="O278" i="1"/>
  <c r="K278" i="1"/>
  <c r="P276" i="1"/>
  <c r="O274" i="1"/>
  <c r="K274" i="1"/>
  <c r="P272" i="1"/>
  <c r="O270" i="1"/>
  <c r="K270" i="1"/>
  <c r="P268" i="1"/>
  <c r="O266" i="1"/>
  <c r="K266" i="1"/>
  <c r="P264" i="1"/>
  <c r="O262" i="1"/>
  <c r="K262" i="1"/>
  <c r="P260" i="1"/>
  <c r="O258" i="1"/>
  <c r="P212" i="1"/>
  <c r="AZ196" i="1"/>
  <c r="AW196" i="1" s="1"/>
  <c r="AZ191" i="1"/>
  <c r="AJ191" i="1" s="1"/>
  <c r="AN191" i="1" s="1"/>
  <c r="AW191" i="1"/>
  <c r="AZ178" i="1"/>
  <c r="AW178" i="1" s="1"/>
  <c r="AZ173" i="1"/>
  <c r="AW173" i="1"/>
  <c r="AW183" i="1" s="1"/>
  <c r="AZ160" i="1"/>
  <c r="AW160" i="1" s="1"/>
  <c r="AZ155" i="1"/>
  <c r="AL165" i="1" s="1"/>
  <c r="AW155" i="1"/>
  <c r="AW165" i="1" s="1"/>
  <c r="AJ155" i="1"/>
  <c r="AN155" i="1" s="1"/>
  <c r="AZ141" i="1"/>
  <c r="AW141" i="1" s="1"/>
  <c r="AZ136" i="1"/>
  <c r="AL146" i="1" s="1"/>
  <c r="AW136" i="1"/>
  <c r="AW146" i="1" s="1"/>
  <c r="AZ123" i="1"/>
  <c r="AW123" i="1" s="1"/>
  <c r="AZ118" i="1"/>
  <c r="AL128" i="1" s="1"/>
  <c r="AW118" i="1"/>
  <c r="AW128" i="1" s="1"/>
  <c r="AZ104" i="1"/>
  <c r="AW104" i="1" s="1"/>
  <c r="AZ99" i="1"/>
  <c r="AL109" i="1" s="1"/>
  <c r="AW99" i="1"/>
  <c r="AW109" i="1" s="1"/>
  <c r="AZ86" i="1"/>
  <c r="AW86" i="1" s="1"/>
  <c r="AZ81" i="1"/>
  <c r="AL91" i="1" s="1"/>
  <c r="AW81" i="1"/>
  <c r="AW91" i="1" s="1"/>
  <c r="AZ68" i="1"/>
  <c r="AW68" i="1" s="1"/>
  <c r="AZ63" i="1"/>
  <c r="AW63" i="1"/>
  <c r="AZ49" i="1"/>
  <c r="AW49" i="1" s="1"/>
  <c r="AZ44" i="1"/>
  <c r="AL54" i="1" s="1"/>
  <c r="AW44" i="1"/>
  <c r="AZ31" i="1"/>
  <c r="AW31" i="1" s="1"/>
  <c r="AZ26" i="1"/>
  <c r="AW26" i="1"/>
  <c r="AJ136" i="1" l="1"/>
  <c r="AN136" i="1" s="1"/>
  <c r="AW201" i="1"/>
  <c r="AL201" i="1"/>
  <c r="AV318" i="1"/>
  <c r="X318" i="1" s="1"/>
  <c r="AL36" i="1"/>
  <c r="AW406" i="1"/>
  <c r="AA406" i="1"/>
  <c r="X406" i="1"/>
  <c r="AW486" i="1"/>
  <c r="X486" i="1"/>
  <c r="AA486" i="1"/>
  <c r="AW490" i="1"/>
  <c r="AA490" i="1"/>
  <c r="AD490" i="1"/>
  <c r="AN490" i="1" s="1"/>
  <c r="X490" i="1"/>
  <c r="AW322" i="1"/>
  <c r="AA322" i="1"/>
  <c r="X322" i="1"/>
  <c r="AJ99" i="1"/>
  <c r="AN99" i="1" s="1"/>
  <c r="AJ118" i="1"/>
  <c r="AN118" i="1" s="1"/>
  <c r="AJ173" i="1"/>
  <c r="AN173" i="1" s="1"/>
  <c r="AJ49" i="1"/>
  <c r="AN49" i="1" s="1"/>
  <c r="AJ104" i="1"/>
  <c r="AN104" i="1" s="1"/>
  <c r="AJ141" i="1"/>
  <c r="AJ178" i="1"/>
  <c r="AN178" i="1" s="1"/>
  <c r="AJ68" i="1"/>
  <c r="AN68" i="1" s="1"/>
  <c r="AV402" i="1"/>
  <c r="AJ26" i="1"/>
  <c r="AN26" i="1" s="1"/>
  <c r="AJ44" i="1"/>
  <c r="AN44" i="1" s="1"/>
  <c r="AJ63" i="1"/>
  <c r="AN63" i="1" s="1"/>
  <c r="AL73" i="1"/>
  <c r="AJ81" i="1"/>
  <c r="AN81" i="1" s="1"/>
  <c r="AV482" i="1"/>
  <c r="AL183" i="1" l="1"/>
  <c r="AJ31" i="1"/>
  <c r="AN31" i="1" s="1"/>
  <c r="AK474" i="1"/>
  <c r="AK450" i="1"/>
  <c r="AK426" i="1"/>
  <c r="AK406" i="1"/>
  <c r="AK470" i="1"/>
  <c r="AK438" i="1"/>
  <c r="AK394" i="1"/>
  <c r="AK378" i="1"/>
  <c r="AK454" i="1"/>
  <c r="AK382" i="1"/>
  <c r="AK358" i="1"/>
  <c r="AK334" i="1"/>
  <c r="AK330" i="1"/>
  <c r="AK338" i="1"/>
  <c r="AK482" i="1"/>
  <c r="AK466" i="1"/>
  <c r="AK442" i="1"/>
  <c r="AK418" i="1"/>
  <c r="AK390" i="1"/>
  <c r="AK446" i="1"/>
  <c r="AK422" i="1"/>
  <c r="AK386" i="1"/>
  <c r="AK478" i="1"/>
  <c r="AK414" i="1"/>
  <c r="AK366" i="1"/>
  <c r="AK350" i="1"/>
  <c r="AK354" i="1"/>
  <c r="AK362" i="1"/>
  <c r="AT490" i="1"/>
  <c r="AA318" i="1"/>
  <c r="AW318" i="1"/>
  <c r="U318" i="1"/>
  <c r="AV314" i="1"/>
  <c r="AD322" i="1"/>
  <c r="AN322" i="1" s="1"/>
  <c r="AA482" i="1"/>
  <c r="AD482" i="1"/>
  <c r="X482" i="1"/>
  <c r="AW402" i="1"/>
  <c r="X402" i="1"/>
  <c r="AA402" i="1"/>
  <c r="AV398" i="1"/>
  <c r="AD318" i="1"/>
  <c r="AN318" i="1" s="1"/>
  <c r="AD486" i="1"/>
  <c r="AN486" i="1" s="1"/>
  <c r="AT486" i="1" s="1"/>
  <c r="AD406" i="1"/>
  <c r="AN406" i="1" s="1"/>
  <c r="AN141" i="1"/>
  <c r="AJ160" i="1"/>
  <c r="AN160" i="1" s="1"/>
  <c r="AJ86" i="1"/>
  <c r="AN86" i="1" s="1"/>
  <c r="AW482" i="1"/>
  <c r="AV478" i="1"/>
  <c r="AW398" i="1"/>
  <c r="AV394" i="1"/>
  <c r="AJ196" i="1"/>
  <c r="AN196" i="1" s="1"/>
  <c r="AJ123" i="1"/>
  <c r="AN123" i="1" s="1"/>
  <c r="AN482" i="1" l="1"/>
  <c r="U314" i="1"/>
  <c r="AV310" i="1"/>
  <c r="AW314" i="1"/>
  <c r="X314" i="1"/>
  <c r="AA314" i="1"/>
  <c r="X394" i="1"/>
  <c r="AD394" i="1"/>
  <c r="AN394" i="1" s="1"/>
  <c r="AA394" i="1"/>
  <c r="X478" i="1"/>
  <c r="AA478" i="1"/>
  <c r="AD478" i="1"/>
  <c r="AN478" i="1" s="1"/>
  <c r="AA398" i="1"/>
  <c r="X398" i="1"/>
  <c r="AD402" i="1"/>
  <c r="AN402" i="1" s="1"/>
  <c r="AT402" i="1" s="1"/>
  <c r="AW394" i="1"/>
  <c r="AV390" i="1"/>
  <c r="AW478" i="1"/>
  <c r="AV474" i="1"/>
  <c r="U310" i="1" l="1"/>
  <c r="X310" i="1"/>
  <c r="AV306" i="1"/>
  <c r="AW310" i="1"/>
  <c r="AA310" i="1"/>
  <c r="AD314" i="1"/>
  <c r="AN314" i="1" s="1"/>
  <c r="AA474" i="1"/>
  <c r="AD474" i="1"/>
  <c r="AN474" i="1" s="1"/>
  <c r="X474" i="1"/>
  <c r="AA390" i="1"/>
  <c r="X390" i="1"/>
  <c r="AD398" i="1"/>
  <c r="AN398" i="1" s="1"/>
  <c r="AT398" i="1" s="1"/>
  <c r="AW474" i="1"/>
  <c r="AV470" i="1"/>
  <c r="AW390" i="1"/>
  <c r="AV386" i="1"/>
  <c r="U306" i="1" l="1"/>
  <c r="AA306" i="1"/>
  <c r="AW306" i="1"/>
  <c r="X306" i="1"/>
  <c r="AV302" i="1"/>
  <c r="AD310" i="1"/>
  <c r="AN310" i="1" s="1"/>
  <c r="X386" i="1"/>
  <c r="AA386" i="1"/>
  <c r="X470" i="1"/>
  <c r="AA470" i="1"/>
  <c r="AD390" i="1"/>
  <c r="AN390" i="1" s="1"/>
  <c r="AW386" i="1"/>
  <c r="AV382" i="1"/>
  <c r="AW470" i="1"/>
  <c r="AV466" i="1"/>
  <c r="U302" i="1" l="1"/>
  <c r="AA302" i="1"/>
  <c r="AW302" i="1"/>
  <c r="X302" i="1"/>
  <c r="AV298" i="1"/>
  <c r="AD306" i="1"/>
  <c r="AN306" i="1" s="1"/>
  <c r="AA466" i="1"/>
  <c r="AD466" i="1"/>
  <c r="AN466" i="1" s="1"/>
  <c r="X466" i="1"/>
  <c r="AA382" i="1"/>
  <c r="X382" i="1"/>
  <c r="AD470" i="1"/>
  <c r="AN470" i="1" s="1"/>
  <c r="AD386" i="1"/>
  <c r="AN386" i="1" s="1"/>
  <c r="AW466" i="1"/>
  <c r="AV462" i="1"/>
  <c r="AW382" i="1"/>
  <c r="AV378" i="1"/>
  <c r="U298" i="1" l="1"/>
  <c r="AA298" i="1"/>
  <c r="AW298" i="1"/>
  <c r="X298" i="1"/>
  <c r="AV294" i="1"/>
  <c r="AD302" i="1"/>
  <c r="AN302" i="1" s="1"/>
  <c r="X378" i="1"/>
  <c r="AA378" i="1"/>
  <c r="X462" i="1"/>
  <c r="AA462" i="1"/>
  <c r="AD382" i="1"/>
  <c r="AN382" i="1" s="1"/>
  <c r="AW378" i="1"/>
  <c r="AV374" i="1"/>
  <c r="AW462" i="1"/>
  <c r="AV458" i="1"/>
  <c r="U458" i="1" s="1"/>
  <c r="AD298" i="1" l="1"/>
  <c r="AN298" i="1" s="1"/>
  <c r="U294" i="1"/>
  <c r="AA294" i="1"/>
  <c r="AW294" i="1"/>
  <c r="X294" i="1"/>
  <c r="AV290" i="1"/>
  <c r="AA458" i="1"/>
  <c r="AD458" i="1"/>
  <c r="AN458" i="1" s="1"/>
  <c r="AT458" i="1" s="1"/>
  <c r="X458" i="1"/>
  <c r="AA374" i="1"/>
  <c r="X374" i="1"/>
  <c r="AD462" i="1"/>
  <c r="AN462" i="1" s="1"/>
  <c r="AT462" i="1" s="1"/>
  <c r="AD378" i="1"/>
  <c r="AN378" i="1" s="1"/>
  <c r="AW458" i="1"/>
  <c r="AV454" i="1"/>
  <c r="U454" i="1" s="1"/>
  <c r="AW374" i="1"/>
  <c r="AV370" i="1"/>
  <c r="U290" i="1" l="1"/>
  <c r="X290" i="1"/>
  <c r="AW290" i="1"/>
  <c r="AA290" i="1"/>
  <c r="AV286" i="1"/>
  <c r="AD294" i="1"/>
  <c r="AN294" i="1" s="1"/>
  <c r="X370" i="1"/>
  <c r="AA370" i="1"/>
  <c r="X454" i="1"/>
  <c r="AA454" i="1"/>
  <c r="AD374" i="1"/>
  <c r="AN374" i="1" s="1"/>
  <c r="AT374" i="1" s="1"/>
  <c r="AW454" i="1"/>
  <c r="AV450" i="1"/>
  <c r="U450" i="1" s="1"/>
  <c r="AW370" i="1"/>
  <c r="AV366" i="1"/>
  <c r="U286" i="1" l="1"/>
  <c r="X286" i="1"/>
  <c r="AV282" i="1"/>
  <c r="AA286" i="1"/>
  <c r="AW286" i="1"/>
  <c r="AD290" i="1"/>
  <c r="AN290" i="1" s="1"/>
  <c r="AA366" i="1"/>
  <c r="AD366" i="1"/>
  <c r="AN366" i="1" s="1"/>
  <c r="X366" i="1"/>
  <c r="AA450" i="1"/>
  <c r="X450" i="1"/>
  <c r="AD454" i="1"/>
  <c r="AN454" i="1" s="1"/>
  <c r="AD370" i="1"/>
  <c r="AN370" i="1" s="1"/>
  <c r="AT370" i="1" s="1"/>
  <c r="AW366" i="1"/>
  <c r="AV362" i="1"/>
  <c r="AW450" i="1"/>
  <c r="AV446" i="1"/>
  <c r="U446" i="1" s="1"/>
  <c r="U282" i="1" l="1"/>
  <c r="X282" i="1"/>
  <c r="AW282" i="1"/>
  <c r="AA282" i="1"/>
  <c r="AV278" i="1"/>
  <c r="AD286" i="1"/>
  <c r="AN286" i="1" s="1"/>
  <c r="X446" i="1"/>
  <c r="AA446" i="1"/>
  <c r="X362" i="1"/>
  <c r="AA362" i="1"/>
  <c r="AD450" i="1"/>
  <c r="AN450" i="1" s="1"/>
  <c r="AW446" i="1"/>
  <c r="AV442" i="1"/>
  <c r="U442" i="1" s="1"/>
  <c r="AW362" i="1"/>
  <c r="AV358" i="1"/>
  <c r="U278" i="1" l="1"/>
  <c r="AA278" i="1"/>
  <c r="AW278" i="1"/>
  <c r="X278" i="1"/>
  <c r="AV274" i="1"/>
  <c r="AD282" i="1"/>
  <c r="AN282" i="1" s="1"/>
  <c r="AA358" i="1"/>
  <c r="AD358" i="1"/>
  <c r="AN358" i="1" s="1"/>
  <c r="X358" i="1"/>
  <c r="AA442" i="1"/>
  <c r="X442" i="1"/>
  <c r="AD362" i="1"/>
  <c r="AN362" i="1" s="1"/>
  <c r="AD446" i="1"/>
  <c r="AN446" i="1" s="1"/>
  <c r="AW358" i="1"/>
  <c r="AV354" i="1"/>
  <c r="AW442" i="1"/>
  <c r="AV438" i="1"/>
  <c r="U438" i="1" s="1"/>
  <c r="U274" i="1" l="1"/>
  <c r="AV270" i="1"/>
  <c r="AA274" i="1"/>
  <c r="AW274" i="1"/>
  <c r="X274" i="1"/>
  <c r="AD278" i="1"/>
  <c r="AN278" i="1" s="1"/>
  <c r="X438" i="1"/>
  <c r="AD438" i="1" s="1"/>
  <c r="AN438" i="1" s="1"/>
  <c r="AA438" i="1"/>
  <c r="X354" i="1"/>
  <c r="AA354" i="1"/>
  <c r="AD354" i="1"/>
  <c r="AN354" i="1" s="1"/>
  <c r="AD442" i="1"/>
  <c r="AN442" i="1" s="1"/>
  <c r="AW438" i="1"/>
  <c r="AV434" i="1"/>
  <c r="U434" i="1" s="1"/>
  <c r="AW354" i="1"/>
  <c r="AV350" i="1"/>
  <c r="U270" i="1" l="1"/>
  <c r="AA270" i="1"/>
  <c r="AW270" i="1"/>
  <c r="AV266" i="1"/>
  <c r="X270" i="1"/>
  <c r="AD274" i="1"/>
  <c r="AN274" i="1" s="1"/>
  <c r="AA350" i="1"/>
  <c r="AD350" i="1"/>
  <c r="AN350" i="1" s="1"/>
  <c r="X350" i="1"/>
  <c r="AA434" i="1"/>
  <c r="X434" i="1"/>
  <c r="AW350" i="1"/>
  <c r="AV346" i="1"/>
  <c r="AW434" i="1"/>
  <c r="AV430" i="1"/>
  <c r="U430" i="1" s="1"/>
  <c r="U266" i="1" l="1"/>
  <c r="AA266" i="1"/>
  <c r="AW266" i="1"/>
  <c r="X266" i="1"/>
  <c r="AV262" i="1"/>
  <c r="AD270" i="1"/>
  <c r="AN270" i="1" s="1"/>
  <c r="X430" i="1"/>
  <c r="AA430" i="1"/>
  <c r="X346" i="1"/>
  <c r="AA346" i="1"/>
  <c r="AD434" i="1"/>
  <c r="AN434" i="1" s="1"/>
  <c r="AT434" i="1" s="1"/>
  <c r="AW430" i="1"/>
  <c r="AV426" i="1"/>
  <c r="U426" i="1" s="1"/>
  <c r="AW346" i="1"/>
  <c r="AV342" i="1"/>
  <c r="U342" i="1" s="1"/>
  <c r="U262" i="1" l="1"/>
  <c r="AA262" i="1"/>
  <c r="AW262" i="1"/>
  <c r="X262" i="1"/>
  <c r="AV258" i="1"/>
  <c r="AD266" i="1"/>
  <c r="AN266" i="1" s="1"/>
  <c r="AA342" i="1"/>
  <c r="X342" i="1"/>
  <c r="AD342" i="1" s="1"/>
  <c r="AN342" i="1" s="1"/>
  <c r="AT342" i="1" s="1"/>
  <c r="AA426" i="1"/>
  <c r="X426" i="1"/>
  <c r="AD346" i="1"/>
  <c r="AN346" i="1" s="1"/>
  <c r="AT346" i="1" s="1"/>
  <c r="AD430" i="1"/>
  <c r="AN430" i="1" s="1"/>
  <c r="AT430" i="1" s="1"/>
  <c r="AT494" i="1" s="1"/>
  <c r="AG505" i="1" s="1"/>
  <c r="AW342" i="1"/>
  <c r="AV338" i="1"/>
  <c r="U338" i="1" s="1"/>
  <c r="AW426" i="1"/>
  <c r="AV422" i="1"/>
  <c r="U422" i="1" s="1"/>
  <c r="U258" i="1" l="1"/>
  <c r="AA258" i="1"/>
  <c r="AW258" i="1"/>
  <c r="X258" i="1"/>
  <c r="AD262" i="1"/>
  <c r="AN262" i="1" s="1"/>
  <c r="AT410" i="1"/>
  <c r="Z505" i="1" s="1"/>
  <c r="X422" i="1"/>
  <c r="AA422" i="1"/>
  <c r="X338" i="1"/>
  <c r="AA338" i="1"/>
  <c r="AD426" i="1"/>
  <c r="AN426" i="1" s="1"/>
  <c r="AW422" i="1"/>
  <c r="AV418" i="1"/>
  <c r="U418" i="1" s="1"/>
  <c r="AV414" i="1"/>
  <c r="AW338" i="1"/>
  <c r="AV334" i="1"/>
  <c r="U334" i="1" s="1"/>
  <c r="AW414" i="1" l="1"/>
  <c r="U414" i="1"/>
  <c r="AD414" i="1" s="1"/>
  <c r="AN414" i="1" s="1"/>
  <c r="AD258" i="1"/>
  <c r="AN258" i="1" s="1"/>
  <c r="AK326" i="1" s="1"/>
  <c r="AW418" i="1"/>
  <c r="AA418" i="1"/>
  <c r="X418" i="1"/>
  <c r="AA334" i="1"/>
  <c r="AD334" i="1"/>
  <c r="AN334" i="1" s="1"/>
  <c r="X334" i="1"/>
  <c r="AD338" i="1"/>
  <c r="AN338" i="1" s="1"/>
  <c r="AD422" i="1"/>
  <c r="AN422" i="1" s="1"/>
  <c r="AW334" i="1"/>
  <c r="AV330" i="1"/>
  <c r="U330" i="1" s="1"/>
  <c r="AW330" i="1" l="1"/>
  <c r="X330" i="1"/>
  <c r="AA330" i="1"/>
  <c r="AD418" i="1"/>
  <c r="AN418" i="1" s="1"/>
  <c r="AK494" i="1" s="1"/>
  <c r="AD330" i="1" l="1"/>
  <c r="AN330" i="1" s="1"/>
  <c r="AK410" i="1" s="1"/>
  <c r="AK498" i="1" s="1"/>
</calcChain>
</file>

<file path=xl/sharedStrings.xml><?xml version="1.0" encoding="utf-8"?>
<sst xmlns="http://schemas.openxmlformats.org/spreadsheetml/2006/main" count="1736" uniqueCount="170">
  <si>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</si>
  <si>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</si>
  <si>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</si>
  <si>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＜時短要請期間等＞</t>
    <rPh sb="1" eb="3">
      <t>ジタン</t>
    </rPh>
    <rPh sb="3" eb="5">
      <t>ヨウセイ</t>
    </rPh>
    <rPh sb="5" eb="7">
      <t>キカン</t>
    </rPh>
    <rPh sb="7" eb="8">
      <t>トウ</t>
    </rPh>
    <phoneticPr fontId="3"/>
  </si>
  <si>
    <t>期間</t>
    <rPh sb="0" eb="2">
      <t>キカン</t>
    </rPh>
    <phoneticPr fontId="3"/>
  </si>
  <si>
    <t>区分</t>
    <rPh sb="0" eb="2">
      <t>クブン</t>
    </rPh>
    <phoneticPr fontId="3"/>
  </si>
  <si>
    <t>要請内容</t>
    <rPh sb="0" eb="2">
      <t>ヨウセイ</t>
    </rPh>
    <rPh sb="2" eb="4">
      <t>ナイヨウ</t>
    </rPh>
    <phoneticPr fontId="3"/>
  </si>
  <si>
    <t>備考</t>
    <rPh sb="0" eb="2">
      <t>ビコウ</t>
    </rPh>
    <phoneticPr fontId="3"/>
  </si>
  <si>
    <t>4/25～5/11</t>
    <phoneticPr fontId="3"/>
  </si>
  <si>
    <t>全日</t>
    <rPh sb="0" eb="2">
      <t>ゼンジツ</t>
    </rPh>
    <phoneticPr fontId="3"/>
  </si>
  <si>
    <t>休業要請</t>
    <rPh sb="0" eb="2">
      <t>キュウギョウ</t>
    </rPh>
    <rPh sb="2" eb="4">
      <t>ヨウセイ</t>
    </rPh>
    <phoneticPr fontId="3"/>
  </si>
  <si>
    <t>5/12以降の時短要請は、20時まで</t>
    <rPh sb="4" eb="6">
      <t>イコウ</t>
    </rPh>
    <rPh sb="7" eb="11">
      <t>ジタンヨウセイ</t>
    </rPh>
    <rPh sb="15" eb="16">
      <t>ジ</t>
    </rPh>
    <phoneticPr fontId="3"/>
  </si>
  <si>
    <t>5/12～6/20</t>
    <phoneticPr fontId="3"/>
  </si>
  <si>
    <t>土日</t>
    <rPh sb="0" eb="2">
      <t>ドニチ</t>
    </rPh>
    <phoneticPr fontId="3"/>
  </si>
  <si>
    <t>平日</t>
    <rPh sb="0" eb="2">
      <t>ヘイジツ</t>
    </rPh>
    <phoneticPr fontId="3"/>
  </si>
  <si>
    <t>時短要請</t>
    <rPh sb="0" eb="2">
      <t>ジタン</t>
    </rPh>
    <rPh sb="2" eb="4">
      <t>ヨウセイ</t>
    </rPh>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</si>
  <si>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</si>
  <si>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</si>
  <si>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</si>
  <si>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</si>
  <si>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</si>
  <si>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</si>
  <si>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営業時間
（*1）</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</si>
  <si>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</si>
  <si>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</si>
  <si>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</si>
  <si>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</si>
  <si>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</si>
  <si>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</si>
  <si>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</si>
  <si>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</si>
  <si>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</si>
  <si>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</si>
  <si>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</si>
  <si>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</si>
  <si>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[時短要請期間中（5/12～6/20)]　</t>
    <rPh sb="1" eb="3">
      <t>ジタン</t>
    </rPh>
    <rPh sb="3" eb="5">
      <t>ヨウセイ</t>
    </rPh>
    <rPh sb="5" eb="7">
      <t>キカン</t>
    </rPh>
    <rPh sb="7" eb="8">
      <t>チュウ</t>
    </rPh>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</si>
  <si>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</si>
  <si>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</si>
  <si>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</si>
  <si>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20時まで</t>
    <rPh sb="2" eb="3">
      <t>ジ</t>
    </rPh>
    <phoneticPr fontId="3"/>
  </si>
  <si>
    <t>短縮時間
Ｙⅰ（*2）</t>
    <rPh sb="0" eb="2">
      <t>タンシュク</t>
    </rPh>
    <rPh sb="2" eb="4">
      <t>ジカン</t>
    </rPh>
    <phoneticPr fontId="3"/>
  </si>
  <si>
    <t>②</t>
    <phoneticPr fontId="3"/>
  </si>
  <si>
    <t>②'</t>
    <phoneticPr fontId="3"/>
  </si>
  <si>
    <t>②"</t>
    <phoneticPr fontId="3"/>
  </si>
  <si>
    <t>※②'と②"いずれか大きい方</t>
    <rPh sb="10" eb="11">
      <t>オオ</t>
    </rPh>
    <rPh sb="13" eb="14">
      <t>ホウ</t>
    </rPh>
    <phoneticPr fontId="3"/>
  </si>
  <si>
    <t>※20時又は21時を超える場合は</t>
    <rPh sb="3" eb="4">
      <t>ジ</t>
    </rPh>
    <rPh sb="4" eb="5">
      <t>マタ</t>
    </rPh>
    <rPh sb="8" eb="9">
      <t>ジ</t>
    </rPh>
    <rPh sb="10" eb="11">
      <t>コ</t>
    </rPh>
    <rPh sb="13" eb="15">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</si>
  <si>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</si>
  <si>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</si>
  <si>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</si>
  <si>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</si>
  <si>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</si>
  <si>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</si>
  <si>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</si>
  <si>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</si>
  <si>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</si>
  <si>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営業時間数
Ｘⅱ</t>
    <rPh sb="0" eb="2">
      <t>エイギョウ</t>
    </rPh>
    <rPh sb="2" eb="4">
      <t>ジカン</t>
    </rPh>
    <rPh sb="4" eb="5">
      <t>カズ</t>
    </rPh>
    <phoneticPr fontId="3"/>
  </si>
  <si>
    <t>営業時間
（*2）</t>
    <rPh sb="0" eb="2">
      <t>エイギョウ</t>
    </rPh>
    <rPh sb="2" eb="4">
      <t>ジカン</t>
    </rPh>
    <phoneticPr fontId="3"/>
  </si>
  <si>
    <t>短縮時間
Ｙⅱ（*3）</t>
    <rPh sb="0" eb="2">
      <t>タンシュク</t>
    </rPh>
    <rPh sb="2" eb="4">
      <t>ジカン</t>
    </rPh>
    <phoneticPr fontId="3"/>
  </si>
  <si>
    <t>時短比率
Ｚⅱ＝Ｙⅱ/Ｘⅱ</t>
    <rPh sb="0" eb="2">
      <t>ジタン</t>
    </rPh>
    <rPh sb="2" eb="4">
      <t>ヒリツ</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</si>
  <si>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</si>
  <si>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</si>
  <si>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</si>
  <si>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</si>
  <si>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</si>
  <si>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</si>
  <si>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</si>
  <si>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</si>
  <si>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</si>
  <si>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</si>
  <si>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</si>
  <si>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</si>
  <si>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計算方法</t>
    <rPh sb="0" eb="2">
      <t>ケイサン</t>
    </rPh>
    <rPh sb="2" eb="4">
      <t>ホウホウ</t>
    </rPh>
    <phoneticPr fontId="3"/>
  </si>
  <si>
    <t>一日あたり支給額</t>
    <rPh sb="0" eb="2">
      <t>イチニチ</t>
    </rPh>
    <rPh sb="5" eb="7">
      <t>シキュウ</t>
    </rPh>
    <rPh sb="7" eb="8">
      <t>ガク</t>
    </rPh>
    <phoneticPr fontId="3"/>
  </si>
  <si>
    <t>自己利用部分の
休業面積</t>
    <rPh sb="0" eb="2">
      <t>ジコ</t>
    </rPh>
    <rPh sb="2" eb="4">
      <t>リヨウ</t>
    </rPh>
    <rPh sb="4" eb="6">
      <t>ブブン</t>
    </rPh>
    <rPh sb="8" eb="9">
      <t>キュウ</t>
    </rPh>
    <rPh sb="9" eb="10">
      <t>ゴウ</t>
    </rPh>
    <rPh sb="10" eb="11">
      <t>メン</t>
    </rPh>
    <rPh sb="11" eb="12">
      <t>セキ</t>
    </rPh>
    <phoneticPr fontId="3"/>
  </si>
  <si>
    <t>（</t>
    <phoneticPr fontId="3"/>
  </si>
  <si>
    <t>休業面積</t>
    <rPh sb="0" eb="2">
      <t>キュウギョウ</t>
    </rPh>
    <rPh sb="2" eb="4">
      <t>メンセキ</t>
    </rPh>
    <phoneticPr fontId="3"/>
  </si>
  <si>
    <t>－</t>
    <phoneticPr fontId="3"/>
  </si>
  <si>
    <t>㎡）</t>
    <phoneticPr fontId="3"/>
  </si>
  <si>
    <t>÷</t>
    <phoneticPr fontId="3"/>
  </si>
  <si>
    <t>㎡＝</t>
    <phoneticPr fontId="3"/>
  </si>
  <si>
    <r>
      <t>加算</t>
    </r>
    <r>
      <rPr>
        <sz val="16"/>
        <rFont val="ＭＳ ゴシック"/>
        <family val="3"/>
        <charset val="128"/>
      </rPr>
      <t>単位</t>
    </r>
    <rPh sb="0" eb="2">
      <t>カサン</t>
    </rPh>
    <rPh sb="2" eb="4">
      <t>タンイ</t>
    </rPh>
    <phoneticPr fontId="3"/>
  </si>
  <si>
    <t>※少数点以下切捨</t>
    <rPh sb="1" eb="3">
      <t>ショウスウ</t>
    </rPh>
    <rPh sb="3" eb="4">
      <t>テン</t>
    </rPh>
    <rPh sb="4" eb="6">
      <t>イカ</t>
    </rPh>
    <rPh sb="6" eb="7">
      <t>キ</t>
    </rPh>
    <rPh sb="7" eb="8">
      <t>ス</t>
    </rPh>
    <phoneticPr fontId="3"/>
  </si>
  <si>
    <t>万円＋</t>
    <rPh sb="0" eb="1">
      <t>マン</t>
    </rPh>
    <rPh sb="1" eb="2">
      <t>エン</t>
    </rPh>
    <phoneticPr fontId="3"/>
  </si>
  <si>
    <t>×</t>
    <phoneticPr fontId="3"/>
  </si>
  <si>
    <t>万円＝</t>
    <rPh sb="0" eb="1">
      <t>マン</t>
    </rPh>
    <rPh sb="1" eb="2">
      <t>エン</t>
    </rPh>
    <phoneticPr fontId="3"/>
  </si>
  <si>
    <t>万円</t>
    <rPh sb="0" eb="2">
      <t>マンエン</t>
    </rPh>
    <phoneticPr fontId="3"/>
  </si>
  <si>
    <t>※基礎額</t>
    <rPh sb="1" eb="3">
      <t>キソ</t>
    </rPh>
    <rPh sb="3" eb="4">
      <t>ガク</t>
    </rPh>
    <phoneticPr fontId="3"/>
  </si>
  <si>
    <t>テナント等数</t>
    <rPh sb="4" eb="5">
      <t>トウ</t>
    </rPh>
    <rPh sb="5" eb="6">
      <t>スウ</t>
    </rPh>
    <phoneticPr fontId="3"/>
  </si>
  <si>
    <t>Ａ＋Ｂ＋Ｃ</t>
    <phoneticPr fontId="3"/>
  </si>
  <si>
    <t>テナント等店舗数</t>
    <rPh sb="4" eb="5">
      <t>トウ</t>
    </rPh>
    <rPh sb="5" eb="7">
      <t>テンポ</t>
    </rPh>
    <rPh sb="7" eb="8">
      <t>スウ</t>
    </rPh>
    <phoneticPr fontId="3"/>
  </si>
  <si>
    <t>※10店舗以上の場合のみ</t>
    <rPh sb="3" eb="5">
      <t>テンポ</t>
    </rPh>
    <rPh sb="5" eb="7">
      <t>イジョウ</t>
    </rPh>
    <rPh sb="8" eb="10">
      <t>バアイ</t>
    </rPh>
    <phoneticPr fontId="3"/>
  </si>
  <si>
    <t>特定百貨店等店舗数</t>
    <rPh sb="0" eb="2">
      <t>トクテイ</t>
    </rPh>
    <rPh sb="2" eb="5">
      <t>ヒャッカテン</t>
    </rPh>
    <rPh sb="5" eb="6">
      <t>トウ</t>
    </rPh>
    <rPh sb="6" eb="9">
      <t>テンポスウ</t>
    </rPh>
    <phoneticPr fontId="3"/>
  </si>
  <si>
    <t>特定百貨店店舗数</t>
    <rPh sb="0" eb="2">
      <t>トクテイ</t>
    </rPh>
    <rPh sb="2" eb="5">
      <t>ヒャッカテン</t>
    </rPh>
    <rPh sb="5" eb="7">
      <t>テンポ</t>
    </rPh>
    <rPh sb="7" eb="8">
      <t>スウ</t>
    </rPh>
    <phoneticPr fontId="3"/>
  </si>
  <si>
    <t>Ｃ</t>
    <phoneticPr fontId="3"/>
  </si>
  <si>
    <t>※時短要請対象期間は時短比率を乗じる</t>
    <rPh sb="1" eb="3">
      <t>ジタン</t>
    </rPh>
    <rPh sb="3" eb="5">
      <t>ヨウセイ</t>
    </rPh>
    <rPh sb="5" eb="7">
      <t>タイショウ</t>
    </rPh>
    <rPh sb="7" eb="9">
      <t>キカン</t>
    </rPh>
    <rPh sb="10" eb="12">
      <t>ジタン</t>
    </rPh>
    <rPh sb="12" eb="14">
      <t>ヒリツ</t>
    </rPh>
    <rPh sb="15" eb="16">
      <t>ジョウ</t>
    </rPh>
    <phoneticPr fontId="3"/>
  </si>
  <si>
    <t>〔計算変数入力項目〕</t>
    <rPh sb="1" eb="3">
      <t>ケイサン</t>
    </rPh>
    <rPh sb="3" eb="5">
      <t>ヘンスウ</t>
    </rPh>
    <rPh sb="5" eb="7">
      <t>ニュウリョク</t>
    </rPh>
    <rPh sb="7" eb="9">
      <t>コウモク</t>
    </rPh>
    <phoneticPr fontId="3"/>
  </si>
  <si>
    <t>自己利用部分の休業等面積</t>
    <rPh sb="0" eb="6">
      <t>ジコリヨウブブン</t>
    </rPh>
    <rPh sb="7" eb="9">
      <t>キュウギョウ</t>
    </rPh>
    <rPh sb="9" eb="10">
      <t>トウ</t>
    </rPh>
    <rPh sb="10" eb="12">
      <t>メンセキ</t>
    </rPh>
    <phoneticPr fontId="3"/>
  </si>
  <si>
    <t>㎡</t>
    <phoneticPr fontId="3"/>
  </si>
  <si>
    <t>自己利用部分（施設運営事業者自らが一般消費者向けに直接サービスを提供している部分）のうち、要請に応じて休業または時短営業を行っている部分の面積
（テナント店舗、特定百貨店店舗、飲食店として協力金の支給を受ける店舗の面積などは含みません。）</t>
    <rPh sb="0" eb="6">
      <t>ジコリヨウブブン</t>
    </rPh>
    <rPh sb="7" eb="9">
      <t>シセツ</t>
    </rPh>
    <rPh sb="9" eb="11">
      <t>ウンエイ</t>
    </rPh>
    <rPh sb="11" eb="14">
      <t>ジギョウシャ</t>
    </rPh>
    <rPh sb="14" eb="15">
      <t>ミズカ</t>
    </rPh>
    <rPh sb="17" eb="19">
      <t>イッパン</t>
    </rPh>
    <rPh sb="19" eb="22">
      <t>ショウヒシャ</t>
    </rPh>
    <rPh sb="22" eb="23">
      <t>ム</t>
    </rPh>
    <rPh sb="25" eb="27">
      <t>チョクセツ</t>
    </rPh>
    <rPh sb="32" eb="34">
      <t>テイキョウ</t>
    </rPh>
    <rPh sb="33" eb="34">
      <t>キョウ</t>
    </rPh>
    <rPh sb="38" eb="40">
      <t>ブブン</t>
    </rPh>
    <rPh sb="77" eb="79">
      <t>テンポ</t>
    </rPh>
    <rPh sb="80" eb="87">
      <t>トクテイヒャッカテンテンポ</t>
    </rPh>
    <rPh sb="88" eb="91">
      <t>インショクテン</t>
    </rPh>
    <rPh sb="94" eb="97">
      <t>キョウリョクキン</t>
    </rPh>
    <rPh sb="98" eb="100">
      <t>シキュウ</t>
    </rPh>
    <rPh sb="101" eb="102">
      <t>ウ</t>
    </rPh>
    <rPh sb="104" eb="106">
      <t>テンポ</t>
    </rPh>
    <rPh sb="107" eb="109">
      <t>メンセキ</t>
    </rPh>
    <rPh sb="112" eb="113">
      <t>フク</t>
    </rPh>
    <phoneticPr fontId="3"/>
  </si>
  <si>
    <t>テナント店舗等の数</t>
    <rPh sb="4" eb="6">
      <t>テンポ</t>
    </rPh>
    <rPh sb="6" eb="7">
      <t>トウ</t>
    </rPh>
    <rPh sb="8" eb="9">
      <t>スウ</t>
    </rPh>
    <phoneticPr fontId="3"/>
  </si>
  <si>
    <t>店舗</t>
    <rPh sb="0" eb="2">
      <t>テンポ</t>
    </rPh>
    <phoneticPr fontId="3"/>
  </si>
  <si>
    <t>店舗数が日によって異なる場合は、下表の「テナント等店舗数」欄に直接店舗数を入力してください。</t>
    <rPh sb="0" eb="2">
      <t>テンポ</t>
    </rPh>
    <rPh sb="2" eb="3">
      <t>スウ</t>
    </rPh>
    <rPh sb="4" eb="5">
      <t>ヒ</t>
    </rPh>
    <rPh sb="9" eb="10">
      <t>コト</t>
    </rPh>
    <rPh sb="12" eb="14">
      <t>バアイ</t>
    </rPh>
    <rPh sb="16" eb="18">
      <t>カヒョウ</t>
    </rPh>
    <rPh sb="24" eb="25">
      <t>トウ</t>
    </rPh>
    <rPh sb="25" eb="28">
      <t>テンポスウ</t>
    </rPh>
    <rPh sb="29" eb="30">
      <t>ラン</t>
    </rPh>
    <rPh sb="31" eb="33">
      <t>チョクセツ</t>
    </rPh>
    <rPh sb="33" eb="36">
      <t>テンポスウ</t>
    </rPh>
    <rPh sb="37" eb="39">
      <t>ニュウリョク</t>
    </rPh>
    <phoneticPr fontId="3"/>
  </si>
  <si>
    <t>うち特定百貨店店舗数</t>
    <rPh sb="2" eb="9">
      <t>トクテイヒャッカテンテンポ</t>
    </rPh>
    <rPh sb="9" eb="10">
      <t>スウ</t>
    </rPh>
    <phoneticPr fontId="3"/>
  </si>
  <si>
    <t>5/12～5/31</t>
    <phoneticPr fontId="3"/>
  </si>
  <si>
    <t>6/1～6/20</t>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</si>
  <si>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</si>
  <si>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</si>
  <si>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</si>
  <si>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「休業等」欄には、休業要請に応じた日に「○」を、時短要請に応じた日に「△」を、通常時の</t>
    <rPh sb="1" eb="3">
      <t>キュウギョウ</t>
    </rPh>
    <rPh sb="3" eb="4">
      <t>トウ</t>
    </rPh>
    <rPh sb="5" eb="6">
      <t>ラン</t>
    </rPh>
    <rPh sb="9" eb="11">
      <t>キュウギョウ</t>
    </rPh>
    <rPh sb="11" eb="13">
      <t>ヨウセイ</t>
    </rPh>
    <rPh sb="14" eb="15">
      <t>オウ</t>
    </rPh>
    <rPh sb="17" eb="18">
      <t>ヒ</t>
    </rPh>
    <rPh sb="24" eb="26">
      <t>ジタン</t>
    </rPh>
    <rPh sb="26" eb="28">
      <t>ヨウセイ</t>
    </rPh>
    <rPh sb="29" eb="30">
      <t>オウ</t>
    </rPh>
    <rPh sb="32" eb="33">
      <t>ヒ</t>
    </rPh>
    <phoneticPr fontId="3"/>
  </si>
  <si>
    <t>※</t>
    <phoneticPr fontId="3"/>
  </si>
  <si>
    <t>5/12以降の土日は休業要請期間です。休業した場合のみ「○」を記入してください。</t>
    <rPh sb="4" eb="6">
      <t>イコウ</t>
    </rPh>
    <rPh sb="19" eb="21">
      <t>キュウギョウ</t>
    </rPh>
    <rPh sb="23" eb="25">
      <t>バアイ</t>
    </rPh>
    <rPh sb="31" eb="33">
      <t>キニュウ</t>
    </rPh>
    <phoneticPr fontId="3"/>
  </si>
  <si>
    <t>5/12以降の平日は時短要請期間です。休業した場合でも「△」を記入してください。</t>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</si>
  <si>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</si>
  <si>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※入力しないでください</t>
    <rPh sb="1" eb="3">
      <t>ニュウリョク</t>
    </rPh>
    <phoneticPr fontId="3"/>
  </si>
  <si>
    <t>月日</t>
    <rPh sb="0" eb="2">
      <t>ツキヒ</t>
    </rPh>
    <phoneticPr fontId="3"/>
  </si>
  <si>
    <t>休業等</t>
    <rPh sb="0" eb="2">
      <t>キュウギョウ</t>
    </rPh>
    <rPh sb="2" eb="3">
      <t>トウ</t>
    </rPh>
    <phoneticPr fontId="3"/>
  </si>
  <si>
    <t>休業等
面積</t>
    <rPh sb="0" eb="2">
      <t>キュウギョウ</t>
    </rPh>
    <rPh sb="2" eb="3">
      <t>トウ</t>
    </rPh>
    <rPh sb="4" eb="6">
      <t>メンセキ</t>
    </rPh>
    <phoneticPr fontId="3"/>
  </si>
  <si>
    <r>
      <t>テナント</t>
    </r>
    <r>
      <rPr>
        <sz val="16"/>
        <rFont val="ＭＳ ゴシック"/>
        <family val="3"/>
        <charset val="128"/>
      </rPr>
      <t>等</t>
    </r>
    <r>
      <rPr>
        <sz val="16"/>
        <rFont val="ＭＳ ゴシック"/>
        <family val="2"/>
        <charset val="128"/>
      </rPr>
      <t>数</t>
    </r>
    <rPh sb="4" eb="5">
      <t>トウ</t>
    </rPh>
    <rPh sb="5" eb="6">
      <t>スウ</t>
    </rPh>
    <phoneticPr fontId="3"/>
  </si>
  <si>
    <t>区分別支給額</t>
    <rPh sb="0" eb="2">
      <t>クブン</t>
    </rPh>
    <rPh sb="2" eb="3">
      <t>ベツ</t>
    </rPh>
    <rPh sb="3" eb="6">
      <t>シキュウガク</t>
    </rPh>
    <phoneticPr fontId="3"/>
  </si>
  <si>
    <t>時短状況</t>
    <rPh sb="0" eb="2">
      <t>ジタン</t>
    </rPh>
    <rPh sb="2" eb="4">
      <t>ジョウキョウ</t>
    </rPh>
    <phoneticPr fontId="3"/>
  </si>
  <si>
    <r>
      <t xml:space="preserve">一日あたり
支給額
</t>
    </r>
    <r>
      <rPr>
        <sz val="16"/>
        <rFont val="ＭＳ ゴシック"/>
        <family val="3"/>
        <charset val="128"/>
      </rPr>
      <t>(γ＝α×β)</t>
    </r>
    <rPh sb="0" eb="2">
      <t>イチニチ</t>
    </rPh>
    <rPh sb="6" eb="9">
      <t>シキュウガク</t>
    </rPh>
    <phoneticPr fontId="3"/>
  </si>
  <si>
    <t>継続性
ﾁｪｯｸ</t>
    <rPh sb="0" eb="3">
      <t>ケイゾクセイ</t>
    </rPh>
    <phoneticPr fontId="3"/>
  </si>
  <si>
    <t>計算対象ﾁｪｯｸ</t>
    <rPh sb="0" eb="2">
      <t>ケイサン</t>
    </rPh>
    <rPh sb="2" eb="4">
      <t>タイショウ</t>
    </rPh>
    <phoneticPr fontId="3"/>
  </si>
  <si>
    <t>面積（A）</t>
    <rPh sb="0" eb="2">
      <t>メンセキ</t>
    </rPh>
    <phoneticPr fontId="3"/>
  </si>
  <si>
    <t>テナント等数（B）</t>
    <rPh sb="4" eb="5">
      <t>トウ</t>
    </rPh>
    <rPh sb="5" eb="6">
      <t>スウ</t>
    </rPh>
    <phoneticPr fontId="3"/>
  </si>
  <si>
    <t>特定百貨店等店舗数（C）</t>
    <rPh sb="0" eb="2">
      <t>トクテイ</t>
    </rPh>
    <rPh sb="2" eb="5">
      <t>ヒャッカテン</t>
    </rPh>
    <rPh sb="5" eb="6">
      <t>トウ</t>
    </rPh>
    <rPh sb="6" eb="9">
      <t>テンポスウ</t>
    </rPh>
    <phoneticPr fontId="3"/>
  </si>
  <si>
    <t>小計(α＝
A＋B＋C)</t>
    <rPh sb="0" eb="2">
      <t>ショウケイ</t>
    </rPh>
    <phoneticPr fontId="3"/>
  </si>
  <si>
    <t>パターン</t>
    <phoneticPr fontId="3"/>
  </si>
  <si>
    <t>時短
比率
（β）</t>
    <rPh sb="0" eb="2">
      <t>ジタン</t>
    </rPh>
    <rPh sb="3" eb="5">
      <t>ヒリツ</t>
    </rPh>
    <phoneticPr fontId="3"/>
  </si>
  <si>
    <r>
      <t>うち特定百貨店</t>
    </r>
    <r>
      <rPr>
        <sz val="16"/>
        <rFont val="ＭＳ ゴシック"/>
        <family val="3"/>
        <charset val="128"/>
      </rPr>
      <t>等</t>
    </r>
    <r>
      <rPr>
        <sz val="16"/>
        <rFont val="ＭＳ ゴシック"/>
        <family val="2"/>
        <charset val="128"/>
      </rPr>
      <t>店舗数</t>
    </r>
    <rPh sb="2" eb="4">
      <t>トクテイ</t>
    </rPh>
    <rPh sb="4" eb="7">
      <t>ヒャッカテン</t>
    </rPh>
    <rPh sb="7" eb="8">
      <t>トウ</t>
    </rPh>
    <rPh sb="8" eb="11">
      <t>テンポスウ</t>
    </rPh>
    <phoneticPr fontId="3"/>
  </si>
  <si>
    <t>月</t>
    <rPh sb="0" eb="1">
      <t>ガツ</t>
    </rPh>
    <phoneticPr fontId="3"/>
  </si>
  <si>
    <t>日</t>
    <rPh sb="0" eb="1">
      <t>ニチ</t>
    </rPh>
    <phoneticPr fontId="3"/>
  </si>
  <si>
    <t>日</t>
    <phoneticPr fontId="3"/>
  </si>
  <si>
    <t>月</t>
    <rPh sb="0" eb="1">
      <t>ゲツ</t>
    </rPh>
    <phoneticPr fontId="3"/>
  </si>
  <si>
    <t>火</t>
    <rPh sb="0" eb="1">
      <t>カ</t>
    </rPh>
    <phoneticPr fontId="3"/>
  </si>
  <si>
    <t>水</t>
  </si>
  <si>
    <t>木</t>
  </si>
  <si>
    <t>金</t>
  </si>
  <si>
    <t>土</t>
  </si>
  <si>
    <t>日</t>
  </si>
  <si>
    <t>月</t>
  </si>
  <si>
    <t>火</t>
  </si>
  <si>
    <t>小計（4/25～5/11）</t>
    <rPh sb="0" eb="1">
      <t>ショウ</t>
    </rPh>
    <rPh sb="1" eb="2">
      <t>ケイ</t>
    </rPh>
    <phoneticPr fontId="3"/>
  </si>
  <si>
    <t>枠外</t>
    <rPh sb="0" eb="1">
      <t>ワク</t>
    </rPh>
    <rPh sb="1" eb="2">
      <t>ガイ</t>
    </rPh>
    <phoneticPr fontId="3"/>
  </si>
  <si>
    <t>小計（5/12～5/31）</t>
    <rPh sb="0" eb="1">
      <t>ショウ</t>
    </rPh>
    <rPh sb="1" eb="2">
      <t>ケイ</t>
    </rPh>
    <phoneticPr fontId="3"/>
  </si>
  <si>
    <t>小計（6/1～6/20）</t>
    <rPh sb="0" eb="1">
      <t>ショウ</t>
    </rPh>
    <rPh sb="1" eb="2">
      <t>ケイ</t>
    </rPh>
    <phoneticPr fontId="3"/>
  </si>
  <si>
    <t>合　　　　計</t>
    <rPh sb="0" eb="1">
      <t>ゴウ</t>
    </rPh>
    <rPh sb="5" eb="6">
      <t>ケイ</t>
    </rPh>
    <phoneticPr fontId="3"/>
  </si>
  <si>
    <t>4/25～5/11</t>
    <phoneticPr fontId="3"/>
  </si>
  <si>
    <t>5/12～5/31</t>
    <phoneticPr fontId="3"/>
  </si>
  <si>
    <t>6/1～6/20</t>
    <phoneticPr fontId="3"/>
  </si>
  <si>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</si>
  <si>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</si>
  <si>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事務局使用欄
支給額には影響ありません。</t>
    <rPh sb="0" eb="3">
      <t>ジムキョク</t>
    </rPh>
    <rPh sb="3" eb="6">
      <t>シヨウラン</t>
    </rPh>
    <rPh sb="7" eb="10">
      <t>シキュウガク</t>
    </rPh>
    <rPh sb="12" eb="14">
      <t>エイキョウ</t>
    </rPh>
    <phoneticPr fontId="3"/>
  </si>
  <si>
    <t>支給額計算書</t>
    <rPh sb="0" eb="3">
      <t>シキュウガク</t>
    </rPh>
    <rPh sb="3" eb="6">
      <t>ケイサンショ</t>
    </rPh>
    <phoneticPr fontId="3"/>
  </si>
  <si>
    <t>特定大規模施設運営事業者</t>
    <rPh sb="0" eb="2">
      <t>トクテイ</t>
    </rPh>
    <rPh sb="2" eb="5">
      <t>ダイキボ</t>
    </rPh>
    <rPh sb="5" eb="7">
      <t>シセツ</t>
    </rPh>
    <rPh sb="7" eb="9">
      <t>ウンエイ</t>
    </rPh>
    <rPh sb="9" eb="12">
      <t>ジギョウシャ</t>
    </rPh>
    <phoneticPr fontId="3"/>
  </si>
  <si>
    <t>（様式Ａ）</t>
    <rPh sb="1" eb="3">
      <t>ヨウシキ</t>
    </rPh>
    <phoneticPr fontId="3"/>
  </si>
  <si>
    <t>施設名称</t>
    <rPh sb="0" eb="4">
      <t>シセツメイショウ</t>
    </rPh>
    <phoneticPr fontId="3"/>
  </si>
  <si>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3"/>
  </si>
  <si>
    <t xml:space="preserve">※　24時間表記で記入してください。
※　特措法に基づく要請分(20時までの時短)が協力金の対象のため、
　20時以前に営業を終了した場合でも、通常の営業終了時間から20時
　までに短縮した時間となります。
※　例えば、営業終了時間が翌日午前２時である場合は、26時と記入
　してください。
</t>
    <rPh sb="21" eb="24">
      <t>トクソホウ</t>
    </rPh>
    <rPh sb="25" eb="26">
      <t>モト</t>
    </rPh>
    <rPh sb="106" eb="107">
      <t>タト</t>
    </rPh>
    <rPh sb="117" eb="118">
      <t>ヨク</t>
    </rPh>
    <rPh sb="118" eb="119">
      <t>ジツ</t>
    </rPh>
    <rPh sb="119" eb="121">
      <t>ゴゼン</t>
    </rPh>
    <rPh sb="122" eb="123">
      <t>ジ</t>
    </rPh>
    <rPh sb="126" eb="128">
      <t>バアイ</t>
    </rPh>
    <rPh sb="132" eb="133">
      <t>ジ</t>
    </rPh>
    <rPh sb="134" eb="136">
      <t>キニュウ</t>
    </rPh>
    <phoneticPr fontId="3"/>
  </si>
  <si>
    <t>定休日及び不定休による店休日には「定」を、要請に応じなかった日に「×」を記入してください</t>
    <rPh sb="21" eb="23">
      <t>ヨウセイ</t>
    </rPh>
    <rPh sb="24" eb="25">
      <t>オウ</t>
    </rPh>
    <phoneticPr fontId="3"/>
  </si>
  <si>
    <t>場合は「－」を記入してください。</t>
    <rPh sb="0" eb="2">
      <t>バアイ</t>
    </rPh>
    <phoneticPr fontId="3"/>
  </si>
  <si>
    <t>要請の対象とならない日（5/12以降の平日で、通常の営業終了時間が20時以前の場合など）がある</t>
    <rPh sb="0" eb="2">
      <t>ヨウセイ</t>
    </rPh>
    <rPh sb="3" eb="5">
      <t>タイショウ</t>
    </rPh>
    <rPh sb="10" eb="11">
      <t>ヒ</t>
    </rPh>
    <rPh sb="16" eb="18">
      <t>イコウ</t>
    </rPh>
    <rPh sb="19" eb="21">
      <t>ヘイジツ</t>
    </rPh>
    <rPh sb="23" eb="25">
      <t>ツウジョウ</t>
    </rPh>
    <rPh sb="26" eb="32">
      <t>エイギョウシュウリョウジカン</t>
    </rPh>
    <rPh sb="35" eb="36">
      <t>ジ</t>
    </rPh>
    <rPh sb="36" eb="38">
      <t>イゼン</t>
    </rPh>
    <rPh sb="39" eb="41">
      <t>バアイ</t>
    </rPh>
    <phoneticPr fontId="3"/>
  </si>
  <si>
    <t>株式会社〇〇物産</t>
    <rPh sb="0" eb="4">
      <t>カブシキガイシャ</t>
    </rPh>
    <rPh sb="6" eb="8">
      <t>ブッサン</t>
    </rPh>
    <phoneticPr fontId="3"/>
  </si>
  <si>
    <t>△△モール　京都五条店</t>
    <rPh sb="6" eb="8">
      <t>キョウト</t>
    </rPh>
    <rPh sb="8" eb="11">
      <t>ゴジョウテン</t>
    </rPh>
    <phoneticPr fontId="3"/>
  </si>
  <si>
    <t>要請の対象とならない日（通常の営業終了時間が20時以前の場合の5/12以降の平日など）がある</t>
    <rPh sb="0" eb="2">
      <t>ヨウセイ</t>
    </rPh>
    <rPh sb="3" eb="5">
      <t>タイショウ</t>
    </rPh>
    <rPh sb="10" eb="11">
      <t>ヒ</t>
    </rPh>
    <rPh sb="12" eb="14">
      <t>ツウジョウ</t>
    </rPh>
    <rPh sb="15" eb="21">
      <t>エイギョウシュウリョウジカン</t>
    </rPh>
    <rPh sb="24" eb="25">
      <t>ジ</t>
    </rPh>
    <rPh sb="25" eb="27">
      <t>イゼン</t>
    </rPh>
    <rPh sb="28" eb="30">
      <t>バアイ</t>
    </rPh>
    <rPh sb="35" eb="37">
      <t>イコウ</t>
    </rPh>
    <rPh sb="38" eb="40">
      <t>ヘイジツ</t>
    </rPh>
    <phoneticPr fontId="3"/>
  </si>
  <si>
    <t>○</t>
  </si>
  <si>
    <t>△</t>
  </si>
  <si>
    <t>支給額には影響ありません。</t>
    <rPh sb="0" eb="3">
      <t>シキュウガク</t>
    </rPh>
    <rPh sb="5" eb="7">
      <t>エイキョウ</t>
    </rPh>
    <phoneticPr fontId="3"/>
  </si>
  <si>
    <t>事務局使用欄
5/12～5/31</t>
    <rPh sb="0" eb="6">
      <t>ジムキョクシヨウラン</t>
    </rPh>
    <phoneticPr fontId="3"/>
  </si>
  <si>
    <t>事務局使用欄
6/1～6/20</t>
    <rPh sb="0" eb="5">
      <t>ジムキョクシヨウ</t>
    </rPh>
    <rPh sb="5" eb="6">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</si>
</sst>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
    <numFmt numFmtId="177" formatCode="#,##0.000;[Red]\-#,##0.000;0.000"/>
    <numFmt numFmtId="178" formatCode="General;;0"/>
    <numFmt numFmtId="179" formatCode="General&quot;㎡&quot;"/>
    <numFmt numFmtId="180" formatCode="General&quot;店&quot;&quot;舗&quot;"/>
    <numFmt numFmtId="181" formatCode="0.0"/>
    <numFmt numFmtId="182" formatCode="0.0&quot;万&quot;&quot;円&quot;"/>
    <numFmt numFmtId="183" formatCode="0.00;;"/>
    <numFmt numFmtId="184" formatCode="#,##0.0;[Red]\-#,##0.0"/>
    <numFmt numFmtId="185" formatCode="0.000;;"/>
    <numFmt numFmtId="186" formatCode="0.00;;0.00"/>
  </numFmts>
  <fonts count="40"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8"/>
      <name val="HGS創英角ｺﾞｼｯｸUB"/>
      <family val="3"/>
      <charset val="128"/>
    </font>
    <font>
      <b/>
      <sz val="16"/>
      <name val="ＭＳ ゴシック"/>
      <family val="3"/>
      <charset val="128"/>
    </font>
    <font>
      <sz val="18"/>
      <name val="HGS創英角ｺﾞｼｯｸUB"/>
      <family val="3"/>
      <charset val="128"/>
    </font>
    <font>
      <sz val="18"/>
      <name val="ＭＳ ゴシック"/>
      <family val="3"/>
      <charset val="128"/>
    </font>
    <font>
      <u/>
      <sz val="16"/>
      <name val="ＭＳ ゴシック"/>
      <family val="3"/>
      <charset val="128"/>
    </font>
    <font>
      <b/>
      <sz val="16"/>
      <name val="HGS創英角ｺﾞｼｯｸUB"/>
      <family val="3"/>
      <charset val="128"/>
    </font>
    <font>
      <sz val="16"/>
      <color rgb="FFFF0000"/>
      <name val="ＭＳ ゴシック"/>
      <family val="3"/>
      <charset val="128"/>
    </font>
    <font>
      <sz val="14"/>
      <name val="ＭＳ ゴシック"/>
      <family val="3"/>
      <charset val="128"/>
    </font>
    <font>
      <sz val="24"/>
      <name val="ＭＳ ゴシック"/>
      <family val="2"/>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24"/>
      <name val="ＭＳ ゴシック"/>
      <family val="3"/>
      <charset val="128"/>
    </font>
    <font>
      <sz val="16"/>
      <name val="HGS創英角ｺﾞｼｯｸUB"/>
      <family val="3"/>
      <charset val="128"/>
    </font>
    <font>
      <u/>
      <sz val="18"/>
      <name val="ＭＳ ゴシック"/>
      <family val="2"/>
      <charset val="128"/>
    </font>
    <font>
      <b/>
      <sz val="22"/>
      <name val="ＭＳ ゴシック"/>
      <family val="3"/>
      <charset val="128"/>
    </font>
    <font>
      <sz val="16"/>
      <color theme="0" tint="-0.34998626667073579"/>
      <name val="ＭＳ ゴシック"/>
      <family val="3"/>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8"/>
      <color theme="4" tint="-0.249977111117893"/>
      <name val="ＭＳ ゴシック"/>
      <family val="3"/>
      <charset val="128"/>
    </font>
    <font>
      <b/>
      <sz val="16"/>
      <color theme="0" tint="-0.34998626667073579"/>
      <name val="ＭＳ ゴシック"/>
      <family val="3"/>
      <charset val="128"/>
    </font>
    <font>
      <b/>
      <sz val="18"/>
      <color theme="0" tint="-0.34998626667073579"/>
      <name val="HGS創英角ｺﾞｼｯｸUB"/>
      <family val="3"/>
      <charset val="128"/>
    </font>
    <font>
      <sz val="16"/>
      <color theme="0" tint="-0.34998626667073579"/>
      <name val="ＭＳ ゴシック"/>
      <family val="2"/>
      <charset val="128"/>
    </font>
    <font>
      <sz val="24"/>
      <color theme="4" tint="-0.249977111117893"/>
      <name val="ＭＳ ゴシック"/>
      <family val="2"/>
      <charset val="128"/>
    </font>
    <font>
      <sz val="18"/>
      <color theme="0" tint="-0.34998626667073579"/>
      <name val="ＭＳ ゴシック"/>
      <family val="2"/>
      <charset val="128"/>
    </font>
    <font>
      <sz val="24"/>
      <color theme="4" tint="-0.249977111117893"/>
      <name val="ＭＳ ゴシック"/>
      <family val="3"/>
      <charset val="128"/>
    </font>
    <font>
      <sz val="18"/>
      <color theme="0" tint="-0.34998626667073579"/>
      <name val="HGS創英角ｺﾞｼｯｸUB"/>
      <family val="3"/>
      <charset val="128"/>
    </font>
    <font>
      <sz val="14"/>
      <color theme="0" tint="-0.34998626667073579"/>
      <name val="ＭＳ ゴシック"/>
      <family val="3"/>
      <charset val="128"/>
    </font>
    <font>
      <sz val="16"/>
      <color theme="4" tint="-0.249977111117893"/>
      <name val="ＭＳ ゴシック"/>
      <family val="3"/>
      <charset val="128"/>
    </font>
    <font>
      <sz val="16"/>
      <color theme="4" tint="-0.249977111117893"/>
      <name val="ＭＳ ゴシック"/>
      <family val="2"/>
      <charset val="128"/>
    </font>
  </fonts>
  <fills count="10">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8CBAD"/>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hair">
        <color auto="1"/>
      </left>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6">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7"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7" fillId="0" borderId="0" xfId="0" applyFont="1" applyAlignment="1" applyProtection="1">
      <alignment vertical="center" shrinkToFit="1"/>
      <protection hidden="1"/>
    </xf>
    <xf numFmtId="0" fontId="12" fillId="0" borderId="0" xfId="0" applyFont="1" applyProtection="1">
      <alignment vertical="center"/>
      <protection hidden="1"/>
    </xf>
    <xf numFmtId="0" fontId="4" fillId="0" borderId="0" xfId="0" applyFo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Fill="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4" fillId="0" borderId="0" xfId="0" applyFont="1" applyBorder="1" applyProtection="1">
      <alignment vertical="center"/>
      <protection hidden="1"/>
    </xf>
    <xf numFmtId="0" fontId="8" fillId="0" borderId="0" xfId="0" applyFont="1" applyFill="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3" fillId="0" borderId="0" xfId="0" applyFont="1" applyBorder="1" applyProtection="1">
      <alignment vertical="center"/>
      <protection hidden="1"/>
    </xf>
    <xf numFmtId="0" fontId="13" fillId="0" borderId="0" xfId="0" applyFont="1" applyBorder="1" applyAlignment="1" applyProtection="1">
      <alignment vertical="center"/>
      <protection hidden="1"/>
    </xf>
    <xf numFmtId="0" fontId="13" fillId="0" borderId="0" xfId="0" applyFont="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2" fillId="0" borderId="0" xfId="0" applyFont="1" applyBorder="1" applyProtection="1">
      <alignment vertical="center"/>
      <protection hidden="1"/>
    </xf>
    <xf numFmtId="0" fontId="2" fillId="0" borderId="13" xfId="0" applyFont="1" applyBorder="1" applyAlignment="1" applyProtection="1">
      <alignment vertical="center" wrapText="1" shrinkToFit="1"/>
      <protection hidden="1"/>
    </xf>
    <xf numFmtId="0" fontId="7" fillId="0" borderId="13" xfId="0" applyFont="1" applyBorder="1" applyProtection="1">
      <alignment vertical="center"/>
      <protection hidden="1"/>
    </xf>
    <xf numFmtId="0" fontId="14" fillId="0" borderId="13" xfId="0" applyFont="1" applyBorder="1" applyProtection="1">
      <alignment vertical="center"/>
      <protection hidden="1"/>
    </xf>
    <xf numFmtId="0" fontId="2" fillId="0" borderId="13" xfId="0" applyFont="1" applyBorder="1" applyProtection="1">
      <alignment vertical="center"/>
      <protection hidden="1"/>
    </xf>
    <xf numFmtId="0" fontId="2" fillId="0" borderId="14"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2" fillId="0" borderId="0" xfId="0" applyFont="1" applyFill="1" applyBorder="1" applyAlignment="1" applyProtection="1">
      <alignment horizontal="center" vertical="center"/>
      <protection hidden="1"/>
    </xf>
    <xf numFmtId="0" fontId="7" fillId="0" borderId="0" xfId="0" applyFont="1" applyBorder="1" applyProtection="1">
      <alignment vertical="center"/>
      <protection hidden="1"/>
    </xf>
    <xf numFmtId="0" fontId="2" fillId="0" borderId="6"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14" fillId="0" borderId="0" xfId="0" applyFont="1" applyBorder="1" applyProtection="1">
      <alignment vertical="center"/>
      <protection hidden="1"/>
    </xf>
    <xf numFmtId="0" fontId="16" fillId="4" borderId="14" xfId="0" applyFont="1" applyFill="1" applyBorder="1" applyProtection="1">
      <alignment vertical="center"/>
      <protection hidden="1"/>
    </xf>
    <xf numFmtId="0" fontId="9" fillId="4" borderId="0" xfId="0" applyFont="1" applyFill="1" applyBorder="1" applyAlignment="1" applyProtection="1">
      <alignment vertical="center"/>
      <protection hidden="1"/>
    </xf>
    <xf numFmtId="0" fontId="16" fillId="4" borderId="0" xfId="0" applyFont="1" applyFill="1" applyBorder="1" applyProtection="1">
      <alignment vertical="center"/>
      <protection hidden="1"/>
    </xf>
    <xf numFmtId="0" fontId="16" fillId="4" borderId="0" xfId="0" applyFont="1" applyFill="1" applyProtection="1">
      <alignment vertical="center"/>
      <protection hidden="1"/>
    </xf>
    <xf numFmtId="0" fontId="14" fillId="0" borderId="0" xfId="0" applyFont="1" applyBorder="1" applyAlignment="1" applyProtection="1">
      <alignment vertical="center" wrapText="1"/>
      <protection hidden="1"/>
    </xf>
    <xf numFmtId="0" fontId="2" fillId="0" borderId="14" xfId="0" applyFont="1" applyBorder="1" applyAlignment="1" applyProtection="1">
      <alignment vertical="center" wrapText="1" shrinkToFit="1"/>
      <protection hidden="1"/>
    </xf>
    <xf numFmtId="0" fontId="2" fillId="0" borderId="6" xfId="0" applyFont="1" applyBorder="1" applyAlignment="1" applyProtection="1">
      <alignment vertical="center"/>
      <protection hidden="1"/>
    </xf>
    <xf numFmtId="0" fontId="4" fillId="0" borderId="0" xfId="0" applyFont="1" applyFill="1" applyBorder="1" applyAlignment="1" applyProtection="1">
      <alignment vertical="top" wrapText="1"/>
      <protection hidden="1"/>
    </xf>
    <xf numFmtId="0" fontId="17" fillId="0" borderId="0" xfId="0" applyFont="1" applyBorder="1" applyAlignment="1" applyProtection="1">
      <alignment vertical="top"/>
      <protection hidden="1"/>
    </xf>
    <xf numFmtId="0" fontId="2" fillId="0" borderId="24" xfId="0" applyFont="1" applyBorder="1" applyAlignment="1" applyProtection="1">
      <alignment vertical="center" wrapText="1" shrinkToFit="1"/>
      <protection hidden="1"/>
    </xf>
    <xf numFmtId="0" fontId="2" fillId="0" borderId="25" xfId="0" applyFont="1" applyBorder="1" applyAlignment="1" applyProtection="1">
      <alignment vertical="center" wrapText="1" shrinkToFit="1"/>
      <protection hidden="1"/>
    </xf>
    <xf numFmtId="0" fontId="2" fillId="0" borderId="25" xfId="0" applyFont="1" applyBorder="1" applyAlignment="1" applyProtection="1">
      <alignment vertical="center"/>
      <protection hidden="1"/>
    </xf>
    <xf numFmtId="0" fontId="2" fillId="0" borderId="25" xfId="0" applyFont="1" applyBorder="1" applyProtection="1">
      <alignment vertical="center"/>
      <protection hidden="1"/>
    </xf>
    <xf numFmtId="0" fontId="17" fillId="0" borderId="25" xfId="0" applyFont="1" applyBorder="1" applyAlignment="1" applyProtection="1">
      <alignment vertical="top"/>
      <protection hidden="1"/>
    </xf>
    <xf numFmtId="0" fontId="7" fillId="0" borderId="25" xfId="0" applyFont="1" applyBorder="1" applyProtection="1">
      <alignment vertical="center"/>
      <protection hidden="1"/>
    </xf>
    <xf numFmtId="0" fontId="10" fillId="5" borderId="0" xfId="0" applyFont="1" applyFill="1" applyBorder="1" applyAlignment="1" applyProtection="1">
      <alignment horizontal="left" vertical="center"/>
      <protection hidden="1"/>
    </xf>
    <xf numFmtId="0" fontId="9" fillId="0" borderId="14" xfId="0" applyFont="1" applyBorder="1" applyProtection="1">
      <alignment vertical="center"/>
      <protection hidden="1"/>
    </xf>
    <xf numFmtId="0" fontId="2" fillId="0" borderId="9" xfId="0" applyFont="1" applyBorder="1" applyProtection="1">
      <alignment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vertical="center" wrapText="1"/>
      <protection hidden="1"/>
    </xf>
    <xf numFmtId="0" fontId="19"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7" fillId="0" borderId="0" xfId="0" applyFont="1" applyFill="1" applyBorder="1" applyAlignment="1" applyProtection="1">
      <alignment vertical="center"/>
      <protection hidden="1"/>
    </xf>
    <xf numFmtId="0" fontId="2" fillId="0" borderId="2" xfId="0" applyFont="1" applyFill="1" applyBorder="1" applyProtection="1">
      <alignment vertical="center"/>
      <protection hidden="1"/>
    </xf>
    <xf numFmtId="38" fontId="4" fillId="0" borderId="6" xfId="1" applyFont="1" applyFill="1" applyBorder="1" applyAlignment="1" applyProtection="1">
      <alignment vertical="center"/>
      <protection hidden="1"/>
    </xf>
    <xf numFmtId="0" fontId="4" fillId="0" borderId="6" xfId="0" applyFont="1" applyFill="1" applyBorder="1" applyAlignment="1" applyProtection="1">
      <alignment horizontal="left" vertical="center"/>
      <protection hidden="1"/>
    </xf>
    <xf numFmtId="0" fontId="2" fillId="0" borderId="6" xfId="0" applyFont="1" applyFill="1" applyBorder="1" applyProtection="1">
      <alignment vertical="center"/>
      <protection hidden="1"/>
    </xf>
    <xf numFmtId="0" fontId="2" fillId="0" borderId="6" xfId="0" applyFont="1" applyFill="1" applyBorder="1" applyAlignment="1" applyProtection="1">
      <alignment vertical="center"/>
      <protection hidden="1"/>
    </xf>
    <xf numFmtId="0" fontId="2" fillId="0" borderId="2" xfId="0" applyFont="1" applyBorder="1" applyProtection="1">
      <alignment vertical="center"/>
      <protection hidden="1"/>
    </xf>
    <xf numFmtId="0" fontId="14" fillId="0" borderId="8" xfId="0" applyFont="1" applyFill="1" applyBorder="1" applyAlignment="1" applyProtection="1">
      <alignment horizontal="left" vertical="top"/>
      <protection hidden="1"/>
    </xf>
    <xf numFmtId="0" fontId="14"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4" fillId="0" borderId="9" xfId="0" applyFont="1" applyFill="1" applyBorder="1" applyAlignment="1" applyProtection="1">
      <alignment horizontal="right" vertical="top"/>
      <protection hidden="1"/>
    </xf>
    <xf numFmtId="0" fontId="2" fillId="0" borderId="8" xfId="0" applyFont="1" applyBorder="1" applyProtection="1">
      <alignment vertical="center"/>
      <protection hidden="1"/>
    </xf>
    <xf numFmtId="0" fontId="2" fillId="0" borderId="8"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9" xfId="0" applyFont="1" applyFill="1" applyBorder="1" applyProtection="1">
      <alignment vertical="center"/>
      <protection hidden="1"/>
    </xf>
    <xf numFmtId="0" fontId="14" fillId="0" borderId="10" xfId="0" applyFont="1" applyFill="1" applyBorder="1" applyAlignment="1" applyProtection="1">
      <alignment horizontal="left" vertical="center"/>
      <protection hidden="1"/>
    </xf>
    <xf numFmtId="0" fontId="17" fillId="0" borderId="11" xfId="0" applyFont="1" applyFill="1" applyBorder="1" applyProtection="1">
      <alignment vertical="center"/>
      <protection hidden="1"/>
    </xf>
    <xf numFmtId="0" fontId="2" fillId="0" borderId="11" xfId="0" applyFont="1" applyFill="1" applyBorder="1" applyProtection="1">
      <alignment vertical="center"/>
      <protection hidden="1"/>
    </xf>
    <xf numFmtId="0" fontId="14" fillId="0" borderId="11" xfId="0" applyFont="1" applyFill="1" applyBorder="1" applyAlignment="1" applyProtection="1">
      <alignment vertical="top"/>
      <protection hidden="1"/>
    </xf>
    <xf numFmtId="0" fontId="2" fillId="0" borderId="11" xfId="0" applyFont="1" applyFill="1" applyBorder="1" applyAlignment="1" applyProtection="1">
      <alignment vertical="top"/>
      <protection hidden="1"/>
    </xf>
    <xf numFmtId="0" fontId="14" fillId="0" borderId="11" xfId="0" applyFont="1" applyFill="1" applyBorder="1" applyAlignment="1" applyProtection="1">
      <alignment vertical="center"/>
      <protection hidden="1"/>
    </xf>
    <xf numFmtId="0" fontId="2" fillId="0" borderId="12" xfId="0" applyFont="1" applyFill="1" applyBorder="1" applyProtection="1">
      <alignment vertical="center"/>
      <protection hidden="1"/>
    </xf>
    <xf numFmtId="0" fontId="14" fillId="0" borderId="2" xfId="0" applyFont="1" applyFill="1" applyBorder="1" applyAlignment="1" applyProtection="1">
      <alignment horizontal="left" vertical="center"/>
      <protection hidden="1"/>
    </xf>
    <xf numFmtId="0" fontId="14" fillId="0" borderId="6" xfId="0" applyFont="1" applyFill="1" applyBorder="1" applyAlignment="1" applyProtection="1">
      <alignment vertical="top"/>
      <protection hidden="1"/>
    </xf>
    <xf numFmtId="0" fontId="2" fillId="0" borderId="6" xfId="0" applyFont="1" applyFill="1" applyBorder="1" applyAlignment="1" applyProtection="1">
      <alignment vertical="top"/>
      <protection hidden="1"/>
    </xf>
    <xf numFmtId="0" fontId="14" fillId="0" borderId="6" xfId="0" applyFont="1" applyFill="1" applyBorder="1" applyAlignment="1" applyProtection="1">
      <alignment vertical="center"/>
      <protection hidden="1"/>
    </xf>
    <xf numFmtId="0" fontId="2" fillId="0" borderId="7" xfId="0" applyFont="1" applyFill="1" applyBorder="1" applyProtection="1">
      <alignment vertical="center"/>
      <protection hidden="1"/>
    </xf>
    <xf numFmtId="38" fontId="4" fillId="0" borderId="8" xfId="0" applyNumberFormat="1"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4" fillId="0" borderId="11" xfId="0" applyFont="1" applyFill="1" applyBorder="1" applyAlignment="1" applyProtection="1">
      <alignment horizontal="left" vertical="center"/>
      <protection hidden="1"/>
    </xf>
    <xf numFmtId="0" fontId="4" fillId="0" borderId="11"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2" fillId="0" borderId="10"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11" xfId="0" applyFont="1" applyBorder="1" applyAlignment="1" applyProtection="1">
      <alignment vertical="center"/>
      <protection hidden="1"/>
    </xf>
    <xf numFmtId="0" fontId="16" fillId="0" borderId="0" xfId="0" applyFont="1" applyProtection="1">
      <alignment vertical="center"/>
      <protection hidden="1"/>
    </xf>
    <xf numFmtId="0" fontId="10" fillId="0" borderId="0" xfId="0" applyFont="1" applyProtection="1">
      <alignment vertical="center"/>
      <protection hidden="1"/>
    </xf>
    <xf numFmtId="0" fontId="16"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0" fontId="16" fillId="0" borderId="0" xfId="0" applyFont="1" applyAlignment="1" applyProtection="1">
      <alignment vertical="center"/>
      <protection hidden="1"/>
    </xf>
    <xf numFmtId="0" fontId="16" fillId="0" borderId="0" xfId="0" applyFont="1" applyBorder="1" applyAlignment="1" applyProtection="1">
      <alignment vertical="center" shrinkToFit="1"/>
      <protection hidden="1"/>
    </xf>
    <xf numFmtId="0" fontId="10" fillId="0" borderId="0" xfId="0" applyFont="1" applyBorder="1" applyProtection="1">
      <alignment vertical="center"/>
      <protection hidden="1"/>
    </xf>
    <xf numFmtId="0" fontId="21" fillId="0" borderId="0" xfId="0" applyFont="1" applyProtection="1">
      <alignment vertical="center"/>
      <protection hidden="1"/>
    </xf>
    <xf numFmtId="0" fontId="4"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8"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22" fillId="0" borderId="0" xfId="0" applyFont="1" applyProtection="1">
      <alignment vertical="center"/>
      <protection hidden="1"/>
    </xf>
    <xf numFmtId="0" fontId="4" fillId="0" borderId="0" xfId="0" applyFont="1" applyAlignment="1" applyProtection="1">
      <alignment vertical="top"/>
      <protection hidden="1"/>
    </xf>
    <xf numFmtId="0" fontId="9" fillId="0" borderId="26" xfId="0" applyFont="1" applyBorder="1" applyProtection="1">
      <alignment vertical="center"/>
      <protection hidden="1"/>
    </xf>
    <xf numFmtId="0" fontId="2" fillId="0" borderId="37" xfId="0" applyFont="1" applyBorder="1" applyProtection="1">
      <alignment vertical="center"/>
      <protection hidden="1"/>
    </xf>
    <xf numFmtId="0" fontId="2" fillId="0" borderId="40" xfId="0" applyFont="1" applyBorder="1" applyProtection="1">
      <alignment vertical="center"/>
      <protection hidden="1"/>
    </xf>
    <xf numFmtId="0" fontId="24" fillId="0" borderId="0" xfId="0" applyFont="1" applyBorder="1" applyProtection="1">
      <alignment vertical="center"/>
      <protection hidden="1"/>
    </xf>
    <xf numFmtId="0" fontId="17" fillId="0" borderId="0" xfId="0"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7" fillId="0" borderId="0" xfId="0" applyFont="1" applyFill="1" applyBorder="1" applyProtection="1">
      <alignment vertical="center"/>
      <protection hidden="1"/>
    </xf>
    <xf numFmtId="0" fontId="14" fillId="0" borderId="0" xfId="0" applyFont="1" applyFill="1" applyBorder="1" applyProtection="1">
      <alignment vertical="center"/>
      <protection hidden="1"/>
    </xf>
    <xf numFmtId="0" fontId="9" fillId="0" borderId="0" xfId="0" applyFont="1" applyFill="1" applyBorder="1" applyProtection="1">
      <alignment vertical="center"/>
      <protection hidden="1"/>
    </xf>
    <xf numFmtId="0" fontId="16"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protection hidden="1"/>
    </xf>
    <xf numFmtId="0" fontId="30" fillId="0" borderId="0" xfId="0" applyFont="1" applyBorder="1" applyProtection="1">
      <alignment vertical="center"/>
      <protection hidden="1"/>
    </xf>
    <xf numFmtId="0" fontId="24" fillId="0" borderId="0" xfId="0" applyFont="1" applyFill="1" applyBorder="1" applyProtection="1">
      <alignment vertical="center"/>
      <protection hidden="1"/>
    </xf>
    <xf numFmtId="0" fontId="31" fillId="0" borderId="0" xfId="0" applyFont="1" applyBorder="1" applyProtection="1">
      <alignment vertical="center"/>
      <protection hidden="1"/>
    </xf>
    <xf numFmtId="0" fontId="32" fillId="0" borderId="0" xfId="0" applyFont="1" applyBorder="1" applyProtection="1">
      <alignment vertical="center"/>
      <protection hidden="1"/>
    </xf>
    <xf numFmtId="0" fontId="34" fillId="4" borderId="0" xfId="0" applyFont="1" applyFill="1" applyBorder="1" applyProtection="1">
      <alignment vertical="center"/>
      <protection hidden="1"/>
    </xf>
    <xf numFmtId="0" fontId="32" fillId="0" borderId="0" xfId="0" applyFont="1" applyBorder="1" applyAlignment="1" applyProtection="1">
      <alignment vertical="center"/>
      <protection hidden="1"/>
    </xf>
    <xf numFmtId="0" fontId="32" fillId="0" borderId="0" xfId="0" applyFont="1" applyBorder="1" applyAlignment="1" applyProtection="1">
      <protection hidden="1"/>
    </xf>
    <xf numFmtId="0" fontId="32" fillId="0" borderId="0" xfId="0" applyFont="1" applyBorder="1" applyAlignment="1" applyProtection="1">
      <alignment vertical="center" wrapText="1"/>
      <protection hidden="1"/>
    </xf>
    <xf numFmtId="0" fontId="36" fillId="0" borderId="0" xfId="0" applyFont="1" applyBorder="1" applyProtection="1">
      <alignment vertical="center"/>
      <protection hidden="1"/>
    </xf>
    <xf numFmtId="0" fontId="37" fillId="0" borderId="0" xfId="0" applyFont="1" applyBorder="1" applyProtection="1">
      <alignment vertical="center"/>
      <protection hidden="1"/>
    </xf>
    <xf numFmtId="0" fontId="32" fillId="0" borderId="0"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Border="1" applyAlignment="1" applyProtection="1">
      <alignment vertical="center" wrapText="1"/>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5" fillId="0" borderId="70" xfId="0" applyFont="1" applyBorder="1" applyAlignment="1" applyProtection="1">
      <alignment horizontal="center" vertical="center" wrapText="1" shrinkToFit="1"/>
      <protection hidden="1"/>
    </xf>
    <xf numFmtId="0" fontId="25" fillId="0" borderId="85" xfId="0" applyFont="1" applyBorder="1" applyAlignment="1" applyProtection="1">
      <alignment horizontal="center" vertical="center" shrinkToFit="1"/>
      <protection hidden="1"/>
    </xf>
    <xf numFmtId="0" fontId="25" fillId="0" borderId="72" xfId="0" applyFont="1" applyBorder="1" applyAlignment="1" applyProtection="1">
      <alignment horizontal="center" vertical="center" shrinkToFit="1"/>
      <protection hidden="1"/>
    </xf>
    <xf numFmtId="0" fontId="25" fillId="0" borderId="1" xfId="0" applyFont="1" applyBorder="1" applyAlignment="1" applyProtection="1">
      <alignment horizontal="center" vertical="center" shrinkToFit="1"/>
      <protection hidden="1"/>
    </xf>
    <xf numFmtId="0" fontId="29" fillId="9" borderId="85" xfId="0" applyFont="1" applyFill="1" applyBorder="1" applyAlignment="1" applyProtection="1">
      <alignment horizontal="center" vertical="center" shrinkToFit="1"/>
      <protection hidden="1"/>
    </xf>
    <xf numFmtId="0" fontId="29" fillId="9" borderId="71" xfId="0" applyFont="1" applyFill="1" applyBorder="1" applyAlignment="1" applyProtection="1">
      <alignment horizontal="center" vertical="center" shrinkToFit="1"/>
      <protection hidden="1"/>
    </xf>
    <xf numFmtId="0" fontId="29" fillId="9" borderId="1" xfId="0" applyFont="1" applyFill="1" applyBorder="1" applyAlignment="1" applyProtection="1">
      <alignment horizontal="center" vertical="center" shrinkToFit="1"/>
      <protection hidden="1"/>
    </xf>
    <xf numFmtId="0" fontId="29" fillId="9" borderId="69" xfId="0" applyFont="1" applyFill="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2" fillId="0" borderId="2" xfId="0" applyFont="1" applyBorder="1" applyAlignment="1" applyProtection="1">
      <alignment horizontal="center" vertical="center" wrapText="1" shrinkToFit="1"/>
      <protection hidden="1"/>
    </xf>
    <xf numFmtId="0" fontId="2" fillId="0" borderId="6" xfId="0" applyFont="1" applyBorder="1" applyAlignment="1" applyProtection="1">
      <alignment horizontal="center" vertical="center" wrapText="1" shrinkToFit="1"/>
      <protection hidden="1"/>
    </xf>
    <xf numFmtId="0" fontId="2" fillId="0" borderId="7" xfId="0" applyFont="1" applyBorder="1" applyAlignment="1" applyProtection="1">
      <alignment horizontal="center" vertical="center" wrapText="1" shrinkToFit="1"/>
      <protection hidden="1"/>
    </xf>
    <xf numFmtId="0" fontId="2" fillId="0" borderId="10" xfId="0" applyFont="1" applyBorder="1" applyAlignment="1" applyProtection="1">
      <alignment horizontal="center" vertical="center" wrapText="1" shrinkToFit="1"/>
      <protection hidden="1"/>
    </xf>
    <xf numFmtId="0" fontId="2" fillId="0" borderId="11" xfId="0" applyFont="1" applyBorder="1" applyAlignment="1" applyProtection="1">
      <alignment horizontal="center" vertical="center" wrapText="1" shrinkToFit="1"/>
      <protection hidden="1"/>
    </xf>
    <xf numFmtId="0" fontId="2" fillId="0" borderId="12" xfId="0" applyFont="1" applyBorder="1" applyAlignment="1" applyProtection="1">
      <alignment horizontal="center" vertical="center" wrapText="1" shrinkToFit="1"/>
      <protection hidden="1"/>
    </xf>
    <xf numFmtId="0" fontId="2" fillId="0" borderId="1" xfId="0" applyFont="1" applyFill="1" applyBorder="1" applyAlignment="1" applyProtection="1">
      <alignment horizontal="center" vertical="center" textRotation="255"/>
      <protection hidden="1"/>
    </xf>
    <xf numFmtId="176" fontId="33" fillId="3" borderId="6" xfId="0" applyNumberFormat="1" applyFont="1" applyFill="1" applyBorder="1" applyAlignment="1" applyProtection="1">
      <alignment horizontal="center" vertical="center" shrinkToFit="1"/>
      <protection hidden="1"/>
    </xf>
    <xf numFmtId="176" fontId="33" fillId="3" borderId="11" xfId="0" applyNumberFormat="1" applyFont="1" applyFill="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2"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26" fillId="0" borderId="72" xfId="0" applyFont="1" applyBorder="1" applyAlignment="1" applyProtection="1">
      <alignment horizontal="center" vertical="center" shrinkToFit="1"/>
      <protection hidden="1"/>
    </xf>
    <xf numFmtId="0" fontId="25" fillId="0" borderId="73" xfId="0" applyFont="1" applyBorder="1" applyAlignment="1" applyProtection="1">
      <alignment horizontal="center" vertical="center" shrinkToFit="1"/>
      <protection hidden="1"/>
    </xf>
    <xf numFmtId="0" fontId="25" fillId="0" borderId="86" xfId="0" applyFont="1" applyBorder="1" applyAlignment="1" applyProtection="1">
      <alignment horizontal="center" vertical="center" shrinkToFit="1"/>
      <protection hidden="1"/>
    </xf>
    <xf numFmtId="0" fontId="29" fillId="9" borderId="86" xfId="0" applyFont="1" applyFill="1" applyBorder="1" applyAlignment="1" applyProtection="1">
      <alignment horizontal="center" vertical="center" shrinkToFit="1"/>
      <protection hidden="1"/>
    </xf>
    <xf numFmtId="0" fontId="29" fillId="9" borderId="74" xfId="0"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32" fillId="0" borderId="0" xfId="0" applyFont="1" applyBorder="1" applyAlignment="1" applyProtection="1">
      <alignment horizontal="right" vertical="center"/>
      <protection hidden="1"/>
    </xf>
    <xf numFmtId="0" fontId="34" fillId="0" borderId="0" xfId="0" applyFont="1" applyBorder="1" applyAlignment="1" applyProtection="1">
      <alignment horizontal="center" vertical="center"/>
      <protection hidden="1"/>
    </xf>
    <xf numFmtId="176" fontId="33" fillId="3" borderId="2" xfId="0" applyNumberFormat="1" applyFont="1" applyFill="1" applyBorder="1" applyAlignment="1" applyProtection="1">
      <alignment horizontal="center" vertical="center" shrinkToFit="1"/>
      <protection hidden="1"/>
    </xf>
    <xf numFmtId="176" fontId="33" fillId="3" borderId="10" xfId="0" applyNumberFormat="1" applyFont="1" applyFill="1" applyBorder="1" applyAlignment="1" applyProtection="1">
      <alignment horizontal="center" vertical="center" shrinkToFit="1"/>
      <protection hidden="1"/>
    </xf>
    <xf numFmtId="176" fontId="33" fillId="9" borderId="6" xfId="0" applyNumberFormat="1" applyFont="1" applyFill="1" applyBorder="1" applyAlignment="1" applyProtection="1">
      <alignment horizontal="center" vertical="center" shrinkToFit="1"/>
      <protection hidden="1"/>
    </xf>
    <xf numFmtId="176" fontId="33" fillId="9" borderId="11" xfId="0" applyNumberFormat="1" applyFont="1" applyFill="1" applyBorder="1" applyAlignment="1" applyProtection="1">
      <alignment horizontal="center" vertical="center" shrinkToFit="1"/>
      <protection hidden="1"/>
    </xf>
    <xf numFmtId="0" fontId="2" fillId="0" borderId="7"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shrinkToFit="1"/>
      <protection hidden="1"/>
    </xf>
    <xf numFmtId="0" fontId="2" fillId="0" borderId="6" xfId="0" applyFont="1" applyFill="1" applyBorder="1" applyAlignment="1" applyProtection="1">
      <alignment horizontal="center" vertical="center" shrinkToFit="1"/>
      <protection hidden="1"/>
    </xf>
    <xf numFmtId="0" fontId="2" fillId="0" borderId="7" xfId="0" applyFont="1" applyFill="1" applyBorder="1" applyAlignment="1" applyProtection="1">
      <alignment horizontal="center" vertical="center" shrinkToFit="1"/>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2" fillId="0" borderId="12" xfId="0" applyFont="1" applyFill="1" applyBorder="1" applyAlignment="1" applyProtection="1">
      <alignment horizontal="center" vertical="center" shrinkToFit="1"/>
      <protection hidden="1"/>
    </xf>
    <xf numFmtId="176" fontId="15" fillId="0" borderId="6" xfId="0" applyNumberFormat="1" applyFont="1" applyFill="1" applyBorder="1" applyAlignment="1" applyProtection="1">
      <alignment horizontal="center" vertical="center" shrinkToFit="1"/>
      <protection hidden="1"/>
    </xf>
    <xf numFmtId="176" fontId="15" fillId="0" borderId="11" xfId="0" applyNumberFormat="1"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textRotation="255"/>
      <protection hidden="1"/>
    </xf>
    <xf numFmtId="0" fontId="2" fillId="0" borderId="11" xfId="0" applyFont="1" applyFill="1" applyBorder="1" applyAlignment="1" applyProtection="1">
      <alignment horizontal="center" vertical="center" textRotation="255"/>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4" fillId="0" borderId="19"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0" xfId="0" applyFont="1" applyFill="1" applyBorder="1" applyAlignment="1" applyProtection="1">
      <alignment horizontal="left" vertical="top" wrapText="1"/>
      <protection hidden="1"/>
    </xf>
    <xf numFmtId="0" fontId="4" fillId="0" borderId="21" xfId="0" applyFont="1" applyFill="1" applyBorder="1" applyAlignment="1" applyProtection="1">
      <alignment horizontal="left" vertical="top" wrapText="1"/>
      <protection hidden="1"/>
    </xf>
    <xf numFmtId="0" fontId="4" fillId="0" borderId="22" xfId="0" applyFont="1" applyFill="1" applyBorder="1" applyAlignment="1" applyProtection="1">
      <alignment horizontal="left" vertical="top" wrapText="1"/>
      <protection hidden="1"/>
    </xf>
    <xf numFmtId="0" fontId="4" fillId="0" borderId="23" xfId="0" applyFont="1" applyFill="1" applyBorder="1" applyAlignment="1" applyProtection="1">
      <alignment horizontal="left" vertical="top" wrapText="1"/>
      <protection hidden="1"/>
    </xf>
    <xf numFmtId="0" fontId="2" fillId="0" borderId="6" xfId="0" applyFont="1" applyFill="1" applyBorder="1" applyAlignment="1" applyProtection="1">
      <alignment horizontal="center" vertical="center" wrapText="1" shrinkToFit="1"/>
      <protection hidden="1"/>
    </xf>
    <xf numFmtId="0" fontId="2" fillId="0" borderId="7" xfId="0" applyFont="1" applyFill="1" applyBorder="1" applyAlignment="1" applyProtection="1">
      <alignment horizontal="center" vertical="center" wrapText="1" shrinkToFit="1"/>
      <protection hidden="1"/>
    </xf>
    <xf numFmtId="0" fontId="2" fillId="0" borderId="10" xfId="0" applyFont="1" applyFill="1" applyBorder="1" applyAlignment="1" applyProtection="1">
      <alignment horizontal="center" vertical="center" wrapText="1" shrinkToFit="1"/>
      <protection hidden="1"/>
    </xf>
    <xf numFmtId="0" fontId="2" fillId="0" borderId="11" xfId="0" applyFont="1" applyFill="1" applyBorder="1" applyAlignment="1" applyProtection="1">
      <alignment horizontal="center" vertical="center" wrapText="1" shrinkToFit="1"/>
      <protection hidden="1"/>
    </xf>
    <xf numFmtId="0" fontId="2" fillId="0" borderId="12" xfId="0" applyFont="1" applyFill="1" applyBorder="1" applyAlignment="1" applyProtection="1">
      <alignment horizontal="center" vertical="center" wrapText="1" shrinkToFit="1"/>
      <protection hidden="1"/>
    </xf>
    <xf numFmtId="177" fontId="15" fillId="0" borderId="2" xfId="1" applyNumberFormat="1" applyFont="1" applyFill="1" applyBorder="1" applyAlignment="1" applyProtection="1">
      <alignment horizontal="center" vertical="center"/>
      <protection hidden="1"/>
    </xf>
    <xf numFmtId="177" fontId="15" fillId="0" borderId="6" xfId="1" applyNumberFormat="1" applyFont="1" applyFill="1" applyBorder="1" applyAlignment="1" applyProtection="1">
      <alignment horizontal="center" vertical="center"/>
      <protection hidden="1"/>
    </xf>
    <xf numFmtId="177" fontId="15" fillId="0" borderId="7" xfId="1" applyNumberFormat="1" applyFont="1" applyFill="1" applyBorder="1" applyAlignment="1" applyProtection="1">
      <alignment horizontal="center" vertical="center"/>
      <protection hidden="1"/>
    </xf>
    <xf numFmtId="177" fontId="15" fillId="0" borderId="10" xfId="1" applyNumberFormat="1" applyFont="1" applyFill="1" applyBorder="1" applyAlignment="1" applyProtection="1">
      <alignment horizontal="center" vertical="center"/>
      <protection hidden="1"/>
    </xf>
    <xf numFmtId="177" fontId="15" fillId="0" borderId="11" xfId="1" applyNumberFormat="1" applyFont="1" applyFill="1" applyBorder="1" applyAlignment="1" applyProtection="1">
      <alignment horizontal="center" vertical="center"/>
      <protection hidden="1"/>
    </xf>
    <xf numFmtId="177" fontId="15" fillId="0" borderId="12" xfId="1" applyNumberFormat="1" applyFont="1" applyFill="1" applyBorder="1" applyAlignment="1" applyProtection="1">
      <alignment horizontal="center" vertical="center"/>
      <protection hidden="1"/>
    </xf>
    <xf numFmtId="178" fontId="34" fillId="0" borderId="0" xfId="1" applyNumberFormat="1" applyFont="1" applyBorder="1" applyAlignment="1" applyProtection="1">
      <alignment horizontal="center" vertical="center"/>
      <protection hidden="1"/>
    </xf>
    <xf numFmtId="0" fontId="32" fillId="0" borderId="0" xfId="0" applyFont="1" applyBorder="1" applyAlignment="1" applyProtection="1">
      <alignment horizontal="left" vertical="center"/>
      <protection hidden="1"/>
    </xf>
    <xf numFmtId="0" fontId="32" fillId="0" borderId="0" xfId="0" applyFont="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176" fontId="15" fillId="0" borderId="2" xfId="0" applyNumberFormat="1" applyFont="1" applyFill="1" applyBorder="1" applyAlignment="1" applyProtection="1">
      <alignment horizontal="center" vertical="center" shrinkToFit="1"/>
      <protection hidden="1"/>
    </xf>
    <xf numFmtId="176" fontId="15" fillId="0" borderId="10" xfId="0" applyNumberFormat="1" applyFont="1" applyFill="1" applyBorder="1" applyAlignment="1" applyProtection="1">
      <alignment horizontal="center" vertical="center" shrinkToFit="1"/>
      <protection hidden="1"/>
    </xf>
    <xf numFmtId="176" fontId="15" fillId="3" borderId="6" xfId="0" applyNumberFormat="1" applyFont="1" applyFill="1" applyBorder="1" applyAlignment="1" applyProtection="1">
      <alignment horizontal="center" vertical="center" shrinkToFit="1"/>
      <protection hidden="1"/>
    </xf>
    <xf numFmtId="176" fontId="15" fillId="3" borderId="11" xfId="0" applyNumberFormat="1" applyFont="1" applyFill="1" applyBorder="1" applyAlignment="1" applyProtection="1">
      <alignment horizontal="center" vertical="center" shrinkToFit="1"/>
      <protection hidden="1"/>
    </xf>
    <xf numFmtId="176" fontId="15" fillId="3" borderId="2" xfId="0" applyNumberFormat="1" applyFont="1" applyFill="1" applyBorder="1" applyAlignment="1" applyProtection="1">
      <alignment horizontal="center" vertical="center" shrinkToFit="1"/>
      <protection hidden="1"/>
    </xf>
    <xf numFmtId="176" fontId="15" fillId="3" borderId="10" xfId="0" applyNumberFormat="1"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textRotation="255"/>
      <protection hidden="1"/>
    </xf>
    <xf numFmtId="0" fontId="2" fillId="0" borderId="7" xfId="0" applyFont="1" applyFill="1" applyBorder="1" applyAlignment="1" applyProtection="1">
      <alignment horizontal="center" vertical="center" textRotation="255"/>
      <protection hidden="1"/>
    </xf>
    <xf numFmtId="0" fontId="2" fillId="0" borderId="10" xfId="0" applyFont="1" applyFill="1" applyBorder="1" applyAlignment="1" applyProtection="1">
      <alignment horizontal="center" vertical="center" textRotation="255"/>
      <protection hidden="1"/>
    </xf>
    <xf numFmtId="0" fontId="2" fillId="0" borderId="12" xfId="0" applyFont="1" applyFill="1" applyBorder="1" applyAlignment="1" applyProtection="1">
      <alignment horizontal="center" vertical="center" textRotation="255"/>
      <protection hidden="1"/>
    </xf>
    <xf numFmtId="0" fontId="4" fillId="0" borderId="2"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4" fillId="0" borderId="8"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9" xfId="0" applyFont="1" applyFill="1" applyBorder="1" applyAlignment="1" applyProtection="1">
      <alignment horizontal="center" vertical="center" shrinkToFit="1"/>
      <protection hidden="1"/>
    </xf>
    <xf numFmtId="0" fontId="15" fillId="4" borderId="8"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9"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shrinkToFit="1"/>
      <protection hidden="1"/>
    </xf>
    <xf numFmtId="0" fontId="4" fillId="0" borderId="12" xfId="0" applyFont="1" applyFill="1" applyBorder="1" applyAlignment="1" applyProtection="1">
      <alignment horizontal="center" vertical="center" shrinkToFit="1"/>
      <protection hidden="1"/>
    </xf>
    <xf numFmtId="0" fontId="18" fillId="0" borderId="25"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wrapText="1" shrinkToFit="1"/>
      <protection hidden="1"/>
    </xf>
    <xf numFmtId="0" fontId="4" fillId="0" borderId="8"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9" xfId="0" applyFont="1" applyFill="1" applyBorder="1" applyAlignment="1" applyProtection="1">
      <alignment horizontal="center" vertical="center" wrapText="1" shrinkToFit="1"/>
      <protection hidden="1"/>
    </xf>
    <xf numFmtId="0" fontId="4" fillId="0" borderId="10" xfId="0" applyFont="1" applyFill="1" applyBorder="1" applyAlignment="1" applyProtection="1">
      <alignment horizontal="center" vertical="center" wrapText="1" shrinkToFit="1"/>
      <protection hidden="1"/>
    </xf>
    <xf numFmtId="0" fontId="4" fillId="0" borderId="11" xfId="0" applyFont="1" applyFill="1" applyBorder="1" applyAlignment="1" applyProtection="1">
      <alignment horizontal="center" vertical="center" wrapText="1" shrinkToFit="1"/>
      <protection hidden="1"/>
    </xf>
    <xf numFmtId="0" fontId="4" fillId="0" borderId="12" xfId="0" applyFont="1" applyFill="1" applyBorder="1" applyAlignment="1" applyProtection="1">
      <alignment horizontal="center" vertical="center" wrapText="1" shrinkToFit="1"/>
      <protection hidden="1"/>
    </xf>
    <xf numFmtId="38" fontId="2" fillId="0" borderId="6" xfId="1"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shrinkToFit="1"/>
      <protection hidden="1"/>
    </xf>
    <xf numFmtId="0" fontId="4" fillId="0" borderId="6" xfId="0" applyFont="1" applyBorder="1" applyAlignment="1" applyProtection="1">
      <alignment horizontal="center" vertical="center" wrapText="1" shrinkToFit="1"/>
      <protection hidden="1"/>
    </xf>
    <xf numFmtId="0" fontId="4" fillId="0" borderId="10" xfId="0" applyFont="1" applyBorder="1" applyAlignment="1" applyProtection="1">
      <alignment horizontal="center" vertical="center" wrapText="1" shrinkToFit="1"/>
      <protection hidden="1"/>
    </xf>
    <xf numFmtId="0" fontId="4" fillId="0" borderId="11" xfId="0" applyFont="1" applyBorder="1" applyAlignment="1" applyProtection="1">
      <alignment horizontal="center" vertical="center" wrapText="1" shrinkToFit="1"/>
      <protection hidden="1"/>
    </xf>
    <xf numFmtId="38" fontId="35" fillId="3" borderId="6" xfId="1" applyFont="1" applyFill="1" applyBorder="1" applyAlignment="1" applyProtection="1">
      <alignment horizontal="center" vertical="center" shrinkToFit="1"/>
      <protection hidden="1"/>
    </xf>
    <xf numFmtId="38" fontId="35" fillId="3" borderId="11" xfId="1" applyFont="1" applyFill="1" applyBorder="1" applyAlignment="1" applyProtection="1">
      <alignment horizontal="center" vertical="center" shrinkToFit="1"/>
      <protection hidden="1"/>
    </xf>
    <xf numFmtId="0" fontId="35" fillId="3" borderId="6" xfId="1" applyNumberFormat="1" applyFont="1" applyFill="1" applyBorder="1" applyAlignment="1" applyProtection="1">
      <alignment horizontal="center" vertical="center" shrinkToFit="1"/>
      <protection hidden="1"/>
    </xf>
    <xf numFmtId="0" fontId="35" fillId="3" borderId="11" xfId="1" applyNumberFormat="1"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2" fillId="0" borderId="9" xfId="0" applyFont="1" applyBorder="1" applyAlignment="1" applyProtection="1">
      <alignment horizontal="left" vertical="center" wrapText="1"/>
      <protection hidden="1"/>
    </xf>
    <xf numFmtId="0" fontId="2" fillId="0" borderId="10" xfId="0" applyFont="1" applyBorder="1" applyAlignment="1" applyProtection="1">
      <alignment horizontal="left" vertical="center" wrapText="1"/>
      <protection hidden="1"/>
    </xf>
    <xf numFmtId="0" fontId="2" fillId="0" borderId="11" xfId="0" applyFont="1" applyBorder="1" applyAlignment="1" applyProtection="1">
      <alignment horizontal="left" vertical="center" wrapText="1"/>
      <protection hidden="1"/>
    </xf>
    <xf numFmtId="0" fontId="2" fillId="0" borderId="12"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37"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40"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0" borderId="27"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36"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39" xfId="0" applyFont="1" applyBorder="1" applyAlignment="1" applyProtection="1">
      <alignment horizontal="center" vertical="center" shrinkToFit="1"/>
      <protection hidden="1"/>
    </xf>
    <xf numFmtId="0" fontId="2" fillId="0" borderId="2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2" fillId="0" borderId="33"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18" fillId="0" borderId="2"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0" borderId="8"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11" fillId="0" borderId="11" xfId="0" applyFont="1" applyBorder="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2" fillId="7" borderId="41" xfId="0" applyFont="1" applyFill="1" applyBorder="1" applyAlignment="1" applyProtection="1">
      <alignment horizontal="center" vertical="center"/>
      <protection hidden="1"/>
    </xf>
    <xf numFmtId="0" fontId="2" fillId="7" borderId="42" xfId="0" applyFont="1" applyFill="1" applyBorder="1" applyAlignment="1" applyProtection="1">
      <alignment horizontal="center" vertical="center"/>
      <protection hidden="1"/>
    </xf>
    <xf numFmtId="0" fontId="2" fillId="7" borderId="43"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7"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51" xfId="0" applyFont="1" applyFill="1" applyBorder="1" applyAlignment="1" applyProtection="1">
      <alignment horizontal="center" vertical="center"/>
      <protection hidden="1"/>
    </xf>
    <xf numFmtId="0" fontId="2" fillId="7" borderId="52" xfId="0" applyFont="1" applyFill="1" applyBorder="1" applyAlignment="1" applyProtection="1">
      <alignment horizontal="center" vertical="center"/>
      <protection hidden="1"/>
    </xf>
    <xf numFmtId="0" fontId="2" fillId="7" borderId="53" xfId="0" applyFont="1" applyFill="1" applyBorder="1" applyAlignment="1" applyProtection="1">
      <alignment horizontal="center" vertical="center"/>
      <protection hidden="1"/>
    </xf>
    <xf numFmtId="183" fontId="2" fillId="7" borderId="44" xfId="0" applyNumberFormat="1" applyFont="1" applyFill="1" applyBorder="1" applyAlignment="1" applyProtection="1">
      <alignment horizontal="center" vertical="center" wrapText="1"/>
      <protection hidden="1"/>
    </xf>
    <xf numFmtId="183" fontId="2" fillId="7" borderId="44" xfId="0" applyNumberFormat="1" applyFont="1" applyFill="1" applyBorder="1" applyAlignment="1" applyProtection="1">
      <alignment horizontal="center" vertical="center"/>
      <protection hidden="1"/>
    </xf>
    <xf numFmtId="183" fontId="2" fillId="7" borderId="45" xfId="0" applyNumberFormat="1" applyFont="1" applyFill="1" applyBorder="1" applyAlignment="1" applyProtection="1">
      <alignment horizontal="center" vertical="center"/>
      <protection hidden="1"/>
    </xf>
    <xf numFmtId="182" fontId="2" fillId="0" borderId="6" xfId="0" applyNumberFormat="1" applyFont="1" applyBorder="1" applyAlignment="1" applyProtection="1">
      <alignment horizontal="right" vertical="center"/>
      <protection hidden="1"/>
    </xf>
    <xf numFmtId="182" fontId="2" fillId="0" borderId="7" xfId="0" applyNumberFormat="1" applyFont="1" applyBorder="1" applyAlignment="1" applyProtection="1">
      <alignment horizontal="right" vertical="center"/>
      <protection hidden="1"/>
    </xf>
    <xf numFmtId="182" fontId="2" fillId="0" borderId="0"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182" fontId="2" fillId="0" borderId="11" xfId="0" applyNumberFormat="1" applyFont="1" applyBorder="1" applyAlignment="1" applyProtection="1">
      <alignment horizontal="right" vertical="center"/>
      <protection hidden="1"/>
    </xf>
    <xf numFmtId="182" fontId="2" fillId="0" borderId="12" xfId="0" applyNumberFormat="1" applyFont="1" applyBorder="1" applyAlignment="1" applyProtection="1">
      <alignment horizontal="right" vertical="center"/>
      <protection hidden="1"/>
    </xf>
    <xf numFmtId="179" fontId="38" fillId="3" borderId="38" xfId="0" applyNumberFormat="1" applyFont="1" applyFill="1" applyBorder="1" applyAlignment="1" applyProtection="1">
      <alignment horizontal="center" vertical="center"/>
      <protection hidden="1"/>
    </xf>
    <xf numFmtId="179" fontId="38" fillId="3" borderId="6" xfId="0" applyNumberFormat="1" applyFont="1" applyFill="1" applyBorder="1" applyAlignment="1" applyProtection="1">
      <alignment horizontal="center" vertical="center"/>
      <protection hidden="1"/>
    </xf>
    <xf numFmtId="179" fontId="38" fillId="3" borderId="37" xfId="0" applyNumberFormat="1" applyFont="1" applyFill="1" applyBorder="1" applyAlignment="1" applyProtection="1">
      <alignment horizontal="center" vertical="center"/>
      <protection hidden="1"/>
    </xf>
    <xf numFmtId="179" fontId="38" fillId="3" borderId="0" xfId="0" applyNumberFormat="1" applyFont="1" applyFill="1" applyBorder="1" applyAlignment="1" applyProtection="1">
      <alignment horizontal="center" vertical="center"/>
      <protection hidden="1"/>
    </xf>
    <xf numFmtId="179" fontId="38" fillId="3" borderId="40" xfId="0" applyNumberFormat="1" applyFont="1" applyFill="1" applyBorder="1" applyAlignment="1" applyProtection="1">
      <alignment horizontal="center" vertical="center"/>
      <protection hidden="1"/>
    </xf>
    <xf numFmtId="179" fontId="38" fillId="3" borderId="11" xfId="0" applyNumberFormat="1" applyFont="1" applyFill="1" applyBorder="1" applyAlignment="1" applyProtection="1">
      <alignment horizontal="center" vertical="center"/>
      <protection hidden="1"/>
    </xf>
    <xf numFmtId="180" fontId="38" fillId="3" borderId="38" xfId="0" applyNumberFormat="1" applyFont="1" applyFill="1" applyBorder="1" applyAlignment="1" applyProtection="1">
      <alignment horizontal="right" vertical="center" indent="1"/>
      <protection hidden="1"/>
    </xf>
    <xf numFmtId="180" fontId="38" fillId="3" borderId="6" xfId="0" applyNumberFormat="1" applyFont="1" applyFill="1" applyBorder="1" applyAlignment="1" applyProtection="1">
      <alignment horizontal="right" vertical="center" indent="1"/>
      <protection hidden="1"/>
    </xf>
    <xf numFmtId="180" fontId="38" fillId="3" borderId="27" xfId="0" applyNumberFormat="1" applyFont="1" applyFill="1" applyBorder="1" applyAlignment="1" applyProtection="1">
      <alignment horizontal="right" vertical="center" indent="1"/>
      <protection hidden="1"/>
    </xf>
    <xf numFmtId="180" fontId="38" fillId="3" borderId="37" xfId="0" applyNumberFormat="1" applyFont="1" applyFill="1" applyBorder="1" applyAlignment="1" applyProtection="1">
      <alignment horizontal="right" vertical="center" indent="1"/>
      <protection hidden="1"/>
    </xf>
    <xf numFmtId="180" fontId="38" fillId="3" borderId="0" xfId="0" applyNumberFormat="1" applyFont="1" applyFill="1" applyBorder="1" applyAlignment="1" applyProtection="1">
      <alignment horizontal="right" vertical="center" indent="1"/>
      <protection hidden="1"/>
    </xf>
    <xf numFmtId="180" fontId="38" fillId="3" borderId="36" xfId="0" applyNumberFormat="1" applyFont="1" applyFill="1" applyBorder="1" applyAlignment="1" applyProtection="1">
      <alignment horizontal="right" vertical="center" indent="1"/>
      <protection hidden="1"/>
    </xf>
    <xf numFmtId="0" fontId="2" fillId="0" borderId="6" xfId="0" applyNumberFormat="1" applyFont="1" applyBorder="1" applyAlignment="1" applyProtection="1">
      <alignment horizontal="center" vertical="center"/>
      <protection hidden="1"/>
    </xf>
    <xf numFmtId="0" fontId="2" fillId="0" borderId="7" xfId="0" applyNumberFormat="1" applyFont="1" applyBorder="1" applyAlignment="1" applyProtection="1">
      <alignment horizontal="center" vertical="center"/>
      <protection hidden="1"/>
    </xf>
    <xf numFmtId="0" fontId="2" fillId="0" borderId="0" xfId="0" applyNumberFormat="1" applyFont="1" applyBorder="1" applyAlignment="1" applyProtection="1">
      <alignment horizontal="center" vertical="center"/>
      <protection hidden="1"/>
    </xf>
    <xf numFmtId="0" fontId="2" fillId="0" borderId="9" xfId="0" applyNumberFormat="1" applyFont="1" applyBorder="1" applyAlignment="1" applyProtection="1">
      <alignment horizontal="center" vertical="center"/>
      <protection hidden="1"/>
    </xf>
    <xf numFmtId="0" fontId="2" fillId="0" borderId="11" xfId="0" applyNumberFormat="1" applyFont="1" applyBorder="1" applyAlignment="1" applyProtection="1">
      <alignment horizontal="center" vertical="center"/>
      <protection hidden="1"/>
    </xf>
    <xf numFmtId="0" fontId="2" fillId="0" borderId="12" xfId="0" applyNumberFormat="1" applyFont="1" applyBorder="1" applyAlignment="1" applyProtection="1">
      <alignment horizontal="center" vertical="center"/>
      <protection hidden="1"/>
    </xf>
    <xf numFmtId="181" fontId="2" fillId="0" borderId="2" xfId="0" applyNumberFormat="1" applyFont="1" applyBorder="1" applyAlignment="1" applyProtection="1">
      <alignment horizontal="center" vertical="center"/>
      <protection hidden="1"/>
    </xf>
    <xf numFmtId="181" fontId="2" fillId="0" borderId="6" xfId="0" applyNumberFormat="1" applyFont="1" applyBorder="1" applyAlignment="1" applyProtection="1">
      <alignment horizontal="center" vertical="center"/>
      <protection hidden="1"/>
    </xf>
    <xf numFmtId="181" fontId="2" fillId="0" borderId="7" xfId="0" applyNumberFormat="1" applyFont="1" applyBorder="1" applyAlignment="1" applyProtection="1">
      <alignment horizontal="center" vertical="center"/>
      <protection hidden="1"/>
    </xf>
    <xf numFmtId="181" fontId="2" fillId="0" borderId="8" xfId="0" applyNumberFormat="1" applyFont="1" applyBorder="1" applyAlignment="1" applyProtection="1">
      <alignment horizontal="center" vertical="center"/>
      <protection hidden="1"/>
    </xf>
    <xf numFmtId="181" fontId="2" fillId="0" borderId="0" xfId="0" applyNumberFormat="1" applyFont="1" applyBorder="1" applyAlignment="1" applyProtection="1">
      <alignment horizontal="center" vertical="center"/>
      <protection hidden="1"/>
    </xf>
    <xf numFmtId="181" fontId="2" fillId="0" borderId="9" xfId="0" applyNumberFormat="1" applyFont="1" applyBorder="1" applyAlignment="1" applyProtection="1">
      <alignment horizontal="center" vertical="center"/>
      <protection hidden="1"/>
    </xf>
    <xf numFmtId="181" fontId="2" fillId="0" borderId="10" xfId="0" applyNumberFormat="1" applyFont="1" applyBorder="1" applyAlignment="1" applyProtection="1">
      <alignment horizontal="center" vertical="center"/>
      <protection hidden="1"/>
    </xf>
    <xf numFmtId="181" fontId="2" fillId="0" borderId="11" xfId="0" applyNumberFormat="1" applyFont="1" applyBorder="1" applyAlignment="1" applyProtection="1">
      <alignment horizontal="center" vertical="center"/>
      <protection hidden="1"/>
    </xf>
    <xf numFmtId="181" fontId="2" fillId="0" borderId="12" xfId="0" applyNumberFormat="1" applyFont="1" applyBorder="1" applyAlignment="1" applyProtection="1">
      <alignment horizontal="center" vertical="center"/>
      <protection hidden="1"/>
    </xf>
    <xf numFmtId="0" fontId="2" fillId="0" borderId="2" xfId="0" applyNumberFormat="1" applyFont="1" applyBorder="1" applyAlignment="1" applyProtection="1">
      <alignment horizontal="center" vertical="center"/>
      <protection hidden="1"/>
    </xf>
    <xf numFmtId="0" fontId="2" fillId="0" borderId="8" xfId="0" applyNumberFormat="1" applyFont="1" applyBorder="1" applyAlignment="1" applyProtection="1">
      <alignment horizontal="center" vertical="center"/>
      <protection hidden="1"/>
    </xf>
    <xf numFmtId="0" fontId="2" fillId="0" borderId="10" xfId="0" applyNumberFormat="1" applyFont="1" applyBorder="1" applyAlignment="1" applyProtection="1">
      <alignment horizontal="center" vertical="center"/>
      <protection hidden="1"/>
    </xf>
    <xf numFmtId="182" fontId="2" fillId="0" borderId="2" xfId="0" applyNumberFormat="1" applyFont="1" applyBorder="1" applyAlignment="1" applyProtection="1">
      <alignment horizontal="center" vertical="center" shrinkToFit="1"/>
      <protection hidden="1"/>
    </xf>
    <xf numFmtId="182" fontId="2" fillId="0" borderId="6" xfId="0" applyNumberFormat="1" applyFont="1" applyBorder="1" applyAlignment="1" applyProtection="1">
      <alignment horizontal="center" vertical="center" shrinkToFit="1"/>
      <protection hidden="1"/>
    </xf>
    <xf numFmtId="182" fontId="2" fillId="0" borderId="27" xfId="0" applyNumberFormat="1" applyFont="1" applyBorder="1" applyAlignment="1" applyProtection="1">
      <alignment horizontal="center" vertical="center" shrinkToFit="1"/>
      <protection hidden="1"/>
    </xf>
    <xf numFmtId="182" fontId="2" fillId="0" borderId="8" xfId="0" applyNumberFormat="1" applyFont="1" applyBorder="1" applyAlignment="1" applyProtection="1">
      <alignment horizontal="center" vertical="center" shrinkToFit="1"/>
      <protection hidden="1"/>
    </xf>
    <xf numFmtId="182" fontId="2" fillId="0" borderId="0" xfId="0" applyNumberFormat="1" applyFont="1" applyBorder="1" applyAlignment="1" applyProtection="1">
      <alignment horizontal="center" vertical="center" shrinkToFit="1"/>
      <protection hidden="1"/>
    </xf>
    <xf numFmtId="182" fontId="2" fillId="0" borderId="36" xfId="0" applyNumberFormat="1" applyFont="1" applyBorder="1" applyAlignment="1" applyProtection="1">
      <alignment horizontal="center" vertical="center" shrinkToFit="1"/>
      <protection hidden="1"/>
    </xf>
    <xf numFmtId="182" fontId="2" fillId="0" borderId="10" xfId="0" applyNumberFormat="1" applyFont="1" applyBorder="1" applyAlignment="1" applyProtection="1">
      <alignment horizontal="center" vertical="center" shrinkToFit="1"/>
      <protection hidden="1"/>
    </xf>
    <xf numFmtId="182" fontId="2" fillId="0" borderId="11" xfId="0" applyNumberFormat="1" applyFont="1" applyBorder="1" applyAlignment="1" applyProtection="1">
      <alignment horizontal="center" vertical="center" shrinkToFit="1"/>
      <protection hidden="1"/>
    </xf>
    <xf numFmtId="182" fontId="2" fillId="0" borderId="39" xfId="0" applyNumberFormat="1" applyFont="1" applyBorder="1" applyAlignment="1" applyProtection="1">
      <alignment horizontal="center" vertical="center" shrinkToFit="1"/>
      <protection hidden="1"/>
    </xf>
    <xf numFmtId="0" fontId="38" fillId="3" borderId="49" xfId="0" applyFont="1" applyFill="1" applyBorder="1" applyAlignment="1" applyProtection="1">
      <alignment horizontal="right" vertical="center" indent="1"/>
      <protection hidden="1"/>
    </xf>
    <xf numFmtId="0" fontId="38" fillId="3" borderId="50" xfId="0" applyFont="1" applyFill="1" applyBorder="1" applyAlignment="1" applyProtection="1">
      <alignment horizontal="right" vertical="center" indent="1"/>
      <protection hidden="1"/>
    </xf>
    <xf numFmtId="180" fontId="38" fillId="3" borderId="2" xfId="0" applyNumberFormat="1" applyFont="1" applyFill="1" applyBorder="1" applyAlignment="1" applyProtection="1">
      <alignment horizontal="right" vertical="center" wrapText="1" indent="1"/>
      <protection hidden="1"/>
    </xf>
    <xf numFmtId="180" fontId="38" fillId="3" borderId="6" xfId="0" applyNumberFormat="1" applyFont="1" applyFill="1" applyBorder="1" applyAlignment="1" applyProtection="1">
      <alignment horizontal="right" vertical="center" wrapText="1" indent="1"/>
      <protection hidden="1"/>
    </xf>
    <xf numFmtId="180" fontId="38" fillId="3" borderId="27" xfId="0" applyNumberFormat="1" applyFont="1" applyFill="1" applyBorder="1" applyAlignment="1" applyProtection="1">
      <alignment horizontal="right" vertical="center" wrapText="1" indent="1"/>
      <protection hidden="1"/>
    </xf>
    <xf numFmtId="180" fontId="38" fillId="3" borderId="10" xfId="0" applyNumberFormat="1" applyFont="1" applyFill="1" applyBorder="1" applyAlignment="1" applyProtection="1">
      <alignment horizontal="right" vertical="center" wrapText="1" indent="1"/>
      <protection hidden="1"/>
    </xf>
    <xf numFmtId="180" fontId="38" fillId="3" borderId="11" xfId="0" applyNumberFormat="1" applyFont="1" applyFill="1" applyBorder="1" applyAlignment="1" applyProtection="1">
      <alignment horizontal="right" vertical="center" wrapText="1" indent="1"/>
      <protection hidden="1"/>
    </xf>
    <xf numFmtId="180" fontId="38" fillId="3" borderId="39" xfId="0" applyNumberFormat="1" applyFont="1" applyFill="1" applyBorder="1" applyAlignment="1" applyProtection="1">
      <alignment horizontal="right" vertical="center" wrapText="1" indent="1"/>
      <protection hidden="1"/>
    </xf>
    <xf numFmtId="0" fontId="2" fillId="6" borderId="2"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11" xfId="0" applyFont="1" applyFill="1" applyBorder="1" applyAlignment="1" applyProtection="1">
      <alignment horizontal="center" vertical="center" shrinkToFit="1"/>
      <protection hidden="1"/>
    </xf>
    <xf numFmtId="0" fontId="4" fillId="6" borderId="6"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11" xfId="0" applyFont="1" applyFill="1" applyBorder="1" applyAlignment="1" applyProtection="1">
      <alignment horizontal="center" vertical="center"/>
      <protection hidden="1"/>
    </xf>
    <xf numFmtId="0" fontId="38" fillId="3" borderId="38" xfId="0" applyFont="1" applyFill="1" applyBorder="1" applyAlignment="1" applyProtection="1">
      <alignment horizontal="center" vertical="center"/>
      <protection hidden="1"/>
    </xf>
    <xf numFmtId="0" fontId="38" fillId="3" borderId="6" xfId="0" applyFont="1" applyFill="1" applyBorder="1" applyAlignment="1" applyProtection="1">
      <alignment horizontal="center" vertical="center"/>
      <protection hidden="1"/>
    </xf>
    <xf numFmtId="0" fontId="38" fillId="3" borderId="7" xfId="0" applyFont="1" applyFill="1" applyBorder="1" applyAlignment="1" applyProtection="1">
      <alignment horizontal="center" vertical="center"/>
      <protection hidden="1"/>
    </xf>
    <xf numFmtId="0" fontId="38" fillId="3" borderId="37" xfId="0" applyFont="1" applyFill="1" applyBorder="1" applyAlignment="1" applyProtection="1">
      <alignment horizontal="center" vertical="center"/>
      <protection hidden="1"/>
    </xf>
    <xf numFmtId="0" fontId="38" fillId="3" borderId="0" xfId="0" applyFont="1" applyFill="1" applyBorder="1" applyAlignment="1" applyProtection="1">
      <alignment horizontal="center" vertical="center"/>
      <protection hidden="1"/>
    </xf>
    <xf numFmtId="0" fontId="38" fillId="3" borderId="9" xfId="0" applyFont="1" applyFill="1" applyBorder="1" applyAlignment="1" applyProtection="1">
      <alignment horizontal="center" vertical="center"/>
      <protection hidden="1"/>
    </xf>
    <xf numFmtId="0" fontId="38" fillId="3" borderId="40" xfId="0" applyFont="1" applyFill="1" applyBorder="1" applyAlignment="1" applyProtection="1">
      <alignment horizontal="center" vertical="center"/>
      <protection hidden="1"/>
    </xf>
    <xf numFmtId="0" fontId="38" fillId="3" borderId="11" xfId="0" applyFont="1" applyFill="1" applyBorder="1" applyAlignment="1" applyProtection="1">
      <alignment horizontal="center" vertical="center"/>
      <protection hidden="1"/>
    </xf>
    <xf numFmtId="0" fontId="38" fillId="3" borderId="12" xfId="0" applyFont="1" applyFill="1" applyBorder="1" applyAlignment="1" applyProtection="1">
      <alignment horizontal="center" vertical="center"/>
      <protection hidden="1"/>
    </xf>
    <xf numFmtId="183" fontId="2" fillId="7" borderId="54" xfId="0" applyNumberFormat="1" applyFont="1" applyFill="1" applyBorder="1" applyAlignment="1" applyProtection="1">
      <alignment horizontal="center" vertical="center"/>
      <protection hidden="1"/>
    </xf>
    <xf numFmtId="183" fontId="2" fillId="7" borderId="55" xfId="0" applyNumberFormat="1" applyFont="1" applyFill="1" applyBorder="1" applyAlignment="1" applyProtection="1">
      <alignment horizontal="center" vertical="center"/>
      <protection hidden="1"/>
    </xf>
    <xf numFmtId="185" fontId="2" fillId="0" borderId="15" xfId="0" applyNumberFormat="1" applyFont="1" applyFill="1" applyBorder="1" applyAlignment="1" applyProtection="1">
      <alignment horizontal="center" vertical="center" wrapText="1"/>
      <protection hidden="1"/>
    </xf>
    <xf numFmtId="185" fontId="2" fillId="0" borderId="15" xfId="0" applyNumberFormat="1" applyFont="1" applyFill="1" applyBorder="1" applyAlignment="1" applyProtection="1">
      <alignment horizontal="center" vertical="center"/>
      <protection hidden="1"/>
    </xf>
    <xf numFmtId="185" fontId="2" fillId="0" borderId="68" xfId="0" applyNumberFormat="1" applyFont="1" applyFill="1" applyBorder="1" applyAlignment="1" applyProtection="1">
      <alignment horizontal="center" vertical="center"/>
      <protection hidden="1"/>
    </xf>
    <xf numFmtId="185" fontId="2" fillId="0" borderId="1" xfId="0" applyNumberFormat="1" applyFont="1" applyFill="1" applyBorder="1" applyAlignment="1" applyProtection="1">
      <alignment horizontal="center" vertical="center"/>
      <protection hidden="1"/>
    </xf>
    <xf numFmtId="185" fontId="2" fillId="0" borderId="69" xfId="0" applyNumberFormat="1"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2" fillId="3" borderId="12"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5" borderId="56"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2" fillId="5" borderId="60" xfId="0" applyFont="1" applyFill="1" applyBorder="1" applyAlignment="1" applyProtection="1">
      <alignment horizontal="center" vertical="center"/>
      <protection hidden="1"/>
    </xf>
    <xf numFmtId="0" fontId="2" fillId="5" borderId="62" xfId="0" applyFont="1" applyFill="1" applyBorder="1" applyAlignment="1" applyProtection="1">
      <alignment horizontal="center" vertical="center"/>
      <protection hidden="1"/>
    </xf>
    <xf numFmtId="0" fontId="2" fillId="5" borderId="63" xfId="0" applyFont="1" applyFill="1" applyBorder="1" applyAlignment="1" applyProtection="1">
      <alignment horizontal="center" vertical="center"/>
      <protection hidden="1"/>
    </xf>
    <xf numFmtId="0" fontId="2" fillId="5" borderId="64" xfId="0" applyFont="1" applyFill="1" applyBorder="1" applyAlignment="1" applyProtection="1">
      <alignment horizontal="center" vertical="center"/>
      <protection hidden="1"/>
    </xf>
    <xf numFmtId="184" fontId="23" fillId="5" borderId="57" xfId="1" applyNumberFormat="1" applyFont="1" applyFill="1" applyBorder="1" applyAlignment="1" applyProtection="1">
      <alignment horizontal="right" vertical="center"/>
      <protection hidden="1"/>
    </xf>
    <xf numFmtId="184" fontId="23" fillId="5" borderId="58" xfId="1" applyNumberFormat="1" applyFont="1" applyFill="1" applyBorder="1" applyAlignment="1" applyProtection="1">
      <alignment horizontal="right" vertical="center"/>
      <protection hidden="1"/>
    </xf>
    <xf numFmtId="184" fontId="23" fillId="5" borderId="61" xfId="1" applyNumberFormat="1" applyFont="1" applyFill="1" applyBorder="1" applyAlignment="1" applyProtection="1">
      <alignment horizontal="right" vertical="center"/>
      <protection hidden="1"/>
    </xf>
    <xf numFmtId="184" fontId="23" fillId="5" borderId="0" xfId="1" applyNumberFormat="1" applyFont="1" applyFill="1" applyBorder="1" applyAlignment="1" applyProtection="1">
      <alignment horizontal="right" vertical="center"/>
      <protection hidden="1"/>
    </xf>
    <xf numFmtId="184" fontId="23" fillId="5" borderId="65" xfId="1" applyNumberFormat="1" applyFont="1" applyFill="1" applyBorder="1" applyAlignment="1" applyProtection="1">
      <alignment horizontal="right" vertical="center"/>
      <protection hidden="1"/>
    </xf>
    <xf numFmtId="184" fontId="23" fillId="5" borderId="66" xfId="1" applyNumberFormat="1" applyFont="1" applyFill="1" applyBorder="1" applyAlignment="1" applyProtection="1">
      <alignment horizontal="right" vertical="center"/>
      <protection hidden="1"/>
    </xf>
    <xf numFmtId="38" fontId="2" fillId="5" borderId="58" xfId="1" applyFont="1" applyFill="1" applyBorder="1" applyAlignment="1" applyProtection="1">
      <alignment horizontal="center" vertical="center"/>
      <protection hidden="1"/>
    </xf>
    <xf numFmtId="38" fontId="2" fillId="5" borderId="59"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60" xfId="1" applyFont="1" applyFill="1" applyBorder="1" applyAlignment="1" applyProtection="1">
      <alignment horizontal="center" vertical="center"/>
      <protection hidden="1"/>
    </xf>
    <xf numFmtId="38" fontId="2" fillId="5" borderId="66" xfId="1" applyFont="1" applyFill="1" applyBorder="1" applyAlignment="1" applyProtection="1">
      <alignment horizontal="center" vertical="center"/>
      <protection hidden="1"/>
    </xf>
    <xf numFmtId="38" fontId="2" fillId="5" borderId="67" xfId="1" applyFont="1" applyFill="1" applyBorder="1" applyAlignment="1" applyProtection="1">
      <alignment horizontal="center" vertical="center"/>
      <protection hidden="1"/>
    </xf>
    <xf numFmtId="0" fontId="4" fillId="8" borderId="8" xfId="0" applyFont="1" applyFill="1" applyBorder="1" applyAlignment="1" applyProtection="1">
      <alignment horizontal="center" vertical="center"/>
      <protection hidden="1"/>
    </xf>
    <xf numFmtId="0" fontId="4" fillId="8" borderId="10" xfId="0" applyFont="1" applyFill="1" applyBorder="1" applyAlignment="1" applyProtection="1">
      <alignment horizontal="center" vertical="center"/>
      <protection hidden="1"/>
    </xf>
    <xf numFmtId="0" fontId="4" fillId="8" borderId="0" xfId="0" applyFont="1" applyFill="1" applyBorder="1" applyAlignment="1" applyProtection="1">
      <alignment horizontal="center" vertical="center" shrinkToFit="1"/>
      <protection hidden="1"/>
    </xf>
    <xf numFmtId="0" fontId="4" fillId="8" borderId="11" xfId="0" applyFont="1" applyFill="1" applyBorder="1" applyAlignment="1" applyProtection="1">
      <alignment horizontal="center" vertical="center" shrinkToFit="1"/>
      <protection hidden="1"/>
    </xf>
    <xf numFmtId="0" fontId="4" fillId="8" borderId="0" xfId="0"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0" fontId="4" fillId="8" borderId="2" xfId="0" applyFont="1" applyFill="1" applyBorder="1" applyAlignment="1" applyProtection="1">
      <alignment horizontal="center" vertical="center"/>
      <protection hidden="1"/>
    </xf>
    <xf numFmtId="0" fontId="4" fillId="8" borderId="6" xfId="0" applyFont="1" applyFill="1" applyBorder="1" applyAlignment="1" applyProtection="1">
      <alignment horizontal="center" vertical="center" shrinkToFit="1"/>
      <protection hidden="1"/>
    </xf>
    <xf numFmtId="0" fontId="4" fillId="8" borderId="6" xfId="0" applyFont="1" applyFill="1" applyBorder="1" applyAlignment="1" applyProtection="1">
      <alignment horizontal="center" vertical="center"/>
      <protection hidden="1"/>
    </xf>
    <xf numFmtId="0" fontId="39" fillId="3" borderId="37" xfId="0" applyFont="1" applyFill="1" applyBorder="1" applyAlignment="1" applyProtection="1">
      <alignment horizontal="center" vertical="center"/>
      <protection hidden="1"/>
    </xf>
    <xf numFmtId="0" fontId="39" fillId="3" borderId="0" xfId="0" applyFont="1" applyFill="1" applyBorder="1" applyAlignment="1" applyProtection="1">
      <alignment horizontal="center" vertical="center"/>
      <protection hidden="1"/>
    </xf>
    <xf numFmtId="0" fontId="39" fillId="3" borderId="9" xfId="0" applyFont="1" applyFill="1" applyBorder="1" applyAlignment="1" applyProtection="1">
      <alignment horizontal="center" vertical="center"/>
      <protection hidden="1"/>
    </xf>
    <xf numFmtId="0" fontId="39" fillId="3" borderId="40" xfId="0" applyFont="1" applyFill="1" applyBorder="1" applyAlignment="1" applyProtection="1">
      <alignment horizontal="center" vertical="center"/>
      <protection hidden="1"/>
    </xf>
    <xf numFmtId="0" fontId="39" fillId="3" borderId="11" xfId="0" applyFont="1" applyFill="1" applyBorder="1" applyAlignment="1" applyProtection="1">
      <alignment horizontal="center" vertical="center"/>
      <protection hidden="1"/>
    </xf>
    <xf numFmtId="0" fontId="39" fillId="3" borderId="12" xfId="0" applyFont="1" applyFill="1" applyBorder="1" applyAlignment="1" applyProtection="1">
      <alignment horizontal="center" vertical="center"/>
      <protection hidden="1"/>
    </xf>
    <xf numFmtId="186" fontId="2" fillId="7" borderId="44" xfId="0" applyNumberFormat="1" applyFont="1" applyFill="1" applyBorder="1" applyAlignment="1" applyProtection="1">
      <alignment horizontal="center" vertical="center" wrapText="1"/>
      <protection hidden="1"/>
    </xf>
    <xf numFmtId="186" fontId="2" fillId="7" borderId="44" xfId="0" applyNumberFormat="1" applyFont="1" applyFill="1" applyBorder="1" applyAlignment="1" applyProtection="1">
      <alignment horizontal="center" vertical="center"/>
      <protection hidden="1"/>
    </xf>
    <xf numFmtId="186" fontId="2" fillId="7" borderId="45" xfId="0" applyNumberFormat="1" applyFont="1" applyFill="1" applyBorder="1" applyAlignment="1" applyProtection="1">
      <alignment horizontal="center" vertical="center"/>
      <protection hidden="1"/>
    </xf>
    <xf numFmtId="0" fontId="2" fillId="0" borderId="38" xfId="0" applyNumberFormat="1" applyFont="1" applyBorder="1" applyAlignment="1" applyProtection="1">
      <alignment horizontal="center" vertical="center"/>
      <protection hidden="1"/>
    </xf>
    <xf numFmtId="0" fontId="2" fillId="0" borderId="37" xfId="0" applyNumberFormat="1" applyFont="1" applyBorder="1" applyAlignment="1" applyProtection="1">
      <alignment horizontal="center" vertical="center"/>
      <protection hidden="1"/>
    </xf>
    <xf numFmtId="0" fontId="2" fillId="0" borderId="40" xfId="0" applyNumberFormat="1" applyFont="1" applyBorder="1" applyAlignment="1" applyProtection="1">
      <alignment horizontal="center" vertical="center"/>
      <protection hidden="1"/>
    </xf>
    <xf numFmtId="0" fontId="2" fillId="0" borderId="70"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 fillId="0" borderId="72"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73"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4" fillId="0" borderId="37" xfId="0" applyFont="1" applyBorder="1" applyAlignment="1" applyProtection="1">
      <alignment horizontal="left" vertical="center" wrapText="1"/>
      <protection hidden="1"/>
    </xf>
    <xf numFmtId="0" fontId="2" fillId="8" borderId="8" xfId="0" applyFont="1" applyFill="1" applyBorder="1" applyAlignment="1" applyProtection="1">
      <alignment horizontal="center" vertical="center"/>
      <protection hidden="1"/>
    </xf>
    <xf numFmtId="0" fontId="2" fillId="8" borderId="0" xfId="0" applyFont="1" applyFill="1" applyBorder="1" applyAlignment="1" applyProtection="1">
      <alignment horizontal="center" vertical="center" shrinkToFit="1"/>
      <protection hidden="1"/>
    </xf>
    <xf numFmtId="180" fontId="38" fillId="3" borderId="75" xfId="0" applyNumberFormat="1" applyFont="1" applyFill="1" applyBorder="1" applyAlignment="1" applyProtection="1">
      <alignment horizontal="right" vertical="center" indent="1"/>
      <protection hidden="1"/>
    </xf>
    <xf numFmtId="180" fontId="38" fillId="3" borderId="76" xfId="0" applyNumberFormat="1" applyFont="1" applyFill="1" applyBorder="1" applyAlignment="1" applyProtection="1">
      <alignment horizontal="right" vertical="center" indent="1"/>
      <protection hidden="1"/>
    </xf>
    <xf numFmtId="180" fontId="38" fillId="3" borderId="77" xfId="0" applyNumberFormat="1" applyFont="1" applyFill="1" applyBorder="1" applyAlignment="1" applyProtection="1">
      <alignment horizontal="right" vertical="center" indent="1"/>
      <protection hidden="1"/>
    </xf>
    <xf numFmtId="0" fontId="4" fillId="6" borderId="2"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shrinkToFit="1"/>
      <protection hidden="1"/>
    </xf>
    <xf numFmtId="0" fontId="2" fillId="0" borderId="78" xfId="0" applyFont="1" applyBorder="1" applyAlignment="1" applyProtection="1">
      <alignment horizontal="center" vertical="center"/>
      <protection hidden="1"/>
    </xf>
    <xf numFmtId="0" fontId="2" fillId="0" borderId="76"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81" xfId="0" applyFont="1" applyBorder="1" applyAlignment="1" applyProtection="1">
      <alignment horizontal="center" vertical="center"/>
      <protection hidden="1"/>
    </xf>
    <xf numFmtId="0" fontId="2" fillId="0" borderId="82" xfId="0" applyFont="1" applyBorder="1" applyAlignment="1" applyProtection="1">
      <alignment horizontal="center" vertical="center"/>
      <protection hidden="1"/>
    </xf>
    <xf numFmtId="184" fontId="23" fillId="0" borderId="80" xfId="1" applyNumberFormat="1" applyFont="1" applyFill="1" applyBorder="1" applyAlignment="1" applyProtection="1">
      <alignment horizontal="right" vertical="center"/>
      <protection hidden="1"/>
    </xf>
    <xf numFmtId="184" fontId="23" fillId="0" borderId="0" xfId="1" applyNumberFormat="1" applyFont="1" applyFill="1" applyBorder="1" applyAlignment="1" applyProtection="1">
      <alignment horizontal="right" vertical="center"/>
      <protection hidden="1"/>
    </xf>
    <xf numFmtId="184" fontId="23" fillId="0" borderId="83" xfId="1" applyNumberFormat="1" applyFont="1" applyFill="1" applyBorder="1" applyAlignment="1" applyProtection="1">
      <alignment horizontal="right" vertical="center"/>
      <protection hidden="1"/>
    </xf>
    <xf numFmtId="184" fontId="23" fillId="0" borderId="63" xfId="1" applyNumberFormat="1" applyFont="1" applyFill="1" applyBorder="1" applyAlignment="1" applyProtection="1">
      <alignment horizontal="right" vertical="center"/>
      <protection hidden="1"/>
    </xf>
    <xf numFmtId="38" fontId="2" fillId="0" borderId="0" xfId="1" applyFont="1" applyFill="1" applyBorder="1" applyAlignment="1" applyProtection="1">
      <alignment horizontal="center" vertical="center"/>
      <protection hidden="1"/>
    </xf>
    <xf numFmtId="38" fontId="2" fillId="0" borderId="81" xfId="1" applyFont="1" applyFill="1" applyBorder="1" applyAlignment="1" applyProtection="1">
      <alignment horizontal="center" vertical="center"/>
      <protection hidden="1"/>
    </xf>
    <xf numFmtId="38" fontId="2" fillId="0" borderId="63" xfId="1" applyFont="1" applyFill="1" applyBorder="1" applyAlignment="1" applyProtection="1">
      <alignment horizontal="center" vertical="center"/>
      <protection hidden="1"/>
    </xf>
    <xf numFmtId="38" fontId="2" fillId="0" borderId="84" xfId="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86" fontId="2" fillId="7" borderId="54" xfId="0" applyNumberFormat="1" applyFont="1" applyFill="1" applyBorder="1" applyAlignment="1" applyProtection="1">
      <alignment horizontal="center" vertical="center"/>
      <protection hidden="1"/>
    </xf>
    <xf numFmtId="186" fontId="2" fillId="7" borderId="55" xfId="0" applyNumberFormat="1" applyFont="1" applyFill="1" applyBorder="1" applyAlignment="1" applyProtection="1">
      <alignment horizontal="center" vertical="center"/>
      <protection hidden="1"/>
    </xf>
    <xf numFmtId="0" fontId="16" fillId="0" borderId="0" xfId="0" applyFont="1" applyAlignment="1" applyProtection="1">
      <alignment horizontal="left" vertical="center"/>
      <protection hidden="1"/>
    </xf>
    <xf numFmtId="0" fontId="2" fillId="3" borderId="38"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180" fontId="4" fillId="3" borderId="37" xfId="0" applyNumberFormat="1" applyFont="1" applyFill="1" applyBorder="1" applyAlignment="1" applyProtection="1">
      <alignment horizontal="right" vertical="center" indent="1"/>
      <protection locked="0"/>
    </xf>
    <xf numFmtId="180" fontId="4" fillId="3" borderId="0" xfId="0" applyNumberFormat="1" applyFont="1" applyFill="1" applyBorder="1" applyAlignment="1" applyProtection="1">
      <alignment horizontal="right" vertical="center" indent="1"/>
      <protection locked="0"/>
    </xf>
    <xf numFmtId="180" fontId="4" fillId="3" borderId="36" xfId="0" applyNumberFormat="1" applyFont="1" applyFill="1" applyBorder="1" applyAlignment="1" applyProtection="1">
      <alignment horizontal="right" vertical="center" indent="1"/>
      <protection locked="0"/>
    </xf>
    <xf numFmtId="0" fontId="4" fillId="3" borderId="49" xfId="0" applyFont="1" applyFill="1" applyBorder="1" applyAlignment="1" applyProtection="1">
      <alignment horizontal="right" vertical="center" indent="1"/>
      <protection locked="0"/>
    </xf>
    <xf numFmtId="0" fontId="4" fillId="3" borderId="50" xfId="0" applyFont="1" applyFill="1" applyBorder="1" applyAlignment="1" applyProtection="1">
      <alignment horizontal="right" vertical="center" indent="1"/>
      <protection locked="0"/>
    </xf>
    <xf numFmtId="180" fontId="4" fillId="3" borderId="2" xfId="0" applyNumberFormat="1" applyFont="1" applyFill="1" applyBorder="1" applyAlignment="1" applyProtection="1">
      <alignment horizontal="right" vertical="center" wrapText="1" indent="1"/>
      <protection locked="0"/>
    </xf>
    <xf numFmtId="180" fontId="4" fillId="3" borderId="6" xfId="0" applyNumberFormat="1" applyFont="1" applyFill="1" applyBorder="1" applyAlignment="1" applyProtection="1">
      <alignment horizontal="right" vertical="center" wrapText="1" indent="1"/>
      <protection locked="0"/>
    </xf>
    <xf numFmtId="180" fontId="4" fillId="3" borderId="27" xfId="0" applyNumberFormat="1" applyFont="1" applyFill="1" applyBorder="1" applyAlignment="1" applyProtection="1">
      <alignment horizontal="right" vertical="center" wrapText="1" indent="1"/>
      <protection locked="0"/>
    </xf>
    <xf numFmtId="180" fontId="4" fillId="3" borderId="10" xfId="0" applyNumberFormat="1" applyFont="1" applyFill="1" applyBorder="1" applyAlignment="1" applyProtection="1">
      <alignment horizontal="right" vertical="center" wrapText="1" indent="1"/>
      <protection locked="0"/>
    </xf>
    <xf numFmtId="180" fontId="4" fillId="3" borderId="11" xfId="0" applyNumberFormat="1" applyFont="1" applyFill="1" applyBorder="1" applyAlignment="1" applyProtection="1">
      <alignment horizontal="right" vertical="center" wrapText="1" indent="1"/>
      <protection locked="0"/>
    </xf>
    <xf numFmtId="180" fontId="4" fillId="3" borderId="39" xfId="0" applyNumberFormat="1" applyFont="1" applyFill="1" applyBorder="1" applyAlignment="1" applyProtection="1">
      <alignment horizontal="right" vertical="center" wrapText="1" indent="1"/>
      <protection locked="0"/>
    </xf>
    <xf numFmtId="179" fontId="2" fillId="3" borderId="38" xfId="0" applyNumberFormat="1" applyFont="1" applyFill="1" applyBorder="1" applyAlignment="1" applyProtection="1">
      <alignment horizontal="center" vertical="center"/>
      <protection locked="0"/>
    </xf>
    <xf numFmtId="179" fontId="2" fillId="3" borderId="6" xfId="0" applyNumberFormat="1" applyFont="1" applyFill="1" applyBorder="1" applyAlignment="1" applyProtection="1">
      <alignment horizontal="center" vertical="center"/>
      <protection locked="0"/>
    </xf>
    <xf numFmtId="179" fontId="2" fillId="3" borderId="37"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40" xfId="0" applyNumberFormat="1" applyFont="1" applyFill="1" applyBorder="1" applyAlignment="1" applyProtection="1">
      <alignment horizontal="center" vertical="center"/>
      <protection locked="0"/>
    </xf>
    <xf numFmtId="179" fontId="2" fillId="3" borderId="11" xfId="0" applyNumberFormat="1"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80" fontId="4" fillId="3" borderId="75" xfId="0" applyNumberFormat="1" applyFont="1" applyFill="1" applyBorder="1" applyAlignment="1" applyProtection="1">
      <alignment horizontal="right" vertical="center" indent="1"/>
      <protection locked="0"/>
    </xf>
    <xf numFmtId="180" fontId="4" fillId="3" borderId="76" xfId="0" applyNumberFormat="1" applyFont="1" applyFill="1" applyBorder="1" applyAlignment="1" applyProtection="1">
      <alignment horizontal="right" vertical="center" indent="1"/>
      <protection locked="0"/>
    </xf>
    <xf numFmtId="180" fontId="4" fillId="3" borderId="77" xfId="0" applyNumberFormat="1" applyFont="1" applyFill="1" applyBorder="1" applyAlignment="1" applyProtection="1">
      <alignment horizontal="right" vertical="center" indent="1"/>
      <protection locked="0"/>
    </xf>
    <xf numFmtId="0" fontId="2" fillId="3" borderId="49" xfId="0" applyFont="1" applyFill="1" applyBorder="1" applyAlignment="1" applyProtection="1">
      <alignment horizontal="right" vertical="center" indent="1"/>
      <protection locked="0"/>
    </xf>
    <xf numFmtId="0" fontId="2" fillId="3" borderId="50" xfId="0" applyFont="1" applyFill="1" applyBorder="1" applyAlignment="1" applyProtection="1">
      <alignment horizontal="right" vertical="center" indent="1"/>
      <protection locked="0"/>
    </xf>
    <xf numFmtId="180" fontId="2" fillId="3" borderId="2" xfId="0" applyNumberFormat="1" applyFont="1" applyFill="1" applyBorder="1" applyAlignment="1" applyProtection="1">
      <alignment horizontal="right" vertical="center" wrapText="1" indent="1"/>
      <protection locked="0"/>
    </xf>
    <xf numFmtId="180" fontId="2" fillId="3" borderId="6" xfId="0" applyNumberFormat="1" applyFont="1" applyFill="1" applyBorder="1" applyAlignment="1" applyProtection="1">
      <alignment horizontal="right" vertical="center" wrapText="1" indent="1"/>
      <protection locked="0"/>
    </xf>
    <xf numFmtId="180" fontId="2" fillId="3" borderId="27" xfId="0" applyNumberFormat="1" applyFont="1" applyFill="1" applyBorder="1" applyAlignment="1" applyProtection="1">
      <alignment horizontal="right" vertical="center" wrapText="1" indent="1"/>
      <protection locked="0"/>
    </xf>
    <xf numFmtId="180" fontId="2" fillId="3" borderId="10" xfId="0" applyNumberFormat="1" applyFont="1" applyFill="1" applyBorder="1" applyAlignment="1" applyProtection="1">
      <alignment horizontal="right" vertical="center" wrapText="1" indent="1"/>
      <protection locked="0"/>
    </xf>
    <xf numFmtId="180" fontId="2" fillId="3" borderId="11" xfId="0" applyNumberFormat="1" applyFont="1" applyFill="1" applyBorder="1" applyAlignment="1" applyProtection="1">
      <alignment horizontal="right" vertical="center" wrapText="1" indent="1"/>
      <protection locked="0"/>
    </xf>
    <xf numFmtId="180" fontId="2" fillId="3" borderId="39" xfId="0" applyNumberFormat="1" applyFont="1" applyFill="1" applyBorder="1" applyAlignment="1" applyProtection="1">
      <alignment horizontal="right" vertical="center" wrapText="1" indent="1"/>
      <protection locked="0"/>
    </xf>
    <xf numFmtId="180" fontId="2" fillId="3" borderId="38" xfId="0" applyNumberFormat="1" applyFont="1" applyFill="1" applyBorder="1" applyAlignment="1" applyProtection="1">
      <alignment horizontal="right" vertical="center" indent="1"/>
      <protection locked="0"/>
    </xf>
    <xf numFmtId="180" fontId="2" fillId="3" borderId="6" xfId="0" applyNumberFormat="1" applyFont="1" applyFill="1" applyBorder="1" applyAlignment="1" applyProtection="1">
      <alignment horizontal="right" vertical="center" indent="1"/>
      <protection locked="0"/>
    </xf>
    <xf numFmtId="180" fontId="2" fillId="3" borderId="27" xfId="0" applyNumberFormat="1" applyFont="1" applyFill="1" applyBorder="1" applyAlignment="1" applyProtection="1">
      <alignment horizontal="right" vertical="center" indent="1"/>
      <protection locked="0"/>
    </xf>
    <xf numFmtId="180" fontId="2" fillId="3" borderId="37" xfId="0" applyNumberFormat="1" applyFont="1" applyFill="1" applyBorder="1" applyAlignment="1" applyProtection="1">
      <alignment horizontal="right" vertical="center" indent="1"/>
      <protection locked="0"/>
    </xf>
    <xf numFmtId="180" fontId="2" fillId="3" borderId="0" xfId="0" applyNumberFormat="1" applyFont="1" applyFill="1" applyBorder="1" applyAlignment="1" applyProtection="1">
      <alignment horizontal="right" vertical="center" indent="1"/>
      <protection locked="0"/>
    </xf>
    <xf numFmtId="180" fontId="2" fillId="3" borderId="36" xfId="0" applyNumberFormat="1" applyFont="1" applyFill="1" applyBorder="1" applyAlignment="1" applyProtection="1">
      <alignment horizontal="right" vertical="center" indent="1"/>
      <protection locked="0"/>
    </xf>
    <xf numFmtId="38" fontId="20" fillId="3" borderId="6" xfId="1" applyFont="1" applyFill="1" applyBorder="1" applyAlignment="1" applyProtection="1">
      <alignment horizontal="center" vertical="center" shrinkToFit="1"/>
      <protection locked="0"/>
    </xf>
    <xf numFmtId="38" fontId="20" fillId="3" borderId="11" xfId="1" applyFont="1" applyFill="1" applyBorder="1" applyAlignment="1" applyProtection="1">
      <alignment horizontal="center" vertical="center" shrinkToFit="1"/>
      <protection locked="0"/>
    </xf>
    <xf numFmtId="0" fontId="20" fillId="3" borderId="6" xfId="1" applyNumberFormat="1" applyFont="1" applyFill="1" applyBorder="1" applyAlignment="1" applyProtection="1">
      <alignment horizontal="center" vertical="center" shrinkToFit="1"/>
      <protection locked="0"/>
    </xf>
    <xf numFmtId="0" fontId="20" fillId="3" borderId="11" xfId="1" applyNumberFormat="1" applyFont="1" applyFill="1" applyBorder="1" applyAlignment="1" applyProtection="1">
      <alignment horizontal="center" vertical="center" shrinkToFit="1"/>
      <protection locked="0"/>
    </xf>
    <xf numFmtId="49" fontId="2" fillId="0" borderId="8" xfId="0" applyNumberFormat="1" applyFont="1" applyBorder="1" applyAlignment="1" applyProtection="1">
      <alignment horizontal="left" vertical="center" wrapText="1"/>
      <protection hidden="1"/>
    </xf>
    <xf numFmtId="49" fontId="2" fillId="0" borderId="0" xfId="0" applyNumberFormat="1" applyFont="1" applyBorder="1" applyAlignment="1" applyProtection="1">
      <alignment horizontal="left" vertical="center" wrapText="1"/>
      <protection hidden="1"/>
    </xf>
    <xf numFmtId="49" fontId="2" fillId="0" borderId="9" xfId="0" applyNumberFormat="1" applyFont="1" applyBorder="1" applyAlignment="1" applyProtection="1">
      <alignment horizontal="left" vertical="center" wrapText="1"/>
      <protection hidden="1"/>
    </xf>
    <xf numFmtId="49" fontId="2" fillId="0" borderId="10" xfId="0" applyNumberFormat="1" applyFont="1" applyBorder="1" applyAlignment="1" applyProtection="1">
      <alignment horizontal="left" vertical="center" wrapText="1"/>
      <protection hidden="1"/>
    </xf>
    <xf numFmtId="49" fontId="2" fillId="0" borderId="11" xfId="0" applyNumberFormat="1" applyFont="1" applyBorder="1" applyAlignment="1" applyProtection="1">
      <alignment horizontal="left" vertical="center" wrapText="1"/>
      <protection hidden="1"/>
    </xf>
    <xf numFmtId="49" fontId="2" fillId="0" borderId="12" xfId="0" applyNumberFormat="1" applyFont="1" applyBorder="1" applyAlignment="1" applyProtection="1">
      <alignment horizontal="left" vertical="center" wrapText="1"/>
      <protection hidden="1"/>
    </xf>
    <xf numFmtId="0" fontId="2" fillId="0" borderId="0" xfId="0" applyFont="1" applyBorder="1" applyAlignment="1" applyProtection="1">
      <alignment horizontal="right" vertical="center"/>
      <protection hidden="1"/>
    </xf>
    <xf numFmtId="0" fontId="16" fillId="0" borderId="0" xfId="0" applyFont="1" applyBorder="1" applyAlignment="1" applyProtection="1">
      <alignment horizontal="center" vertical="center"/>
      <protection hidden="1"/>
    </xf>
    <xf numFmtId="178" fontId="16"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176" fontId="15" fillId="3" borderId="6" xfId="0" applyNumberFormat="1" applyFont="1" applyFill="1" applyBorder="1" applyAlignment="1" applyProtection="1">
      <alignment horizontal="center" vertical="center" shrinkToFit="1"/>
      <protection locked="0"/>
    </xf>
    <xf numFmtId="176" fontId="15" fillId="3" borderId="11" xfId="0" applyNumberFormat="1" applyFont="1" applyFill="1" applyBorder="1" applyAlignment="1" applyProtection="1">
      <alignment horizontal="center" vertical="center" shrinkToFit="1"/>
      <protection locked="0"/>
    </xf>
    <xf numFmtId="176" fontId="15" fillId="3" borderId="2" xfId="0" applyNumberFormat="1" applyFont="1" applyFill="1" applyBorder="1" applyAlignment="1" applyProtection="1">
      <alignment horizontal="center" vertical="center" shrinkToFit="1"/>
      <protection locked="0"/>
    </xf>
    <xf numFmtId="176" fontId="15" fillId="3" borderId="10" xfId="0" applyNumberFormat="1" applyFont="1" applyFill="1" applyBorder="1" applyAlignment="1" applyProtection="1">
      <alignment horizontal="center" vertical="center" shrinkToFit="1"/>
      <protection locked="0"/>
    </xf>
    <xf numFmtId="176" fontId="15" fillId="9" borderId="6" xfId="0" applyNumberFormat="1" applyFont="1" applyFill="1" applyBorder="1" applyAlignment="1" applyProtection="1">
      <alignment horizontal="center" vertical="center" shrinkToFit="1"/>
      <protection locked="0"/>
    </xf>
    <xf numFmtId="176" fontId="15" fillId="9" borderId="11" xfId="0" applyNumberFormat="1" applyFont="1" applyFill="1" applyBorder="1" applyAlignment="1" applyProtection="1">
      <alignment horizontal="center" vertical="center" shrinkToFit="1"/>
      <protection locked="0"/>
    </xf>
    <xf numFmtId="0" fontId="28" fillId="9" borderId="85" xfId="0" applyFont="1" applyFill="1" applyBorder="1" applyAlignment="1" applyProtection="1">
      <alignment horizontal="center" vertical="center" shrinkToFit="1"/>
      <protection locked="0"/>
    </xf>
    <xf numFmtId="0" fontId="28" fillId="9" borderId="71" xfId="0" applyFont="1" applyFill="1" applyBorder="1" applyAlignment="1" applyProtection="1">
      <alignment horizontal="center" vertical="center" shrinkToFit="1"/>
      <protection locked="0"/>
    </xf>
    <xf numFmtId="0" fontId="28" fillId="9" borderId="1" xfId="0" applyFont="1" applyFill="1" applyBorder="1" applyAlignment="1" applyProtection="1">
      <alignment horizontal="center" vertical="center" shrinkToFit="1"/>
      <protection locked="0"/>
    </xf>
    <xf numFmtId="0" fontId="28" fillId="9" borderId="69" xfId="0" applyFont="1" applyFill="1" applyBorder="1" applyAlignment="1" applyProtection="1">
      <alignment horizontal="center" vertical="center" shrinkToFit="1"/>
      <protection locked="0"/>
    </xf>
    <xf numFmtId="0" fontId="28" fillId="9" borderId="86" xfId="0" applyFont="1" applyFill="1" applyBorder="1" applyAlignment="1" applyProtection="1">
      <alignment horizontal="center" vertical="center" shrinkToFit="1"/>
      <protection locked="0"/>
    </xf>
    <xf numFmtId="0" fontId="28" fillId="9" borderId="74"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12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3B449895-0D5D-4CF4-A115-9FDDD72451AD}"/>
            </a:ext>
          </a:extLst>
        </xdr:cNvPr>
        <xdr:cNvSpPr/>
      </xdr:nvSpPr>
      <xdr:spPr>
        <a:xfrm>
          <a:off x="5769769" y="92392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AD63067A-4F29-4DA9-99E3-4D016ADD377F}"/>
            </a:ext>
          </a:extLst>
        </xdr:cNvPr>
        <xdr:cNvSpPr/>
      </xdr:nvSpPr>
      <xdr:spPr>
        <a:xfrm>
          <a:off x="5769769" y="150590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10E5C3A0-102F-4618-8A33-BC5FEF774075}"/>
            </a:ext>
          </a:extLst>
        </xdr:cNvPr>
        <xdr:cNvSpPr/>
      </xdr:nvSpPr>
      <xdr:spPr>
        <a:xfrm>
          <a:off x="5769769" y="2088832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15875</xdr:colOff>
      <xdr:row>8</xdr:row>
      <xdr:rowOff>125557</xdr:rowOff>
    </xdr:from>
    <xdr:to>
      <xdr:col>43</xdr:col>
      <xdr:colOff>226579</xdr:colOff>
      <xdr:row>12</xdr:row>
      <xdr:rowOff>90920</xdr:rowOff>
    </xdr:to>
    <xdr:sp macro="" textlink="">
      <xdr:nvSpPr>
        <xdr:cNvPr id="6" name="正方形/長方形 5">
          <a:extLst>
            <a:ext uri="{FF2B5EF4-FFF2-40B4-BE49-F238E27FC236}">
              <a16:creationId xmlns:a16="http://schemas.microsoft.com/office/drawing/2014/main" id="{A21A05C4-8B4E-4925-AA48-8D3C02E94DCB}"/>
            </a:ext>
          </a:extLst>
        </xdr:cNvPr>
        <xdr:cNvSpPr/>
      </xdr:nvSpPr>
      <xdr:spPr>
        <a:xfrm>
          <a:off x="5959475" y="3135457"/>
          <a:ext cx="5839979" cy="92738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います。それ以外の欄は入力できません。</a:t>
          </a:r>
        </a:p>
      </xdr:txBody>
    </xdr:sp>
    <xdr:clientData/>
  </xdr:twoCellAnchor>
  <xdr:twoCellAnchor>
    <xdr:from>
      <xdr:col>23</xdr:col>
      <xdr:colOff>61980</xdr:colOff>
      <xdr:row>8</xdr:row>
      <xdr:rowOff>297295</xdr:rowOff>
    </xdr:from>
    <xdr:to>
      <xdr:col>26</xdr:col>
      <xdr:colOff>119786</xdr:colOff>
      <xdr:row>10</xdr:row>
      <xdr:rowOff>158749</xdr:rowOff>
    </xdr:to>
    <xdr:sp macro="" textlink="">
      <xdr:nvSpPr>
        <xdr:cNvPr id="7" name="正方形/長方形 6">
          <a:extLst>
            <a:ext uri="{FF2B5EF4-FFF2-40B4-BE49-F238E27FC236}">
              <a16:creationId xmlns:a16="http://schemas.microsoft.com/office/drawing/2014/main" id="{7B7CB283-1002-4A46-BEB6-845D80A2EC66}"/>
            </a:ext>
          </a:extLst>
        </xdr:cNvPr>
        <xdr:cNvSpPr/>
      </xdr:nvSpPr>
      <xdr:spPr>
        <a:xfrm>
          <a:off x="6262755" y="3307195"/>
          <a:ext cx="829331" cy="575829"/>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25</xdr:col>
      <xdr:colOff>173182</xdr:colOff>
      <xdr:row>229</xdr:row>
      <xdr:rowOff>34635</xdr:rowOff>
    </xdr:from>
    <xdr:to>
      <xdr:col>42</xdr:col>
      <xdr:colOff>69273</xdr:colOff>
      <xdr:row>232</xdr:row>
      <xdr:rowOff>432954</xdr:rowOff>
    </xdr:to>
    <xdr:sp macro="" textlink="">
      <xdr:nvSpPr>
        <xdr:cNvPr id="8" name="吹き出し: 四角形 7">
          <a:extLst>
            <a:ext uri="{FF2B5EF4-FFF2-40B4-BE49-F238E27FC236}">
              <a16:creationId xmlns:a16="http://schemas.microsoft.com/office/drawing/2014/main" id="{84C2482F-9D13-476A-A12E-8706067E6005}"/>
            </a:ext>
          </a:extLst>
        </xdr:cNvPr>
        <xdr:cNvSpPr/>
      </xdr:nvSpPr>
      <xdr:spPr>
        <a:xfrm>
          <a:off x="6888307" y="31991010"/>
          <a:ext cx="4477616" cy="1350819"/>
        </a:xfrm>
        <a:prstGeom prst="wedgeRectCallout">
          <a:avLst>
            <a:gd name="adj1" fmla="val -49919"/>
            <a:gd name="adj2" fmla="val -792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ＭＳ ゴシック" panose="020B0609070205080204" pitchFamily="49" charset="-128"/>
              <a:ea typeface="ＭＳ ゴシック" panose="020B0609070205080204" pitchFamily="49" charset="-128"/>
            </a:rPr>
            <a:t>各期間の途中から、自己利用部分にテナント店舗を出店させたなど、特別な事情により期間内で自己利用面積が変わる場合は、下表の休業等面積を直接編集してください。</a:t>
          </a:r>
        </a:p>
      </xdr:txBody>
    </xdr:sp>
    <xdr:clientData/>
  </xdr:twoCellAnchor>
  <xdr:twoCellAnchor>
    <xdr:from>
      <xdr:col>23</xdr:col>
      <xdr:colOff>69274</xdr:colOff>
      <xdr:row>237</xdr:row>
      <xdr:rowOff>69272</xdr:rowOff>
    </xdr:from>
    <xdr:to>
      <xdr:col>39</xdr:col>
      <xdr:colOff>138546</xdr:colOff>
      <xdr:row>239</xdr:row>
      <xdr:rowOff>173182</xdr:rowOff>
    </xdr:to>
    <xdr:sp macro="" textlink="">
      <xdr:nvSpPr>
        <xdr:cNvPr id="9" name="吹き出し: 四角形 8">
          <a:extLst>
            <a:ext uri="{FF2B5EF4-FFF2-40B4-BE49-F238E27FC236}">
              <a16:creationId xmlns:a16="http://schemas.microsoft.com/office/drawing/2014/main" id="{0F69B6F3-186C-4DFC-BC63-8B9197FF2291}"/>
            </a:ext>
          </a:extLst>
        </xdr:cNvPr>
        <xdr:cNvSpPr/>
      </xdr:nvSpPr>
      <xdr:spPr>
        <a:xfrm>
          <a:off x="6270049" y="34883147"/>
          <a:ext cx="4336472" cy="818285"/>
        </a:xfrm>
        <a:prstGeom prst="wedgeRectCallout">
          <a:avLst>
            <a:gd name="adj1" fmla="val -49919"/>
            <a:gd name="adj2" fmla="val -792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日によって店舗数が異なる場合は、一番稼働パターンが多い店舗数を記入してください。</a:t>
          </a:r>
        </a:p>
      </xdr:txBody>
    </xdr:sp>
    <xdr:clientData/>
  </xdr:twoCellAnchor>
  <xdr:twoCellAnchor>
    <xdr:from>
      <xdr:col>3</xdr:col>
      <xdr:colOff>17319</xdr:colOff>
      <xdr:row>265</xdr:row>
      <xdr:rowOff>34634</xdr:rowOff>
    </xdr:from>
    <xdr:to>
      <xdr:col>14</xdr:col>
      <xdr:colOff>51954</xdr:colOff>
      <xdr:row>274</xdr:row>
      <xdr:rowOff>2</xdr:rowOff>
    </xdr:to>
    <xdr:sp macro="" textlink="">
      <xdr:nvSpPr>
        <xdr:cNvPr id="10" name="吹き出し: 四角形 9">
          <a:extLst>
            <a:ext uri="{FF2B5EF4-FFF2-40B4-BE49-F238E27FC236}">
              <a16:creationId xmlns:a16="http://schemas.microsoft.com/office/drawing/2014/main" id="{1F607C82-1023-41E7-99EC-3D27B410C0C4}"/>
            </a:ext>
          </a:extLst>
        </xdr:cNvPr>
        <xdr:cNvSpPr/>
      </xdr:nvSpPr>
      <xdr:spPr>
        <a:xfrm>
          <a:off x="952501" y="42706634"/>
          <a:ext cx="2996044" cy="1524004"/>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▼を押すと「〇」「定」「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15</xdr:col>
      <xdr:colOff>138546</xdr:colOff>
      <xdr:row>266</xdr:row>
      <xdr:rowOff>86588</xdr:rowOff>
    </xdr:from>
    <xdr:to>
      <xdr:col>32</xdr:col>
      <xdr:colOff>173181</xdr:colOff>
      <xdr:row>274</xdr:row>
      <xdr:rowOff>103909</xdr:rowOff>
    </xdr:to>
    <xdr:sp macro="" textlink="">
      <xdr:nvSpPr>
        <xdr:cNvPr id="12" name="吹き出し: 四角形 11">
          <a:extLst>
            <a:ext uri="{FF2B5EF4-FFF2-40B4-BE49-F238E27FC236}">
              <a16:creationId xmlns:a16="http://schemas.microsoft.com/office/drawing/2014/main" id="{76335B01-B918-4B7E-8A05-F852D028229B}"/>
            </a:ext>
          </a:extLst>
        </xdr:cNvPr>
        <xdr:cNvSpPr/>
      </xdr:nvSpPr>
      <xdr:spPr>
        <a:xfrm>
          <a:off x="4281921" y="42529988"/>
          <a:ext cx="4425660" cy="1388921"/>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休業等面積、テナント等数、うち特定百貨店等店舗は、前ページで入力した数値が自動入力されます。日によって変更がある場合は、ここに直接入力して変更してください。</a:t>
          </a:r>
        </a:p>
      </xdr:txBody>
    </xdr:sp>
    <xdr:clientData/>
  </xdr:twoCellAnchor>
  <xdr:twoCellAnchor>
    <xdr:from>
      <xdr:col>26</xdr:col>
      <xdr:colOff>17318</xdr:colOff>
      <xdr:row>320</xdr:row>
      <xdr:rowOff>86591</xdr:rowOff>
    </xdr:from>
    <xdr:to>
      <xdr:col>42</xdr:col>
      <xdr:colOff>138544</xdr:colOff>
      <xdr:row>323</xdr:row>
      <xdr:rowOff>121228</xdr:rowOff>
    </xdr:to>
    <xdr:sp macro="" textlink="">
      <xdr:nvSpPr>
        <xdr:cNvPr id="13" name="吹き出し: 四角形 12">
          <a:extLst>
            <a:ext uri="{FF2B5EF4-FFF2-40B4-BE49-F238E27FC236}">
              <a16:creationId xmlns:a16="http://schemas.microsoft.com/office/drawing/2014/main" id="{2E47DA2F-112A-4E29-994E-A99CB14FE98F}"/>
            </a:ext>
          </a:extLst>
        </xdr:cNvPr>
        <xdr:cNvSpPr/>
      </xdr:nvSpPr>
      <xdr:spPr>
        <a:xfrm>
          <a:off x="6989618" y="51788291"/>
          <a:ext cx="4445576" cy="548987"/>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27</xdr:col>
      <xdr:colOff>34637</xdr:colOff>
      <xdr:row>405</xdr:row>
      <xdr:rowOff>34636</xdr:rowOff>
    </xdr:from>
    <xdr:to>
      <xdr:col>43</xdr:col>
      <xdr:colOff>138544</xdr:colOff>
      <xdr:row>408</xdr:row>
      <xdr:rowOff>69273</xdr:rowOff>
    </xdr:to>
    <xdr:sp macro="" textlink="">
      <xdr:nvSpPr>
        <xdr:cNvPr id="14" name="吹き出し: 四角形 13">
          <a:extLst>
            <a:ext uri="{FF2B5EF4-FFF2-40B4-BE49-F238E27FC236}">
              <a16:creationId xmlns:a16="http://schemas.microsoft.com/office/drawing/2014/main" id="{4832448F-AD4A-4F07-8746-189FB75E7B34}"/>
            </a:ext>
          </a:extLst>
        </xdr:cNvPr>
        <xdr:cNvSpPr/>
      </xdr:nvSpPr>
      <xdr:spPr>
        <a:xfrm>
          <a:off x="7264112" y="66309586"/>
          <a:ext cx="4447307" cy="548987"/>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26</xdr:col>
      <xdr:colOff>173181</xdr:colOff>
      <xdr:row>487</xdr:row>
      <xdr:rowOff>69271</xdr:rowOff>
    </xdr:from>
    <xdr:to>
      <xdr:col>43</xdr:col>
      <xdr:colOff>17316</xdr:colOff>
      <xdr:row>492</xdr:row>
      <xdr:rowOff>17317</xdr:rowOff>
    </xdr:to>
    <xdr:sp macro="" textlink="">
      <xdr:nvSpPr>
        <xdr:cNvPr id="15" name="吹き出し: 四角形 14">
          <a:extLst>
            <a:ext uri="{FF2B5EF4-FFF2-40B4-BE49-F238E27FC236}">
              <a16:creationId xmlns:a16="http://schemas.microsoft.com/office/drawing/2014/main" id="{D3BEA816-3698-459E-89C7-97466207DF5C}"/>
            </a:ext>
          </a:extLst>
        </xdr:cNvPr>
        <xdr:cNvSpPr/>
      </xdr:nvSpPr>
      <xdr:spPr>
        <a:xfrm>
          <a:off x="7187045" y="81187635"/>
          <a:ext cx="4468089" cy="813955"/>
        </a:xfrm>
        <a:prstGeom prst="wedgeRectCallout">
          <a:avLst>
            <a:gd name="adj1" fmla="val 30590"/>
            <a:gd name="adj2" fmla="val 10318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20</xdr:col>
      <xdr:colOff>34636</xdr:colOff>
      <xdr:row>332</xdr:row>
      <xdr:rowOff>155864</xdr:rowOff>
    </xdr:from>
    <xdr:to>
      <xdr:col>36</xdr:col>
      <xdr:colOff>259770</xdr:colOff>
      <xdr:row>337</xdr:row>
      <xdr:rowOff>51955</xdr:rowOff>
    </xdr:to>
    <xdr:sp macro="" textlink="">
      <xdr:nvSpPr>
        <xdr:cNvPr id="18" name="吹き出し: 四角形 17">
          <a:extLst>
            <a:ext uri="{FF2B5EF4-FFF2-40B4-BE49-F238E27FC236}">
              <a16:creationId xmlns:a16="http://schemas.microsoft.com/office/drawing/2014/main" id="{2AA1A854-284D-4AE7-8C17-861FB97C5D5E}"/>
            </a:ext>
          </a:extLst>
        </xdr:cNvPr>
        <xdr:cNvSpPr/>
      </xdr:nvSpPr>
      <xdr:spPr>
        <a:xfrm>
          <a:off x="5463886" y="53914964"/>
          <a:ext cx="4435184" cy="753341"/>
        </a:xfrm>
        <a:prstGeom prst="wedgeRectCallout">
          <a:avLst>
            <a:gd name="adj1" fmla="val 32528"/>
            <a:gd name="adj2" fmla="val 8500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3</xdr:col>
      <xdr:colOff>121229</xdr:colOff>
      <xdr:row>337</xdr:row>
      <xdr:rowOff>51951</xdr:rowOff>
    </xdr:from>
    <xdr:to>
      <xdr:col>14</xdr:col>
      <xdr:colOff>155864</xdr:colOff>
      <xdr:row>347</xdr:row>
      <xdr:rowOff>86590</xdr:rowOff>
    </xdr:to>
    <xdr:sp macro="" textlink="">
      <xdr:nvSpPr>
        <xdr:cNvPr id="19" name="吹き出し: 四角形 18">
          <a:extLst>
            <a:ext uri="{FF2B5EF4-FFF2-40B4-BE49-F238E27FC236}">
              <a16:creationId xmlns:a16="http://schemas.microsoft.com/office/drawing/2014/main" id="{4602E3FE-D3DA-470E-B494-6397F47EDFF9}"/>
            </a:ext>
          </a:extLst>
        </xdr:cNvPr>
        <xdr:cNvSpPr/>
      </xdr:nvSpPr>
      <xdr:spPr>
        <a:xfrm>
          <a:off x="1056411" y="55193042"/>
          <a:ext cx="2996044" cy="1766457"/>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▼を押すと「△」「定」「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注：時短協力は「△」</a:t>
          </a:r>
          <a:endParaRPr lang="ja-JP" altLang="ja-JP" sz="1600">
            <a:effectLst/>
          </a:endParaRPr>
        </a:p>
      </xdr:txBody>
    </xdr:sp>
    <xdr:clientData/>
  </xdr:twoCellAnchor>
  <xdr:twoCellAnchor>
    <xdr:from>
      <xdr:col>35</xdr:col>
      <xdr:colOff>242454</xdr:colOff>
      <xdr:row>1</xdr:row>
      <xdr:rowOff>86591</xdr:rowOff>
    </xdr:from>
    <xdr:to>
      <xdr:col>42</xdr:col>
      <xdr:colOff>207818</xdr:colOff>
      <xdr:row>3</xdr:row>
      <xdr:rowOff>225136</xdr:rowOff>
    </xdr:to>
    <xdr:sp macro="" textlink="">
      <xdr:nvSpPr>
        <xdr:cNvPr id="5" name="テキスト ボックス 4">
          <a:extLst>
            <a:ext uri="{FF2B5EF4-FFF2-40B4-BE49-F238E27FC236}">
              <a16:creationId xmlns:a16="http://schemas.microsoft.com/office/drawing/2014/main" id="{63AABB09-6D05-4EDA-BEDA-507D7C9164CA}"/>
            </a:ext>
          </a:extLst>
        </xdr:cNvPr>
        <xdr:cNvSpPr txBox="1"/>
      </xdr:nvSpPr>
      <xdr:spPr>
        <a:xfrm>
          <a:off x="9663545" y="450273"/>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28</xdr:row>
      <xdr:rowOff>57150</xdr:rowOff>
    </xdr:from>
    <xdr:to>
      <xdr:col>22</xdr:col>
      <xdr:colOff>202407</xdr:colOff>
      <xdr:row>29</xdr:row>
      <xdr:rowOff>188799</xdr:rowOff>
    </xdr:to>
    <xdr:sp macro="" textlink="">
      <xdr:nvSpPr>
        <xdr:cNvPr id="2" name="下矢印 1">
          <a:extLst>
            <a:ext uri="{FF2B5EF4-FFF2-40B4-BE49-F238E27FC236}">
              <a16:creationId xmlns:a16="http://schemas.microsoft.com/office/drawing/2014/main" id="{0F8F1372-D0B9-4928-B43F-68218D5BCB97}"/>
            </a:ext>
          </a:extLst>
        </xdr:cNvPr>
        <xdr:cNvSpPr/>
      </xdr:nvSpPr>
      <xdr:spPr>
        <a:xfrm>
          <a:off x="5769769" y="7124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D9D8F2E5-61C9-4B0C-84DD-AC04237C3F12}"/>
            </a:ext>
          </a:extLst>
        </xdr:cNvPr>
        <xdr:cNvSpPr/>
      </xdr:nvSpPr>
      <xdr:spPr>
        <a:xfrm>
          <a:off x="5769769" y="12944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65</xdr:row>
      <xdr:rowOff>57150</xdr:rowOff>
    </xdr:from>
    <xdr:to>
      <xdr:col>22</xdr:col>
      <xdr:colOff>202407</xdr:colOff>
      <xdr:row>66</xdr:row>
      <xdr:rowOff>188799</xdr:rowOff>
    </xdr:to>
    <xdr:sp macro="" textlink="">
      <xdr:nvSpPr>
        <xdr:cNvPr id="4" name="下矢印 1">
          <a:extLst>
            <a:ext uri="{FF2B5EF4-FFF2-40B4-BE49-F238E27FC236}">
              <a16:creationId xmlns:a16="http://schemas.microsoft.com/office/drawing/2014/main" id="{BFB76178-ECB6-4B8D-B32F-EB58439D71F0}"/>
            </a:ext>
          </a:extLst>
        </xdr:cNvPr>
        <xdr:cNvSpPr/>
      </xdr:nvSpPr>
      <xdr:spPr>
        <a:xfrm>
          <a:off x="5769769" y="1877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883A-29E7-45E6-B1C1-08282C32A2BB}">
  <dimension ref="A1:BK504"/>
  <sheetViews>
    <sheetView showZeros="0" tabSelected="1" view="pageBreakPreview" zoomScale="55" zoomScaleNormal="60" zoomScaleSheetLayoutView="55" zoomScalePageLayoutView="40" workbookViewId="0">
      <selection activeCell="A2" sqref="A2:H2"/>
    </sheetView>
  </sheetViews>
  <sheetFormatPr defaultColWidth="9" defaultRowHeight="18.75" x14ac:dyDescent="0.15"/>
  <cols>
    <col min="1" max="3" width="4.125" style="1" customWidth="1"/>
    <col min="4" max="4" width="4.125" style="109" customWidth="1"/>
    <col min="5" max="5" width="4.125" style="1" customWidth="1"/>
    <col min="6" max="31" width="3.375" style="1" customWidth="1"/>
    <col min="32" max="43" width="3.625" style="1" customWidth="1"/>
    <col min="44" max="44" width="4" style="1" customWidth="1"/>
    <col min="45" max="45" width="2.375" style="1" customWidth="1"/>
    <col min="46" max="47" width="9" style="1" hidden="1" customWidth="1"/>
    <col min="48" max="49" width="0" style="1" hidden="1" customWidth="1"/>
    <col min="50" max="50" width="9" style="1" hidden="1" customWidth="1"/>
    <col min="51" max="52" width="0" style="1" hidden="1" customWidth="1"/>
    <col min="53" max="53" width="9" style="1" hidden="1" customWidth="1"/>
    <col min="54" max="55" width="0" style="1" hidden="1" customWidth="1"/>
    <col min="56" max="16384" width="9" style="1"/>
  </cols>
  <sheetData>
    <row r="1" spans="1:59" ht="29.25" customHeight="1" x14ac:dyDescent="0.15">
      <c r="D1" s="2"/>
    </row>
    <row r="2" spans="1:59" ht="35.1" customHeight="1" x14ac:dyDescent="0.15">
      <c r="A2" s="159" t="s">
        <v>155</v>
      </c>
      <c r="B2" s="159"/>
      <c r="C2" s="159"/>
      <c r="D2" s="159"/>
      <c r="E2" s="159"/>
      <c r="F2" s="159"/>
      <c r="G2" s="159"/>
      <c r="H2" s="159"/>
      <c r="I2" s="160" t="s">
        <v>153</v>
      </c>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36"/>
      <c r="AT2" s="141"/>
      <c r="AU2" s="3"/>
      <c r="AV2" s="3"/>
      <c r="AW2" s="3"/>
      <c r="AX2" s="3"/>
      <c r="AY2" s="3"/>
      <c r="AZ2" s="3"/>
      <c r="BA2" s="3"/>
      <c r="BB2" s="3"/>
      <c r="BC2" s="3"/>
      <c r="BD2" s="3"/>
      <c r="BE2" s="3"/>
      <c r="BF2" s="3"/>
      <c r="BG2" s="3"/>
    </row>
    <row r="3" spans="1:59" ht="35.1" customHeight="1" x14ac:dyDescent="0.15">
      <c r="A3" s="160" t="s">
        <v>154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36"/>
      <c r="AT3" s="141"/>
      <c r="AU3" s="3"/>
      <c r="AV3" s="3"/>
      <c r="AW3" s="3"/>
      <c r="AX3" s="3"/>
      <c r="AY3" s="3"/>
      <c r="AZ3" s="3"/>
      <c r="BA3" s="3"/>
      <c r="BB3" s="3"/>
      <c r="BC3" s="3"/>
      <c r="BD3" s="3"/>
      <c r="BE3" s="3"/>
      <c r="BF3" s="3"/>
      <c r="BG3" s="3"/>
    </row>
    <row r="4" spans="1:59" ht="27.75" customHeight="1" thickBot="1" x14ac:dyDescent="0.2">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36"/>
      <c r="AT4" s="141"/>
      <c r="AU4" s="3"/>
      <c r="AV4" s="3"/>
      <c r="AW4" s="3"/>
      <c r="AX4" s="3"/>
      <c r="AY4" s="3"/>
      <c r="AZ4" s="3"/>
      <c r="BA4" s="3"/>
      <c r="BB4" s="3"/>
      <c r="BC4" s="3"/>
      <c r="BD4" s="3"/>
      <c r="BE4" s="3"/>
      <c r="BF4" s="3"/>
      <c r="BG4" s="3"/>
    </row>
    <row r="5" spans="1:59" ht="27.75" customHeight="1" x14ac:dyDescent="0.15">
      <c r="A5" s="141"/>
      <c r="B5" s="136"/>
      <c r="C5" s="161" t="s">
        <v>157</v>
      </c>
      <c r="D5" s="162"/>
      <c r="E5" s="162"/>
      <c r="F5" s="162"/>
      <c r="G5" s="162"/>
      <c r="H5" s="162"/>
      <c r="I5" s="162"/>
      <c r="J5" s="162"/>
      <c r="K5" s="162"/>
      <c r="L5" s="165" t="s">
        <v>162</v>
      </c>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6"/>
      <c r="AQ5" s="141"/>
      <c r="AR5" s="141"/>
      <c r="AS5" s="136"/>
      <c r="AT5" s="141"/>
      <c r="AU5" s="3"/>
      <c r="AV5" s="3"/>
      <c r="AW5" s="3"/>
      <c r="AX5" s="3"/>
      <c r="AY5" s="3"/>
      <c r="AZ5" s="3"/>
      <c r="BA5" s="3"/>
      <c r="BB5" s="3"/>
      <c r="BC5" s="3"/>
      <c r="BD5" s="3"/>
      <c r="BE5" s="3"/>
      <c r="BF5" s="3"/>
      <c r="BG5" s="3"/>
    </row>
    <row r="6" spans="1:59" ht="27.75" customHeight="1" x14ac:dyDescent="0.15">
      <c r="A6" s="141"/>
      <c r="B6" s="136"/>
      <c r="C6" s="163"/>
      <c r="D6" s="164"/>
      <c r="E6" s="164"/>
      <c r="F6" s="164"/>
      <c r="G6" s="164"/>
      <c r="H6" s="164"/>
      <c r="I6" s="164"/>
      <c r="J6" s="164"/>
      <c r="K6" s="164"/>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8"/>
      <c r="AQ6" s="141"/>
      <c r="AR6" s="141"/>
      <c r="AS6" s="136"/>
      <c r="AT6" s="141"/>
      <c r="AU6" s="3"/>
      <c r="AV6" s="3"/>
      <c r="AW6" s="3"/>
      <c r="AX6" s="3"/>
      <c r="AY6" s="3"/>
      <c r="AZ6" s="3"/>
      <c r="BA6" s="3"/>
      <c r="BB6" s="3"/>
      <c r="BC6" s="3"/>
      <c r="BD6" s="3"/>
      <c r="BE6" s="3"/>
      <c r="BF6" s="3"/>
      <c r="BG6" s="3"/>
    </row>
    <row r="7" spans="1:59" ht="27.75" customHeight="1" x14ac:dyDescent="0.15">
      <c r="A7" s="141"/>
      <c r="B7" s="141"/>
      <c r="C7" s="197" t="s">
        <v>156</v>
      </c>
      <c r="D7" s="164"/>
      <c r="E7" s="164"/>
      <c r="F7" s="164"/>
      <c r="G7" s="164"/>
      <c r="H7" s="164"/>
      <c r="I7" s="164"/>
      <c r="J7" s="164"/>
      <c r="K7" s="164"/>
      <c r="L7" s="167" t="s">
        <v>163</v>
      </c>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8"/>
      <c r="AQ7" s="141"/>
      <c r="AR7" s="141"/>
      <c r="AS7" s="136"/>
      <c r="AT7" s="141"/>
      <c r="AU7" s="3"/>
      <c r="AV7" s="3"/>
      <c r="AW7" s="3"/>
      <c r="AX7" s="3"/>
      <c r="AY7" s="3"/>
      <c r="AZ7" s="3"/>
      <c r="BA7" s="3"/>
      <c r="BB7" s="3"/>
      <c r="BC7" s="3"/>
      <c r="BD7" s="3"/>
      <c r="BE7" s="3"/>
      <c r="BF7" s="3"/>
      <c r="BG7" s="3"/>
    </row>
    <row r="8" spans="1:59" ht="27.75" customHeight="1" thickBot="1" x14ac:dyDescent="0.2">
      <c r="A8" s="141"/>
      <c r="B8" s="141"/>
      <c r="C8" s="198"/>
      <c r="D8" s="199"/>
      <c r="E8" s="199"/>
      <c r="F8" s="199"/>
      <c r="G8" s="199"/>
      <c r="H8" s="199"/>
      <c r="I8" s="199"/>
      <c r="J8" s="199"/>
      <c r="K8" s="199"/>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1"/>
      <c r="AQ8" s="141"/>
      <c r="AR8" s="141"/>
      <c r="AS8" s="136"/>
      <c r="AT8" s="141"/>
      <c r="AU8" s="3"/>
      <c r="AV8" s="3"/>
      <c r="AW8" s="3"/>
      <c r="AX8" s="3"/>
      <c r="AY8" s="3"/>
      <c r="AZ8" s="3"/>
      <c r="BA8" s="3"/>
      <c r="BB8" s="3"/>
      <c r="BC8" s="3"/>
      <c r="BD8" s="3"/>
      <c r="BE8" s="3"/>
      <c r="BF8" s="3"/>
      <c r="BG8" s="3"/>
    </row>
    <row r="9" spans="1:59" ht="27.75" customHeight="1" x14ac:dyDescent="0.15">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36"/>
      <c r="AT9" s="141"/>
      <c r="AU9" s="3"/>
      <c r="AV9" s="3"/>
      <c r="AW9" s="3"/>
      <c r="AX9" s="3"/>
      <c r="AY9" s="3"/>
      <c r="AZ9" s="3"/>
      <c r="BA9" s="3"/>
      <c r="BB9" s="3"/>
      <c r="BC9" s="3"/>
      <c r="BD9" s="3"/>
      <c r="BE9" s="3"/>
      <c r="BF9" s="3"/>
      <c r="BG9" s="3"/>
    </row>
    <row r="10" spans="1:59" s="9" customFormat="1" ht="28.5" customHeight="1" x14ac:dyDescent="0.15">
      <c r="A10" s="4" t="s">
        <v>150</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15">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15">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15">
      <c r="A13" s="17"/>
      <c r="B13" s="18" t="s">
        <v>0</v>
      </c>
      <c r="D13" s="19"/>
      <c r="X13" s="12"/>
      <c r="AU13" s="8"/>
      <c r="AV13" s="8"/>
      <c r="AW13" s="8"/>
      <c r="AX13" s="8"/>
      <c r="AY13" s="8"/>
      <c r="AZ13" s="8"/>
      <c r="BA13" s="8"/>
      <c r="BB13" s="8"/>
      <c r="BC13" s="8"/>
      <c r="BD13" s="8"/>
      <c r="BE13" s="8"/>
      <c r="BF13" s="8"/>
      <c r="BG13" s="8"/>
    </row>
    <row r="14" spans="1:59" s="9" customFormat="1" ht="28.5" customHeight="1" x14ac:dyDescent="0.15">
      <c r="A14" s="17"/>
      <c r="B14" s="18" t="s">
        <v>1</v>
      </c>
      <c r="D14" s="19"/>
      <c r="X14" s="12"/>
    </row>
    <row r="15" spans="1:59" s="9" customFormat="1" ht="28.5" customHeight="1" x14ac:dyDescent="0.15">
      <c r="A15" s="17"/>
      <c r="B15" s="18" t="s">
        <v>2</v>
      </c>
      <c r="D15" s="19"/>
      <c r="X15" s="12"/>
    </row>
    <row r="16" spans="1:59" s="20" customFormat="1" ht="28.5" customHeight="1" x14ac:dyDescent="0.15">
      <c r="B16" s="18"/>
      <c r="C16" s="21" t="s">
        <v>3</v>
      </c>
      <c r="D16" s="22"/>
      <c r="X16" s="12"/>
      <c r="AU16" s="23"/>
      <c r="AV16" s="23"/>
      <c r="AW16" s="23"/>
      <c r="AX16" s="23"/>
      <c r="AY16" s="23"/>
      <c r="AZ16" s="23"/>
      <c r="BA16" s="23"/>
      <c r="BB16" s="23"/>
      <c r="BC16" s="23"/>
      <c r="BD16" s="23"/>
      <c r="BE16" s="23"/>
      <c r="BF16" s="23"/>
      <c r="BG16" s="23"/>
    </row>
    <row r="17" spans="1:59" s="24" customFormat="1" ht="28.5" customHeight="1" x14ac:dyDescent="0.15">
      <c r="B17" s="18"/>
      <c r="C17" s="186" t="s">
        <v>4</v>
      </c>
      <c r="D17" s="186"/>
      <c r="E17" s="186"/>
      <c r="F17" s="186"/>
      <c r="G17" s="186"/>
      <c r="H17" s="186"/>
      <c r="I17" s="186" t="s">
        <v>5</v>
      </c>
      <c r="J17" s="186"/>
      <c r="K17" s="186"/>
      <c r="L17" s="186"/>
      <c r="M17" s="186" t="s">
        <v>6</v>
      </c>
      <c r="N17" s="186"/>
      <c r="O17" s="186"/>
      <c r="P17" s="186"/>
      <c r="Q17" s="186"/>
      <c r="R17" s="186"/>
      <c r="S17" s="202" t="s">
        <v>7</v>
      </c>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4"/>
      <c r="AS17" s="21"/>
      <c r="AT17" s="21"/>
    </row>
    <row r="18" spans="1:59" s="24" customFormat="1" ht="28.5" customHeight="1" x14ac:dyDescent="0.15">
      <c r="B18" s="18"/>
      <c r="C18" s="186" t="s">
        <v>8</v>
      </c>
      <c r="D18" s="186"/>
      <c r="E18" s="186"/>
      <c r="F18" s="186"/>
      <c r="G18" s="186"/>
      <c r="H18" s="186"/>
      <c r="I18" s="186" t="s">
        <v>9</v>
      </c>
      <c r="J18" s="186"/>
      <c r="K18" s="186"/>
      <c r="L18" s="186"/>
      <c r="M18" s="186" t="s">
        <v>10</v>
      </c>
      <c r="N18" s="186"/>
      <c r="O18" s="186"/>
      <c r="P18" s="186"/>
      <c r="Q18" s="186"/>
      <c r="R18" s="187"/>
      <c r="S18" s="188" t="s">
        <v>11</v>
      </c>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90"/>
    </row>
    <row r="19" spans="1:59" s="24" customFormat="1" ht="28.5" customHeight="1" x14ac:dyDescent="0.15">
      <c r="B19" s="18"/>
      <c r="C19" s="186" t="s">
        <v>12</v>
      </c>
      <c r="D19" s="186"/>
      <c r="E19" s="186"/>
      <c r="F19" s="186"/>
      <c r="G19" s="186"/>
      <c r="H19" s="186"/>
      <c r="I19" s="186" t="s">
        <v>13</v>
      </c>
      <c r="J19" s="186"/>
      <c r="K19" s="186"/>
      <c r="L19" s="186"/>
      <c r="M19" s="186"/>
      <c r="N19" s="186"/>
      <c r="O19" s="186"/>
      <c r="P19" s="186"/>
      <c r="Q19" s="186"/>
      <c r="R19" s="186"/>
      <c r="S19" s="191"/>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3"/>
      <c r="AT19" s="25"/>
      <c r="AU19" s="25"/>
      <c r="AV19" s="25"/>
      <c r="AW19" s="25"/>
      <c r="AX19" s="25"/>
      <c r="AY19" s="25"/>
    </row>
    <row r="20" spans="1:59" s="24" customFormat="1" ht="28.5" customHeight="1" x14ac:dyDescent="0.15">
      <c r="C20" s="186"/>
      <c r="D20" s="186"/>
      <c r="E20" s="186"/>
      <c r="F20" s="186"/>
      <c r="G20" s="186"/>
      <c r="H20" s="186"/>
      <c r="I20" s="186" t="s">
        <v>14</v>
      </c>
      <c r="J20" s="186"/>
      <c r="K20" s="186"/>
      <c r="L20" s="186"/>
      <c r="M20" s="186" t="s">
        <v>15</v>
      </c>
      <c r="N20" s="186"/>
      <c r="O20" s="186"/>
      <c r="P20" s="186"/>
      <c r="Q20" s="186"/>
      <c r="R20" s="186"/>
      <c r="S20" s="194"/>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6"/>
      <c r="AS20" s="21"/>
      <c r="AT20" s="26"/>
      <c r="AU20" s="145"/>
      <c r="AV20" s="145"/>
      <c r="AW20" s="145"/>
      <c r="AX20" s="145"/>
      <c r="AY20" s="145"/>
      <c r="AZ20" s="145"/>
      <c r="BA20" s="145"/>
      <c r="BB20" s="145"/>
      <c r="BC20" s="145"/>
      <c r="BD20" s="145"/>
      <c r="BE20" s="145"/>
      <c r="BF20" s="145"/>
    </row>
    <row r="21" spans="1:59" s="24" customFormat="1" ht="28.5" customHeight="1" x14ac:dyDescent="0.15">
      <c r="B21" s="27"/>
      <c r="C21" s="28"/>
      <c r="D21" s="28"/>
      <c r="E21" s="28"/>
      <c r="F21" s="28"/>
      <c r="G21" s="28"/>
      <c r="H21" s="28"/>
      <c r="I21" s="28"/>
      <c r="J21" s="28"/>
      <c r="K21" s="28"/>
      <c r="L21" s="28"/>
      <c r="M21" s="28"/>
      <c r="N21" s="28"/>
      <c r="O21" s="28"/>
      <c r="P21" s="28"/>
      <c r="Q21" s="28"/>
      <c r="R21" s="28"/>
      <c r="S21" s="29"/>
      <c r="T21" s="30"/>
      <c r="U21" s="30"/>
      <c r="V21" s="30"/>
      <c r="W21" s="30"/>
      <c r="X21" s="31"/>
      <c r="Y21" s="30"/>
      <c r="Z21" s="30"/>
      <c r="AA21" s="30"/>
      <c r="AB21" s="30"/>
      <c r="AC21" s="30"/>
      <c r="AD21" s="30"/>
      <c r="AE21" s="30"/>
      <c r="AF21" s="30"/>
      <c r="AG21" s="30"/>
      <c r="AH21" s="30"/>
      <c r="AI21" s="30"/>
      <c r="AJ21" s="30"/>
      <c r="AK21" s="30"/>
      <c r="AL21" s="30"/>
      <c r="AM21" s="30"/>
      <c r="AR21" s="32"/>
      <c r="AS21" s="21"/>
      <c r="AT21" s="26"/>
      <c r="AU21" s="145"/>
      <c r="AV21" s="145"/>
      <c r="AW21" s="145"/>
      <c r="AX21" s="145"/>
      <c r="AY21" s="145"/>
      <c r="AZ21" s="145"/>
      <c r="BA21" s="145"/>
      <c r="BB21" s="145"/>
      <c r="BC21" s="145"/>
      <c r="BD21" s="145"/>
      <c r="BE21" s="145"/>
      <c r="BF21" s="145"/>
    </row>
    <row r="22" spans="1:59" s="16" customFormat="1" ht="4.5" customHeight="1" x14ac:dyDescent="0.15">
      <c r="A22" s="14"/>
      <c r="B22" s="14"/>
      <c r="C22" s="15"/>
      <c r="F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U22" s="146"/>
      <c r="AV22" s="147"/>
      <c r="AW22" s="147"/>
      <c r="AX22" s="147"/>
      <c r="AY22" s="147"/>
      <c r="AZ22" s="147"/>
      <c r="BA22" s="147"/>
      <c r="BB22" s="147"/>
      <c r="BC22" s="147"/>
      <c r="BD22" s="147"/>
      <c r="BE22" s="147"/>
      <c r="BF22" s="147"/>
      <c r="BG22" s="9"/>
    </row>
    <row r="23" spans="1:59" ht="25.5" customHeight="1" x14ac:dyDescent="0.15">
      <c r="A23" s="169" t="s">
        <v>16</v>
      </c>
      <c r="B23" s="170"/>
      <c r="C23" s="170"/>
      <c r="D23" s="170"/>
      <c r="E23" s="170"/>
      <c r="F23" s="170"/>
      <c r="G23" s="170"/>
      <c r="H23" s="170"/>
      <c r="I23" s="171"/>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148"/>
      <c r="AV23" s="148" t="s">
        <v>17</v>
      </c>
      <c r="AW23" s="147"/>
      <c r="AX23" s="147"/>
      <c r="AY23" s="147"/>
      <c r="AZ23" s="147"/>
      <c r="BA23" s="148"/>
      <c r="BB23" s="147"/>
      <c r="BC23" s="147"/>
      <c r="BD23" s="147"/>
      <c r="BE23" s="147"/>
      <c r="BF23" s="147"/>
      <c r="BG23" s="9"/>
    </row>
    <row r="24" spans="1:59" ht="17.25" customHeight="1" x14ac:dyDescent="0.15">
      <c r="A24" s="172"/>
      <c r="B24" s="173"/>
      <c r="C24" s="173"/>
      <c r="D24" s="173"/>
      <c r="E24" s="173"/>
      <c r="F24" s="173"/>
      <c r="G24" s="173"/>
      <c r="H24" s="173"/>
      <c r="I24" s="174"/>
      <c r="J24" s="35"/>
      <c r="K24" s="35"/>
      <c r="L24" s="35"/>
      <c r="M24" s="35"/>
      <c r="N24" s="35"/>
      <c r="O24" s="35"/>
      <c r="P24" s="35"/>
      <c r="Q24" s="35"/>
      <c r="R24" s="35"/>
      <c r="S24" s="35"/>
      <c r="T24" s="35"/>
      <c r="U24" s="35"/>
      <c r="V24" s="35"/>
      <c r="W24" s="35"/>
      <c r="X24" s="36"/>
      <c r="Y24" s="36"/>
      <c r="Z24" s="36"/>
      <c r="AA24" s="36"/>
      <c r="AB24" s="36"/>
      <c r="AC24" s="36"/>
      <c r="AD24" s="36"/>
      <c r="AE24" s="37"/>
      <c r="AF24" s="36"/>
      <c r="AG24" s="36"/>
      <c r="AH24" s="36"/>
      <c r="AI24" s="36"/>
      <c r="AJ24" s="36"/>
      <c r="AK24" s="36"/>
      <c r="AL24" s="36"/>
      <c r="AM24" s="36"/>
      <c r="AN24" s="36"/>
      <c r="AO24" s="36"/>
      <c r="AP24" s="38"/>
      <c r="AQ24" s="38"/>
      <c r="AR24" s="38"/>
      <c r="AS24" s="38"/>
      <c r="AT24" s="34"/>
      <c r="AU24" s="148"/>
      <c r="AV24" s="148"/>
      <c r="AW24" s="148"/>
      <c r="AX24" s="148"/>
      <c r="AY24" s="148"/>
      <c r="AZ24" s="148"/>
      <c r="BA24" s="148"/>
      <c r="BB24" s="148"/>
      <c r="BC24" s="148"/>
      <c r="BD24" s="148"/>
      <c r="BE24" s="148"/>
      <c r="BF24" s="148"/>
      <c r="BG24" s="34"/>
    </row>
    <row r="25" spans="1:59" ht="28.5" customHeight="1" x14ac:dyDescent="0.15">
      <c r="A25" s="39"/>
      <c r="B25" s="40" t="s">
        <v>18</v>
      </c>
      <c r="C25" s="41"/>
      <c r="D25" s="41"/>
      <c r="E25" s="41"/>
      <c r="F25" s="34"/>
      <c r="G25" s="42"/>
      <c r="H25" s="34"/>
      <c r="I25" s="42"/>
      <c r="J25" s="42"/>
      <c r="K25" s="42"/>
      <c r="L25" s="42"/>
      <c r="M25" s="42"/>
      <c r="N25" s="42"/>
      <c r="O25" s="42"/>
      <c r="P25" s="42"/>
      <c r="Q25" s="42"/>
      <c r="R25" s="42"/>
      <c r="S25" s="42"/>
      <c r="T25" s="42"/>
      <c r="U25" s="42"/>
      <c r="V25" s="42"/>
      <c r="W25" s="42"/>
      <c r="X25" s="42"/>
      <c r="Y25" s="42"/>
      <c r="Z25" s="42"/>
      <c r="AA25" s="143"/>
      <c r="AB25" s="44"/>
      <c r="AC25" s="44"/>
      <c r="AD25" s="44"/>
      <c r="AE25" s="40" t="s">
        <v>19</v>
      </c>
      <c r="AF25" s="44"/>
      <c r="AG25" s="44"/>
      <c r="AH25" s="44"/>
      <c r="AI25" s="44"/>
      <c r="AJ25" s="44"/>
      <c r="AK25" s="44"/>
      <c r="AL25" s="44"/>
      <c r="AM25" s="44"/>
      <c r="AN25" s="44"/>
      <c r="AO25" s="44"/>
      <c r="AP25" s="44"/>
      <c r="AQ25" s="44"/>
      <c r="AR25" s="44"/>
      <c r="AS25" s="44"/>
      <c r="AT25" s="44"/>
      <c r="AU25" s="148"/>
      <c r="AV25" s="148"/>
      <c r="AW25" s="148" t="s">
        <v>20</v>
      </c>
      <c r="AX25" s="148"/>
      <c r="AY25" s="148"/>
      <c r="AZ25" s="148" t="s">
        <v>21</v>
      </c>
      <c r="BA25" s="148"/>
      <c r="BB25" s="148"/>
      <c r="BC25" s="148"/>
      <c r="BD25" s="148"/>
      <c r="BE25" s="148"/>
      <c r="BF25" s="148"/>
      <c r="BG25" s="34"/>
    </row>
    <row r="26" spans="1:59" ht="25.5" customHeight="1" x14ac:dyDescent="0.15">
      <c r="A26" s="39"/>
      <c r="B26" s="175" t="s">
        <v>22</v>
      </c>
      <c r="C26" s="176"/>
      <c r="D26" s="176"/>
      <c r="E26" s="177"/>
      <c r="F26" s="181" t="s">
        <v>23</v>
      </c>
      <c r="G26" s="181"/>
      <c r="H26" s="182">
        <v>10</v>
      </c>
      <c r="I26" s="182"/>
      <c r="J26" s="184" t="s">
        <v>24</v>
      </c>
      <c r="K26" s="184"/>
      <c r="L26" s="182">
        <v>0</v>
      </c>
      <c r="M26" s="182"/>
      <c r="N26" s="184" t="s">
        <v>25</v>
      </c>
      <c r="O26" s="211"/>
      <c r="P26" s="221" t="s">
        <v>26</v>
      </c>
      <c r="Q26" s="211"/>
      <c r="R26" s="223" t="s">
        <v>27</v>
      </c>
      <c r="S26" s="223"/>
      <c r="T26" s="182">
        <v>22</v>
      </c>
      <c r="U26" s="182"/>
      <c r="V26" s="184" t="s">
        <v>24</v>
      </c>
      <c r="W26" s="184"/>
      <c r="X26" s="182">
        <v>0</v>
      </c>
      <c r="Y26" s="182"/>
      <c r="Z26" s="184" t="s">
        <v>25</v>
      </c>
      <c r="AA26" s="211"/>
      <c r="AB26" s="34"/>
      <c r="AC26" s="34"/>
      <c r="AD26" s="34"/>
      <c r="AE26" s="213" t="s">
        <v>28</v>
      </c>
      <c r="AF26" s="214"/>
      <c r="AG26" s="214"/>
      <c r="AH26" s="214"/>
      <c r="AI26" s="215"/>
      <c r="AJ26" s="219">
        <f>ROUNDDOWN(AZ26/60,0)</f>
        <v>12</v>
      </c>
      <c r="AK26" s="219"/>
      <c r="AL26" s="214" t="s">
        <v>29</v>
      </c>
      <c r="AM26" s="214"/>
      <c r="AN26" s="219">
        <f>AZ26-AJ26*60</f>
        <v>0</v>
      </c>
      <c r="AO26" s="219"/>
      <c r="AP26" s="184" t="s">
        <v>25</v>
      </c>
      <c r="AQ26" s="211"/>
      <c r="AR26" s="44"/>
      <c r="AS26" s="34"/>
      <c r="AT26" s="34"/>
      <c r="AU26" s="205"/>
      <c r="AV26" s="205" t="s">
        <v>30</v>
      </c>
      <c r="AW26" s="206">
        <f>T26*60+X26</f>
        <v>1320</v>
      </c>
      <c r="AX26" s="148"/>
      <c r="AY26" s="205" t="s">
        <v>31</v>
      </c>
      <c r="AZ26" s="206">
        <f>(T26*60+X26)-(H26*60+L26)</f>
        <v>720</v>
      </c>
      <c r="BA26" s="148"/>
      <c r="BB26" s="148"/>
      <c r="BC26" s="148"/>
      <c r="BD26" s="148"/>
      <c r="BE26" s="148"/>
      <c r="BF26" s="148"/>
      <c r="BG26" s="34"/>
    </row>
    <row r="27" spans="1:59" ht="35.25" customHeight="1" x14ac:dyDescent="0.15">
      <c r="A27" s="39"/>
      <c r="B27" s="178"/>
      <c r="C27" s="179"/>
      <c r="D27" s="179"/>
      <c r="E27" s="180"/>
      <c r="F27" s="181"/>
      <c r="G27" s="181"/>
      <c r="H27" s="183"/>
      <c r="I27" s="183"/>
      <c r="J27" s="185"/>
      <c r="K27" s="185"/>
      <c r="L27" s="183"/>
      <c r="M27" s="183"/>
      <c r="N27" s="185"/>
      <c r="O27" s="212"/>
      <c r="P27" s="222"/>
      <c r="Q27" s="212"/>
      <c r="R27" s="224"/>
      <c r="S27" s="224"/>
      <c r="T27" s="183"/>
      <c r="U27" s="183"/>
      <c r="V27" s="185"/>
      <c r="W27" s="185"/>
      <c r="X27" s="183"/>
      <c r="Y27" s="183"/>
      <c r="Z27" s="185"/>
      <c r="AA27" s="212"/>
      <c r="AB27" s="34"/>
      <c r="AC27" s="34"/>
      <c r="AD27" s="34"/>
      <c r="AE27" s="216"/>
      <c r="AF27" s="217"/>
      <c r="AG27" s="217"/>
      <c r="AH27" s="217"/>
      <c r="AI27" s="218"/>
      <c r="AJ27" s="220"/>
      <c r="AK27" s="220"/>
      <c r="AL27" s="217"/>
      <c r="AM27" s="217"/>
      <c r="AN27" s="220"/>
      <c r="AO27" s="220"/>
      <c r="AP27" s="185"/>
      <c r="AQ27" s="212"/>
      <c r="AR27" s="44"/>
      <c r="AS27" s="34"/>
      <c r="AT27" s="34"/>
      <c r="AU27" s="205"/>
      <c r="AV27" s="205"/>
      <c r="AW27" s="206"/>
      <c r="AX27" s="148"/>
      <c r="AY27" s="205"/>
      <c r="AZ27" s="206"/>
      <c r="BA27" s="148"/>
      <c r="BB27" s="148"/>
      <c r="BC27" s="148"/>
      <c r="BD27" s="148"/>
      <c r="BE27" s="148"/>
      <c r="BF27" s="148"/>
      <c r="BG27" s="34"/>
    </row>
    <row r="28" spans="1:59" ht="17.25" customHeight="1" x14ac:dyDescent="0.15">
      <c r="A28" s="39"/>
      <c r="B28" s="45"/>
      <c r="C28" s="45"/>
      <c r="D28" s="45"/>
      <c r="E28" s="45"/>
      <c r="F28" s="46"/>
      <c r="G28" s="46"/>
      <c r="H28" s="142"/>
      <c r="I28" s="46"/>
      <c r="J28" s="46"/>
      <c r="K28" s="46"/>
      <c r="L28" s="46"/>
      <c r="M28" s="46"/>
      <c r="N28" s="46"/>
      <c r="O28" s="46"/>
      <c r="P28" s="46"/>
      <c r="Q28" s="46"/>
      <c r="R28" s="46"/>
      <c r="S28" s="46"/>
      <c r="T28" s="46"/>
      <c r="U28" s="46"/>
      <c r="V28" s="46"/>
      <c r="W28" s="46"/>
      <c r="X28" s="44"/>
      <c r="Y28" s="44"/>
      <c r="Z28" s="42"/>
      <c r="AA28" s="143"/>
      <c r="AB28" s="44"/>
      <c r="AC28" s="44"/>
      <c r="AD28" s="44"/>
      <c r="AE28" s="131"/>
      <c r="AF28" s="131"/>
      <c r="AG28" s="131"/>
      <c r="AH28" s="131"/>
      <c r="AI28" s="131"/>
      <c r="AJ28" s="132" t="s">
        <v>32</v>
      </c>
      <c r="AK28" s="131"/>
      <c r="AL28" s="131"/>
      <c r="AM28" s="131"/>
      <c r="AN28" s="131"/>
      <c r="AO28" s="131"/>
      <c r="AP28" s="131"/>
      <c r="AQ28" s="131"/>
      <c r="AR28" s="44"/>
      <c r="AS28" s="34"/>
      <c r="AT28" s="34"/>
      <c r="AU28" s="148"/>
      <c r="AV28" s="148"/>
      <c r="AW28" s="148"/>
      <c r="AX28" s="148"/>
      <c r="AY28" s="148"/>
      <c r="AZ28" s="148"/>
      <c r="BA28" s="148"/>
      <c r="BB28" s="148"/>
      <c r="BC28" s="148"/>
      <c r="BD28" s="148"/>
      <c r="BE28" s="148"/>
      <c r="BF28" s="148"/>
      <c r="BG28" s="34"/>
    </row>
    <row r="29" spans="1:59" s="34" customFormat="1" ht="25.5" customHeight="1" x14ac:dyDescent="0.15">
      <c r="A29" s="39"/>
      <c r="B29" s="40"/>
      <c r="C29" s="41"/>
      <c r="D29" s="41"/>
      <c r="E29" s="41"/>
      <c r="F29" s="42"/>
      <c r="G29" s="42"/>
      <c r="H29" s="42"/>
      <c r="I29" s="42"/>
      <c r="J29" s="42"/>
      <c r="K29" s="42"/>
      <c r="L29" s="42"/>
      <c r="M29" s="42"/>
      <c r="N29" s="42"/>
      <c r="O29" s="42"/>
      <c r="P29" s="42"/>
      <c r="Q29" s="42"/>
      <c r="R29" s="42"/>
      <c r="S29" s="42"/>
      <c r="T29" s="42"/>
      <c r="U29" s="42"/>
      <c r="V29" s="42"/>
      <c r="W29" s="143"/>
      <c r="X29" s="44"/>
      <c r="Y29" s="44"/>
      <c r="Z29" s="42"/>
      <c r="AA29" s="143"/>
      <c r="AB29" s="44"/>
      <c r="AC29" s="44"/>
      <c r="AD29" s="44"/>
      <c r="AE29" s="131"/>
      <c r="AF29" s="131"/>
      <c r="AG29" s="131"/>
      <c r="AH29" s="131"/>
      <c r="AI29" s="131"/>
      <c r="AJ29" s="131"/>
      <c r="AK29" s="131"/>
      <c r="AL29" s="131"/>
      <c r="AM29" s="131"/>
      <c r="AN29" s="131"/>
      <c r="AO29" s="131"/>
      <c r="AP29" s="131"/>
      <c r="AQ29" s="131"/>
      <c r="AR29" s="44"/>
      <c r="AU29" s="148"/>
      <c r="AV29" s="148"/>
      <c r="AW29" s="149" t="s">
        <v>33</v>
      </c>
      <c r="AX29" s="148"/>
      <c r="AY29" s="148"/>
      <c r="AZ29" s="148" t="s">
        <v>34</v>
      </c>
      <c r="BA29" s="148"/>
      <c r="BB29" s="148"/>
      <c r="BC29" s="148"/>
      <c r="BD29" s="148"/>
      <c r="BE29" s="148"/>
      <c r="BF29" s="148"/>
    </row>
    <row r="30" spans="1:59" s="52" customFormat="1" ht="25.5" customHeight="1" x14ac:dyDescent="0.15">
      <c r="A30" s="49"/>
      <c r="B30" s="50" t="s">
        <v>35</v>
      </c>
      <c r="C30" s="50"/>
      <c r="D30" s="50"/>
      <c r="E30" s="50"/>
      <c r="F30" s="50"/>
      <c r="G30" s="50"/>
      <c r="H30" s="50"/>
      <c r="I30" s="50"/>
      <c r="J30" s="50"/>
      <c r="K30" s="50"/>
      <c r="L30" s="50"/>
      <c r="M30" s="50"/>
      <c r="N30" s="50"/>
      <c r="O30" s="51"/>
      <c r="P30" s="50"/>
      <c r="Q30" s="50"/>
      <c r="R30" s="50"/>
      <c r="S30" s="50"/>
      <c r="T30" s="50"/>
      <c r="U30" s="12"/>
      <c r="V30" s="50"/>
      <c r="W30" s="50"/>
      <c r="X30" s="44"/>
      <c r="Y30" s="44"/>
      <c r="Z30" s="42"/>
      <c r="AA30" s="143"/>
      <c r="AB30" s="44"/>
      <c r="AC30" s="44"/>
      <c r="AD30" s="44"/>
      <c r="AE30" s="133" t="s">
        <v>36</v>
      </c>
      <c r="AF30" s="134"/>
      <c r="AG30" s="135"/>
      <c r="AH30" s="135"/>
      <c r="AI30" s="135"/>
      <c r="AJ30" s="135"/>
      <c r="AK30" s="135"/>
      <c r="AL30" s="135"/>
      <c r="AM30" s="135"/>
      <c r="AN30" s="131"/>
      <c r="AO30" s="131"/>
      <c r="AP30" s="131"/>
      <c r="AQ30" s="82"/>
      <c r="AR30" s="44"/>
      <c r="AS30" s="34"/>
      <c r="AT30" s="34"/>
      <c r="AU30" s="149"/>
      <c r="AV30" s="149"/>
      <c r="AW30" s="149" t="s">
        <v>37</v>
      </c>
      <c r="AX30" s="149"/>
      <c r="AY30" s="149"/>
      <c r="AZ30" s="148" t="s">
        <v>38</v>
      </c>
      <c r="BA30" s="149"/>
      <c r="BB30" s="148"/>
      <c r="BC30" s="148" t="s">
        <v>39</v>
      </c>
      <c r="BD30" s="149"/>
      <c r="BE30" s="148"/>
      <c r="BF30" s="149"/>
      <c r="BG30" s="51"/>
    </row>
    <row r="31" spans="1:59" ht="25.5" customHeight="1" x14ac:dyDescent="0.15">
      <c r="A31" s="39"/>
      <c r="B31" s="175" t="s">
        <v>22</v>
      </c>
      <c r="C31" s="176"/>
      <c r="D31" s="176"/>
      <c r="E31" s="177"/>
      <c r="F31" s="181" t="s">
        <v>23</v>
      </c>
      <c r="G31" s="181"/>
      <c r="H31" s="207">
        <v>10</v>
      </c>
      <c r="I31" s="182"/>
      <c r="J31" s="184" t="s">
        <v>24</v>
      </c>
      <c r="K31" s="184"/>
      <c r="L31" s="209">
        <v>0</v>
      </c>
      <c r="M31" s="209"/>
      <c r="N31" s="184" t="s">
        <v>25</v>
      </c>
      <c r="O31" s="211"/>
      <c r="P31" s="221" t="s">
        <v>26</v>
      </c>
      <c r="Q31" s="211"/>
      <c r="R31" s="223" t="s">
        <v>27</v>
      </c>
      <c r="S31" s="223"/>
      <c r="T31" s="207">
        <v>19</v>
      </c>
      <c r="U31" s="182"/>
      <c r="V31" s="184" t="s">
        <v>24</v>
      </c>
      <c r="W31" s="184"/>
      <c r="X31" s="182">
        <v>0</v>
      </c>
      <c r="Y31" s="182"/>
      <c r="Z31" s="184" t="s">
        <v>25</v>
      </c>
      <c r="AA31" s="211"/>
      <c r="AB31" s="44"/>
      <c r="AC31" s="44"/>
      <c r="AD31" s="44"/>
      <c r="AE31" s="248" t="s">
        <v>40</v>
      </c>
      <c r="AF31" s="184"/>
      <c r="AG31" s="184"/>
      <c r="AH31" s="184"/>
      <c r="AI31" s="211"/>
      <c r="AJ31" s="249">
        <f>ROUNDDOWN(AW36/60,0)</f>
        <v>2</v>
      </c>
      <c r="AK31" s="219"/>
      <c r="AL31" s="184" t="s">
        <v>24</v>
      </c>
      <c r="AM31" s="184"/>
      <c r="AN31" s="219">
        <f>AW36-AJ31*60</f>
        <v>0</v>
      </c>
      <c r="AO31" s="219"/>
      <c r="AP31" s="184" t="s">
        <v>25</v>
      </c>
      <c r="AQ31" s="211"/>
      <c r="AR31" s="44"/>
      <c r="AS31" s="53"/>
      <c r="AT31" s="53"/>
      <c r="AU31" s="148"/>
      <c r="AV31" s="205" t="s">
        <v>41</v>
      </c>
      <c r="AW31" s="206">
        <f>IF(AZ31&lt;=BC31,BC31,AW26)</f>
        <v>1200</v>
      </c>
      <c r="AX31" s="247"/>
      <c r="AY31" s="205" t="s">
        <v>42</v>
      </c>
      <c r="AZ31" s="206">
        <f>T31*60+X31</f>
        <v>1140</v>
      </c>
      <c r="BA31" s="247"/>
      <c r="BB31" s="205" t="s">
        <v>43</v>
      </c>
      <c r="BC31" s="206">
        <v>1200</v>
      </c>
      <c r="BD31" s="148"/>
      <c r="BE31" s="148"/>
      <c r="BF31" s="148"/>
      <c r="BG31" s="34"/>
    </row>
    <row r="32" spans="1:59" ht="35.25" customHeight="1" x14ac:dyDescent="0.15">
      <c r="A32" s="39"/>
      <c r="B32" s="178"/>
      <c r="C32" s="179"/>
      <c r="D32" s="179"/>
      <c r="E32" s="180"/>
      <c r="F32" s="181"/>
      <c r="G32" s="181"/>
      <c r="H32" s="208"/>
      <c r="I32" s="183"/>
      <c r="J32" s="185"/>
      <c r="K32" s="185"/>
      <c r="L32" s="210"/>
      <c r="M32" s="210"/>
      <c r="N32" s="185"/>
      <c r="O32" s="212"/>
      <c r="P32" s="222"/>
      <c r="Q32" s="212"/>
      <c r="R32" s="224"/>
      <c r="S32" s="224"/>
      <c r="T32" s="208"/>
      <c r="U32" s="183"/>
      <c r="V32" s="185"/>
      <c r="W32" s="185"/>
      <c r="X32" s="183"/>
      <c r="Y32" s="183"/>
      <c r="Z32" s="185"/>
      <c r="AA32" s="212"/>
      <c r="AB32" s="34"/>
      <c r="AC32" s="34"/>
      <c r="AD32" s="34"/>
      <c r="AE32" s="222"/>
      <c r="AF32" s="185"/>
      <c r="AG32" s="185"/>
      <c r="AH32" s="185"/>
      <c r="AI32" s="212"/>
      <c r="AJ32" s="250"/>
      <c r="AK32" s="220"/>
      <c r="AL32" s="185"/>
      <c r="AM32" s="185"/>
      <c r="AN32" s="220"/>
      <c r="AO32" s="220"/>
      <c r="AP32" s="185"/>
      <c r="AQ32" s="212"/>
      <c r="AR32" s="44"/>
      <c r="AS32" s="53"/>
      <c r="AT32" s="53"/>
      <c r="AU32" s="148"/>
      <c r="AV32" s="205"/>
      <c r="AW32" s="206"/>
      <c r="AX32" s="247"/>
      <c r="AY32" s="205"/>
      <c r="AZ32" s="206"/>
      <c r="BA32" s="247"/>
      <c r="BB32" s="205"/>
      <c r="BC32" s="206"/>
      <c r="BD32" s="148"/>
      <c r="BE32" s="148"/>
      <c r="BF32" s="148"/>
      <c r="BG32" s="34"/>
    </row>
    <row r="33" spans="1:59" ht="17.25" customHeight="1" x14ac:dyDescent="0.15">
      <c r="A33" s="54"/>
      <c r="B33" s="45"/>
      <c r="C33" s="45"/>
      <c r="D33" s="45"/>
      <c r="E33" s="45"/>
      <c r="F33" s="34"/>
      <c r="G33" s="45"/>
      <c r="H33" s="142"/>
      <c r="I33" s="45"/>
      <c r="J33" s="45"/>
      <c r="K33" s="45"/>
      <c r="L33" s="45"/>
      <c r="M33" s="45"/>
      <c r="N33" s="45"/>
      <c r="O33" s="45"/>
      <c r="P33" s="55"/>
      <c r="Q33" s="45"/>
      <c r="R33" s="45"/>
      <c r="S33" s="45"/>
      <c r="T33" s="45"/>
      <c r="U33" s="45"/>
      <c r="V33" s="45"/>
      <c r="W33" s="45"/>
      <c r="X33" s="44"/>
      <c r="Y33" s="44"/>
      <c r="Z33" s="42"/>
      <c r="AA33" s="34"/>
      <c r="AB33" s="34"/>
      <c r="AC33" s="34"/>
      <c r="AD33" s="34"/>
      <c r="AE33" s="82"/>
      <c r="AF33" s="82"/>
      <c r="AG33" s="82"/>
      <c r="AH33" s="82"/>
      <c r="AI33" s="82"/>
      <c r="AJ33" s="132" t="s">
        <v>32</v>
      </c>
      <c r="AK33" s="82"/>
      <c r="AL33" s="82"/>
      <c r="AM33" s="82"/>
      <c r="AN33" s="82"/>
      <c r="AO33" s="82"/>
      <c r="AP33" s="82"/>
      <c r="AQ33" s="82"/>
      <c r="AR33" s="34"/>
      <c r="AS33" s="34"/>
      <c r="AT33" s="34"/>
      <c r="AU33" s="148"/>
      <c r="AV33" s="148"/>
      <c r="AW33" s="148"/>
      <c r="AX33" s="148"/>
      <c r="AY33" s="148"/>
      <c r="AZ33" s="150" t="s">
        <v>44</v>
      </c>
      <c r="BA33" s="148"/>
      <c r="BB33" s="148"/>
      <c r="BC33" s="148"/>
      <c r="BD33" s="148"/>
      <c r="BE33" s="148"/>
      <c r="BF33" s="148"/>
      <c r="BG33" s="34"/>
    </row>
    <row r="34" spans="1:59" ht="25.5" customHeight="1" x14ac:dyDescent="0.2">
      <c r="A34" s="54"/>
      <c r="B34" s="34"/>
      <c r="C34" s="225" t="s">
        <v>158</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7"/>
      <c r="AD34" s="34"/>
      <c r="AE34" s="82"/>
      <c r="AF34" s="82"/>
      <c r="AG34" s="82"/>
      <c r="AH34" s="82"/>
      <c r="AI34" s="82"/>
      <c r="AJ34" s="82"/>
      <c r="AK34" s="82"/>
      <c r="AL34" s="82"/>
      <c r="AM34" s="82"/>
      <c r="AN34" s="82"/>
      <c r="AO34" s="82"/>
      <c r="AP34" s="82"/>
      <c r="AQ34" s="82"/>
      <c r="AR34" s="34"/>
      <c r="AS34" s="34"/>
      <c r="AT34" s="34"/>
      <c r="AU34" s="148"/>
      <c r="AV34" s="148"/>
      <c r="AW34" s="148"/>
      <c r="AX34" s="148"/>
      <c r="AY34" s="148"/>
      <c r="AZ34" s="151" t="s">
        <v>45</v>
      </c>
      <c r="BA34" s="148"/>
      <c r="BB34" s="148"/>
      <c r="BC34" s="148"/>
      <c r="BD34" s="148"/>
      <c r="BE34" s="148"/>
      <c r="BF34" s="148"/>
      <c r="BG34" s="34"/>
    </row>
    <row r="35" spans="1:59" ht="25.5" customHeight="1" x14ac:dyDescent="0.15">
      <c r="A35" s="54"/>
      <c r="B35" s="34"/>
      <c r="C35" s="228"/>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30"/>
      <c r="AD35" s="34"/>
      <c r="AE35" s="133" t="s">
        <v>46</v>
      </c>
      <c r="AF35" s="82"/>
      <c r="AG35" s="82"/>
      <c r="AH35" s="82"/>
      <c r="AI35" s="82"/>
      <c r="AJ35" s="82"/>
      <c r="AK35" s="82"/>
      <c r="AL35" s="82"/>
      <c r="AM35" s="82"/>
      <c r="AN35" s="82"/>
      <c r="AO35" s="82"/>
      <c r="AP35" s="82"/>
      <c r="AQ35" s="82"/>
      <c r="AR35" s="34"/>
      <c r="AS35" s="34"/>
      <c r="AT35" s="34"/>
      <c r="AU35" s="148"/>
      <c r="AV35" s="148"/>
      <c r="AW35" s="148" t="s">
        <v>47</v>
      </c>
      <c r="AX35" s="148"/>
      <c r="AY35" s="148"/>
      <c r="AZ35" s="148" t="s">
        <v>48</v>
      </c>
      <c r="BA35" s="152"/>
      <c r="BB35" s="148"/>
      <c r="BC35" s="148"/>
      <c r="BD35" s="148"/>
      <c r="BE35" s="148"/>
      <c r="BF35" s="148"/>
      <c r="BG35" s="34"/>
    </row>
    <row r="36" spans="1:59" s="52" customFormat="1" ht="25.5" customHeight="1" x14ac:dyDescent="0.15">
      <c r="A36" s="54"/>
      <c r="B36" s="34"/>
      <c r="C36" s="228"/>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30"/>
      <c r="AC36" s="1"/>
      <c r="AD36" s="34"/>
      <c r="AE36" s="213" t="s">
        <v>49</v>
      </c>
      <c r="AF36" s="234"/>
      <c r="AG36" s="234"/>
      <c r="AH36" s="234"/>
      <c r="AI36" s="234"/>
      <c r="AJ36" s="234"/>
      <c r="AK36" s="235"/>
      <c r="AL36" s="239">
        <f>IF(AZ26=0,0,ROUNDUP(AW36/AZ26,3))</f>
        <v>0.16700000000000001</v>
      </c>
      <c r="AM36" s="240"/>
      <c r="AN36" s="240"/>
      <c r="AO36" s="240"/>
      <c r="AP36" s="240"/>
      <c r="AQ36" s="241"/>
      <c r="AR36" s="34"/>
      <c r="AS36" s="34"/>
      <c r="AT36" s="34"/>
      <c r="AU36" s="149"/>
      <c r="AV36" s="205" t="s">
        <v>50</v>
      </c>
      <c r="AW36" s="245">
        <f>IF(AW26-AW31&gt;0,AW26-AW31,0)</f>
        <v>120</v>
      </c>
      <c r="AX36" s="246" t="s">
        <v>51</v>
      </c>
      <c r="AY36" s="246"/>
      <c r="AZ36" s="152"/>
      <c r="BA36" s="152"/>
      <c r="BB36" s="149"/>
      <c r="BC36" s="149"/>
      <c r="BD36" s="149"/>
      <c r="BE36" s="149"/>
      <c r="BF36" s="149"/>
      <c r="BG36" s="51"/>
    </row>
    <row r="37" spans="1:59" ht="35.25" customHeight="1" x14ac:dyDescent="0.15">
      <c r="A37" s="54"/>
      <c r="B37" s="34"/>
      <c r="C37" s="228"/>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30"/>
      <c r="AD37" s="34"/>
      <c r="AE37" s="236"/>
      <c r="AF37" s="237"/>
      <c r="AG37" s="237"/>
      <c r="AH37" s="237"/>
      <c r="AI37" s="237"/>
      <c r="AJ37" s="237"/>
      <c r="AK37" s="238"/>
      <c r="AL37" s="242"/>
      <c r="AM37" s="243"/>
      <c r="AN37" s="243"/>
      <c r="AO37" s="243"/>
      <c r="AP37" s="243"/>
      <c r="AQ37" s="244"/>
      <c r="AR37" s="34"/>
      <c r="AS37" s="34"/>
      <c r="AT37" s="34"/>
      <c r="AU37" s="205"/>
      <c r="AV37" s="205"/>
      <c r="AW37" s="245"/>
      <c r="AX37" s="246"/>
      <c r="AY37" s="246"/>
      <c r="AZ37" s="148"/>
      <c r="BA37" s="148"/>
      <c r="BB37" s="148"/>
      <c r="BC37" s="148"/>
      <c r="BD37" s="148"/>
      <c r="BE37" s="148"/>
      <c r="BF37" s="148"/>
      <c r="BG37" s="34"/>
    </row>
    <row r="38" spans="1:59" ht="25.5" customHeight="1" x14ac:dyDescent="0.15">
      <c r="A38" s="54"/>
      <c r="B38" s="34"/>
      <c r="C38" s="231"/>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3"/>
      <c r="AD38" s="34"/>
      <c r="AE38" s="34"/>
      <c r="AF38" s="34"/>
      <c r="AG38" s="34"/>
      <c r="AH38" s="34"/>
      <c r="AI38" s="34"/>
      <c r="AJ38" s="34"/>
      <c r="AK38" s="48" t="s">
        <v>32</v>
      </c>
      <c r="AL38" s="34"/>
      <c r="AM38" s="44"/>
      <c r="AN38" s="44"/>
      <c r="AO38" s="44"/>
      <c r="AP38" s="34"/>
      <c r="AQ38" s="34"/>
      <c r="AR38" s="34"/>
      <c r="AS38" s="34"/>
      <c r="AT38" s="34"/>
      <c r="AU38" s="205"/>
      <c r="AV38" s="148"/>
      <c r="AW38" s="148"/>
      <c r="AX38" s="148"/>
      <c r="AY38" s="148"/>
      <c r="AZ38" s="148"/>
      <c r="BA38" s="148"/>
      <c r="BB38" s="148"/>
      <c r="BC38" s="148"/>
      <c r="BD38" s="148"/>
      <c r="BE38" s="148"/>
      <c r="BF38" s="148"/>
      <c r="BG38" s="34"/>
    </row>
    <row r="39" spans="1:59" ht="25.5" customHeight="1" x14ac:dyDescent="0.15">
      <c r="A39" s="54"/>
      <c r="B39" s="34"/>
      <c r="C39" s="34"/>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D39" s="34"/>
      <c r="AE39" s="34"/>
      <c r="AF39" s="34"/>
      <c r="AG39" s="34"/>
      <c r="AH39" s="34"/>
      <c r="AI39" s="34"/>
      <c r="AJ39" s="34"/>
      <c r="AK39" s="57" t="s">
        <v>52</v>
      </c>
      <c r="AL39" s="34"/>
      <c r="AM39" s="44"/>
      <c r="AN39" s="44"/>
      <c r="AO39" s="44"/>
      <c r="AP39" s="34"/>
      <c r="AQ39" s="34"/>
      <c r="AR39" s="34"/>
      <c r="AS39" s="34"/>
      <c r="AT39" s="34"/>
      <c r="AU39" s="148"/>
      <c r="AV39" s="148"/>
      <c r="AW39" s="148"/>
      <c r="AX39" s="148"/>
      <c r="AY39" s="148"/>
      <c r="AZ39" s="148"/>
      <c r="BA39" s="148"/>
      <c r="BB39" s="148"/>
      <c r="BC39" s="148"/>
      <c r="BD39" s="148"/>
      <c r="BE39" s="148"/>
      <c r="BF39" s="148"/>
    </row>
    <row r="40" spans="1:59" ht="17.25" customHeight="1" x14ac:dyDescent="0.15">
      <c r="A40" s="58"/>
      <c r="B40" s="59"/>
      <c r="C40" s="59"/>
      <c r="D40" s="59"/>
      <c r="E40" s="59"/>
      <c r="F40" s="60"/>
      <c r="G40" s="59"/>
      <c r="H40" s="59"/>
      <c r="I40" s="59"/>
      <c r="J40" s="59"/>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2"/>
      <c r="AL40" s="61"/>
      <c r="AM40" s="63"/>
      <c r="AN40" s="63"/>
      <c r="AO40" s="63"/>
      <c r="AP40" s="61"/>
      <c r="AQ40" s="61"/>
      <c r="AR40" s="61"/>
      <c r="AS40" s="61"/>
      <c r="AT40" s="34"/>
      <c r="AU40" s="148"/>
      <c r="AV40" s="148"/>
      <c r="AW40" s="148"/>
      <c r="AX40" s="148"/>
      <c r="AY40" s="148"/>
      <c r="AZ40" s="148"/>
      <c r="BA40" s="148"/>
      <c r="BB40" s="148"/>
      <c r="BC40" s="148"/>
      <c r="BD40" s="148"/>
      <c r="BE40" s="148"/>
      <c r="BF40" s="148"/>
    </row>
    <row r="41" spans="1:59" ht="25.5" customHeight="1" x14ac:dyDescent="0.15">
      <c r="A41" s="169" t="s">
        <v>53</v>
      </c>
      <c r="B41" s="170"/>
      <c r="C41" s="170"/>
      <c r="D41" s="170"/>
      <c r="E41" s="170"/>
      <c r="F41" s="170"/>
      <c r="G41" s="170"/>
      <c r="H41" s="170"/>
      <c r="I41" s="171"/>
      <c r="J41" s="33"/>
      <c r="K41" s="64" t="s">
        <v>54</v>
      </c>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33"/>
      <c r="AP41" s="33"/>
      <c r="AQ41" s="33"/>
      <c r="AR41" s="33"/>
      <c r="AS41" s="33"/>
      <c r="AT41" s="33"/>
      <c r="AU41" s="148"/>
      <c r="AV41" s="148" t="s">
        <v>17</v>
      </c>
      <c r="AW41" s="147"/>
      <c r="AX41" s="147"/>
      <c r="AY41" s="147"/>
      <c r="AZ41" s="147"/>
      <c r="BA41" s="148"/>
      <c r="BB41" s="147"/>
      <c r="BC41" s="147"/>
      <c r="BD41" s="147"/>
      <c r="BE41" s="147"/>
      <c r="BF41" s="147"/>
      <c r="BG41" s="9"/>
    </row>
    <row r="42" spans="1:59" ht="17.25" customHeight="1" x14ac:dyDescent="0.15">
      <c r="A42" s="172"/>
      <c r="B42" s="173"/>
      <c r="C42" s="173"/>
      <c r="D42" s="173"/>
      <c r="E42" s="173"/>
      <c r="F42" s="173"/>
      <c r="G42" s="173"/>
      <c r="H42" s="173"/>
      <c r="I42" s="174"/>
      <c r="J42" s="35"/>
      <c r="K42" s="35"/>
      <c r="L42" s="35"/>
      <c r="M42" s="35"/>
      <c r="N42" s="35"/>
      <c r="O42" s="35"/>
      <c r="P42" s="35"/>
      <c r="Q42" s="35"/>
      <c r="R42" s="35"/>
      <c r="S42" s="35"/>
      <c r="T42" s="35"/>
      <c r="U42" s="35"/>
      <c r="V42" s="35"/>
      <c r="W42" s="35"/>
      <c r="X42" s="36"/>
      <c r="Y42" s="36"/>
      <c r="Z42" s="36"/>
      <c r="AA42" s="36"/>
      <c r="AB42" s="36"/>
      <c r="AC42" s="36"/>
      <c r="AD42" s="36"/>
      <c r="AE42" s="37"/>
      <c r="AF42" s="36"/>
      <c r="AG42" s="36"/>
      <c r="AH42" s="36"/>
      <c r="AI42" s="36"/>
      <c r="AJ42" s="36"/>
      <c r="AK42" s="36"/>
      <c r="AL42" s="36"/>
      <c r="AM42" s="36"/>
      <c r="AN42" s="36"/>
      <c r="AO42" s="36"/>
      <c r="AP42" s="38"/>
      <c r="AQ42" s="38"/>
      <c r="AR42" s="38"/>
      <c r="AS42" s="38"/>
      <c r="AT42" s="34"/>
      <c r="AU42" s="148"/>
      <c r="AV42" s="148"/>
      <c r="AW42" s="148"/>
      <c r="AX42" s="148"/>
      <c r="AY42" s="148"/>
      <c r="AZ42" s="148"/>
      <c r="BA42" s="148"/>
      <c r="BB42" s="148"/>
      <c r="BC42" s="148"/>
      <c r="BD42" s="148"/>
      <c r="BE42" s="148"/>
      <c r="BF42" s="148"/>
      <c r="BG42" s="34"/>
    </row>
    <row r="43" spans="1:59" ht="28.5" customHeight="1" x14ac:dyDescent="0.15">
      <c r="A43" s="39"/>
      <c r="B43" s="40" t="s">
        <v>18</v>
      </c>
      <c r="C43" s="41"/>
      <c r="D43" s="41"/>
      <c r="E43" s="41"/>
      <c r="F43" s="34"/>
      <c r="G43" s="42"/>
      <c r="H43" s="34"/>
      <c r="I43" s="42"/>
      <c r="J43" s="42"/>
      <c r="K43" s="42"/>
      <c r="L43" s="42"/>
      <c r="M43" s="42"/>
      <c r="N43" s="42"/>
      <c r="O43" s="42"/>
      <c r="P43" s="42"/>
      <c r="Q43" s="42"/>
      <c r="R43" s="42"/>
      <c r="S43" s="42"/>
      <c r="T43" s="42"/>
      <c r="U43" s="42"/>
      <c r="V43" s="42"/>
      <c r="W43" s="42"/>
      <c r="X43" s="42"/>
      <c r="Y43" s="42"/>
      <c r="Z43" s="42"/>
      <c r="AA43" s="143"/>
      <c r="AB43" s="44"/>
      <c r="AC43" s="44"/>
      <c r="AD43" s="44"/>
      <c r="AE43" s="40" t="s">
        <v>19</v>
      </c>
      <c r="AF43" s="44"/>
      <c r="AG43" s="44"/>
      <c r="AH43" s="44"/>
      <c r="AI43" s="44"/>
      <c r="AJ43" s="44"/>
      <c r="AK43" s="44"/>
      <c r="AL43" s="44"/>
      <c r="AM43" s="44"/>
      <c r="AN43" s="44"/>
      <c r="AO43" s="44"/>
      <c r="AP43" s="44"/>
      <c r="AQ43" s="44"/>
      <c r="AR43" s="44"/>
      <c r="AS43" s="44"/>
      <c r="AT43" s="44"/>
      <c r="AU43" s="148"/>
      <c r="AV43" s="148"/>
      <c r="AW43" s="148" t="s">
        <v>20</v>
      </c>
      <c r="AX43" s="148"/>
      <c r="AY43" s="148"/>
      <c r="AZ43" s="148" t="s">
        <v>21</v>
      </c>
      <c r="BA43" s="148"/>
      <c r="BB43" s="148"/>
      <c r="BC43" s="148"/>
      <c r="BD43" s="148"/>
      <c r="BE43" s="148"/>
      <c r="BF43" s="148"/>
      <c r="BG43" s="34"/>
    </row>
    <row r="44" spans="1:59" ht="25.5" customHeight="1" x14ac:dyDescent="0.15">
      <c r="A44" s="39"/>
      <c r="B44" s="175" t="s">
        <v>22</v>
      </c>
      <c r="C44" s="176"/>
      <c r="D44" s="176"/>
      <c r="E44" s="177"/>
      <c r="F44" s="181" t="s">
        <v>23</v>
      </c>
      <c r="G44" s="181"/>
      <c r="H44" s="182">
        <v>10</v>
      </c>
      <c r="I44" s="182"/>
      <c r="J44" s="184" t="s">
        <v>24</v>
      </c>
      <c r="K44" s="184"/>
      <c r="L44" s="182">
        <v>0</v>
      </c>
      <c r="M44" s="182"/>
      <c r="N44" s="184" t="s">
        <v>25</v>
      </c>
      <c r="O44" s="211"/>
      <c r="P44" s="221" t="s">
        <v>26</v>
      </c>
      <c r="Q44" s="211"/>
      <c r="R44" s="223" t="s">
        <v>27</v>
      </c>
      <c r="S44" s="223"/>
      <c r="T44" s="182">
        <v>21</v>
      </c>
      <c r="U44" s="182"/>
      <c r="V44" s="184" t="s">
        <v>24</v>
      </c>
      <c r="W44" s="184"/>
      <c r="X44" s="182">
        <v>0</v>
      </c>
      <c r="Y44" s="182"/>
      <c r="Z44" s="184" t="s">
        <v>25</v>
      </c>
      <c r="AA44" s="211"/>
      <c r="AB44" s="34"/>
      <c r="AC44" s="34"/>
      <c r="AD44" s="34"/>
      <c r="AE44" s="213" t="s">
        <v>55</v>
      </c>
      <c r="AF44" s="214"/>
      <c r="AG44" s="214"/>
      <c r="AH44" s="214"/>
      <c r="AI44" s="215"/>
      <c r="AJ44" s="219">
        <f>ROUNDDOWN(AZ44/60,0)</f>
        <v>11</v>
      </c>
      <c r="AK44" s="219"/>
      <c r="AL44" s="214" t="s">
        <v>29</v>
      </c>
      <c r="AM44" s="214"/>
      <c r="AN44" s="219">
        <f>AZ44-AJ44*60</f>
        <v>0</v>
      </c>
      <c r="AO44" s="219"/>
      <c r="AP44" s="184" t="s">
        <v>25</v>
      </c>
      <c r="AQ44" s="211"/>
      <c r="AR44" s="44"/>
      <c r="AS44" s="34"/>
      <c r="AT44" s="34"/>
      <c r="AU44" s="205"/>
      <c r="AV44" s="205" t="s">
        <v>30</v>
      </c>
      <c r="AW44" s="206">
        <f>T44*60+X44</f>
        <v>1260</v>
      </c>
      <c r="AX44" s="148"/>
      <c r="AY44" s="205" t="s">
        <v>31</v>
      </c>
      <c r="AZ44" s="206">
        <f>(T44*60+X44)-(H44*60+L44)</f>
        <v>660</v>
      </c>
      <c r="BA44" s="148"/>
      <c r="BB44" s="148"/>
      <c r="BC44" s="148"/>
      <c r="BD44" s="148"/>
      <c r="BE44" s="148"/>
      <c r="BF44" s="148"/>
      <c r="BG44" s="34"/>
    </row>
    <row r="45" spans="1:59" ht="35.25" customHeight="1" x14ac:dyDescent="0.15">
      <c r="A45" s="39"/>
      <c r="B45" s="178"/>
      <c r="C45" s="179"/>
      <c r="D45" s="179"/>
      <c r="E45" s="180"/>
      <c r="F45" s="181"/>
      <c r="G45" s="181"/>
      <c r="H45" s="183"/>
      <c r="I45" s="183"/>
      <c r="J45" s="185"/>
      <c r="K45" s="185"/>
      <c r="L45" s="183"/>
      <c r="M45" s="183"/>
      <c r="N45" s="185"/>
      <c r="O45" s="212"/>
      <c r="P45" s="222"/>
      <c r="Q45" s="212"/>
      <c r="R45" s="224"/>
      <c r="S45" s="224"/>
      <c r="T45" s="183"/>
      <c r="U45" s="183"/>
      <c r="V45" s="185"/>
      <c r="W45" s="185"/>
      <c r="X45" s="183"/>
      <c r="Y45" s="183"/>
      <c r="Z45" s="185"/>
      <c r="AA45" s="212"/>
      <c r="AB45" s="34"/>
      <c r="AC45" s="34"/>
      <c r="AD45" s="34"/>
      <c r="AE45" s="216"/>
      <c r="AF45" s="217"/>
      <c r="AG45" s="217"/>
      <c r="AH45" s="217"/>
      <c r="AI45" s="218"/>
      <c r="AJ45" s="220"/>
      <c r="AK45" s="220"/>
      <c r="AL45" s="217"/>
      <c r="AM45" s="217"/>
      <c r="AN45" s="220"/>
      <c r="AO45" s="220"/>
      <c r="AP45" s="185"/>
      <c r="AQ45" s="212"/>
      <c r="AR45" s="44"/>
      <c r="AS45" s="34"/>
      <c r="AT45" s="34"/>
      <c r="AU45" s="205"/>
      <c r="AV45" s="205"/>
      <c r="AW45" s="206"/>
      <c r="AX45" s="148"/>
      <c r="AY45" s="205"/>
      <c r="AZ45" s="206"/>
      <c r="BA45" s="148"/>
      <c r="BB45" s="148"/>
      <c r="BC45" s="148"/>
      <c r="BD45" s="148"/>
      <c r="BE45" s="148"/>
      <c r="BF45" s="148"/>
      <c r="BG45" s="34"/>
    </row>
    <row r="46" spans="1:59" ht="17.25" customHeight="1" x14ac:dyDescent="0.15">
      <c r="A46" s="39"/>
      <c r="B46" s="45"/>
      <c r="C46" s="45"/>
      <c r="D46" s="45"/>
      <c r="E46" s="45"/>
      <c r="F46" s="46"/>
      <c r="G46" s="46"/>
      <c r="H46" s="142"/>
      <c r="I46" s="46"/>
      <c r="J46" s="46"/>
      <c r="K46" s="46"/>
      <c r="L46" s="46"/>
      <c r="M46" s="46"/>
      <c r="N46" s="46"/>
      <c r="O46" s="46"/>
      <c r="P46" s="46"/>
      <c r="Q46" s="46"/>
      <c r="R46" s="46"/>
      <c r="S46" s="46"/>
      <c r="T46" s="46"/>
      <c r="U46" s="46"/>
      <c r="V46" s="46"/>
      <c r="W46" s="46"/>
      <c r="X46" s="44"/>
      <c r="Y46" s="44"/>
      <c r="Z46" s="42"/>
      <c r="AA46" s="143"/>
      <c r="AB46" s="44"/>
      <c r="AC46" s="44"/>
      <c r="AD46" s="44"/>
      <c r="AE46" s="131"/>
      <c r="AF46" s="131"/>
      <c r="AG46" s="131"/>
      <c r="AH46" s="131"/>
      <c r="AI46" s="131"/>
      <c r="AJ46" s="132" t="s">
        <v>32</v>
      </c>
      <c r="AK46" s="131"/>
      <c r="AL46" s="131"/>
      <c r="AM46" s="131"/>
      <c r="AN46" s="131"/>
      <c r="AO46" s="131"/>
      <c r="AP46" s="131"/>
      <c r="AQ46" s="131"/>
      <c r="AR46" s="44"/>
      <c r="AS46" s="34"/>
      <c r="AT46" s="34"/>
      <c r="AU46" s="148"/>
      <c r="AV46" s="148"/>
      <c r="AW46" s="148"/>
      <c r="AX46" s="148"/>
      <c r="AY46" s="148"/>
      <c r="AZ46" s="148"/>
      <c r="BA46" s="148"/>
      <c r="BB46" s="148"/>
      <c r="BC46" s="148"/>
      <c r="BD46" s="148"/>
      <c r="BE46" s="148"/>
      <c r="BF46" s="148"/>
      <c r="BG46" s="34"/>
    </row>
    <row r="47" spans="1:59" s="34" customFormat="1" ht="25.5" customHeight="1" x14ac:dyDescent="0.15">
      <c r="A47" s="39"/>
      <c r="B47" s="40"/>
      <c r="C47" s="41"/>
      <c r="D47" s="41"/>
      <c r="E47" s="41"/>
      <c r="F47" s="42"/>
      <c r="G47" s="42"/>
      <c r="H47" s="42"/>
      <c r="I47" s="42"/>
      <c r="J47" s="42"/>
      <c r="K47" s="42"/>
      <c r="L47" s="42"/>
      <c r="M47" s="42"/>
      <c r="N47" s="42"/>
      <c r="O47" s="42"/>
      <c r="P47" s="42"/>
      <c r="Q47" s="42"/>
      <c r="R47" s="42"/>
      <c r="S47" s="42"/>
      <c r="T47" s="42"/>
      <c r="U47" s="42"/>
      <c r="V47" s="42"/>
      <c r="W47" s="143"/>
      <c r="X47" s="44"/>
      <c r="Y47" s="44"/>
      <c r="Z47" s="42"/>
      <c r="AA47" s="143"/>
      <c r="AB47" s="44"/>
      <c r="AC47" s="44"/>
      <c r="AD47" s="44"/>
      <c r="AE47" s="131"/>
      <c r="AF47" s="131"/>
      <c r="AG47" s="131"/>
      <c r="AH47" s="131"/>
      <c r="AI47" s="131"/>
      <c r="AJ47" s="131"/>
      <c r="AK47" s="131"/>
      <c r="AL47" s="131"/>
      <c r="AM47" s="131"/>
      <c r="AN47" s="131"/>
      <c r="AO47" s="131"/>
      <c r="AP47" s="131"/>
      <c r="AQ47" s="131"/>
      <c r="AR47" s="44"/>
      <c r="AU47" s="148"/>
      <c r="AV47" s="148"/>
      <c r="AW47" s="149" t="s">
        <v>33</v>
      </c>
      <c r="AX47" s="148"/>
      <c r="AY47" s="148"/>
      <c r="AZ47" s="148" t="s">
        <v>34</v>
      </c>
      <c r="BA47" s="148"/>
      <c r="BB47" s="148"/>
      <c r="BC47" s="148"/>
      <c r="BD47" s="148"/>
      <c r="BE47" s="148"/>
      <c r="BF47" s="148"/>
    </row>
    <row r="48" spans="1:59" s="52" customFormat="1" ht="25.5" customHeight="1" x14ac:dyDescent="0.15">
      <c r="A48" s="49"/>
      <c r="B48" s="50" t="s">
        <v>35</v>
      </c>
      <c r="C48" s="50"/>
      <c r="D48" s="50"/>
      <c r="E48" s="50"/>
      <c r="F48" s="50"/>
      <c r="G48" s="50"/>
      <c r="H48" s="50"/>
      <c r="I48" s="50"/>
      <c r="J48" s="50"/>
      <c r="K48" s="50"/>
      <c r="L48" s="50"/>
      <c r="M48" s="50"/>
      <c r="N48" s="50"/>
      <c r="O48" s="51"/>
      <c r="P48" s="50"/>
      <c r="Q48" s="50"/>
      <c r="R48" s="50"/>
      <c r="S48" s="50"/>
      <c r="T48" s="50"/>
      <c r="U48" s="12"/>
      <c r="V48" s="50"/>
      <c r="W48" s="50"/>
      <c r="X48" s="44"/>
      <c r="Y48" s="44"/>
      <c r="Z48" s="42"/>
      <c r="AA48" s="143"/>
      <c r="AB48" s="44"/>
      <c r="AC48" s="44"/>
      <c r="AD48" s="44"/>
      <c r="AE48" s="133" t="s">
        <v>36</v>
      </c>
      <c r="AF48" s="134"/>
      <c r="AG48" s="135"/>
      <c r="AH48" s="135"/>
      <c r="AI48" s="135"/>
      <c r="AJ48" s="135"/>
      <c r="AK48" s="135"/>
      <c r="AL48" s="135"/>
      <c r="AM48" s="135"/>
      <c r="AN48" s="131"/>
      <c r="AO48" s="131"/>
      <c r="AP48" s="131"/>
      <c r="AQ48" s="82"/>
      <c r="AR48" s="44"/>
      <c r="AS48" s="34"/>
      <c r="AT48" s="34"/>
      <c r="AU48" s="149"/>
      <c r="AV48" s="149"/>
      <c r="AW48" s="149" t="s">
        <v>37</v>
      </c>
      <c r="AX48" s="149"/>
      <c r="AY48" s="149"/>
      <c r="AZ48" s="148" t="s">
        <v>38</v>
      </c>
      <c r="BA48" s="149"/>
      <c r="BB48" s="148"/>
      <c r="BC48" s="148" t="s">
        <v>39</v>
      </c>
      <c r="BD48" s="149"/>
      <c r="BE48" s="148"/>
      <c r="BF48" s="149"/>
      <c r="BG48" s="51"/>
    </row>
    <row r="49" spans="1:59" ht="25.5" customHeight="1" x14ac:dyDescent="0.15">
      <c r="A49" s="39"/>
      <c r="B49" s="175" t="s">
        <v>56</v>
      </c>
      <c r="C49" s="176"/>
      <c r="D49" s="176"/>
      <c r="E49" s="177"/>
      <c r="F49" s="181" t="s">
        <v>23</v>
      </c>
      <c r="G49" s="181"/>
      <c r="H49" s="207">
        <v>10</v>
      </c>
      <c r="I49" s="182"/>
      <c r="J49" s="184" t="s">
        <v>24</v>
      </c>
      <c r="K49" s="184"/>
      <c r="L49" s="182">
        <v>0</v>
      </c>
      <c r="M49" s="182"/>
      <c r="N49" s="184" t="s">
        <v>25</v>
      </c>
      <c r="O49" s="211"/>
      <c r="P49" s="221" t="s">
        <v>26</v>
      </c>
      <c r="Q49" s="211"/>
      <c r="R49" s="223" t="s">
        <v>27</v>
      </c>
      <c r="S49" s="223"/>
      <c r="T49" s="207">
        <v>20</v>
      </c>
      <c r="U49" s="182"/>
      <c r="V49" s="184" t="s">
        <v>24</v>
      </c>
      <c r="W49" s="184"/>
      <c r="X49" s="182">
        <v>0</v>
      </c>
      <c r="Y49" s="182"/>
      <c r="Z49" s="184" t="s">
        <v>25</v>
      </c>
      <c r="AA49" s="211"/>
      <c r="AB49" s="44"/>
      <c r="AC49" s="44"/>
      <c r="AD49" s="44"/>
      <c r="AE49" s="248" t="s">
        <v>57</v>
      </c>
      <c r="AF49" s="184"/>
      <c r="AG49" s="184"/>
      <c r="AH49" s="184"/>
      <c r="AI49" s="211"/>
      <c r="AJ49" s="249">
        <f>ROUNDDOWN(AW54/60,0)</f>
        <v>1</v>
      </c>
      <c r="AK49" s="219"/>
      <c r="AL49" s="184" t="s">
        <v>24</v>
      </c>
      <c r="AM49" s="184"/>
      <c r="AN49" s="219">
        <f>AW54-AJ49*60</f>
        <v>0</v>
      </c>
      <c r="AO49" s="219"/>
      <c r="AP49" s="184" t="s">
        <v>25</v>
      </c>
      <c r="AQ49" s="211"/>
      <c r="AR49" s="44"/>
      <c r="AS49" s="53"/>
      <c r="AT49" s="53"/>
      <c r="AU49" s="148"/>
      <c r="AV49" s="205" t="s">
        <v>41</v>
      </c>
      <c r="AW49" s="206">
        <f>IF(AZ49&lt;=BC49,BC49,AW44)</f>
        <v>1200</v>
      </c>
      <c r="AX49" s="247"/>
      <c r="AY49" s="205" t="s">
        <v>42</v>
      </c>
      <c r="AZ49" s="206">
        <f>T49*60+X49</f>
        <v>1200</v>
      </c>
      <c r="BA49" s="247"/>
      <c r="BB49" s="205" t="s">
        <v>43</v>
      </c>
      <c r="BC49" s="206">
        <v>1200</v>
      </c>
      <c r="BD49" s="148"/>
      <c r="BE49" s="148"/>
      <c r="BF49" s="148"/>
      <c r="BG49" s="34"/>
    </row>
    <row r="50" spans="1:59" ht="35.25" customHeight="1" x14ac:dyDescent="0.15">
      <c r="A50" s="39"/>
      <c r="B50" s="178"/>
      <c r="C50" s="179"/>
      <c r="D50" s="179"/>
      <c r="E50" s="180"/>
      <c r="F50" s="181"/>
      <c r="G50" s="181"/>
      <c r="H50" s="208"/>
      <c r="I50" s="183"/>
      <c r="J50" s="185"/>
      <c r="K50" s="185"/>
      <c r="L50" s="183"/>
      <c r="M50" s="183"/>
      <c r="N50" s="185"/>
      <c r="O50" s="212"/>
      <c r="P50" s="222"/>
      <c r="Q50" s="212"/>
      <c r="R50" s="224"/>
      <c r="S50" s="224"/>
      <c r="T50" s="208"/>
      <c r="U50" s="183"/>
      <c r="V50" s="185"/>
      <c r="W50" s="185"/>
      <c r="X50" s="183"/>
      <c r="Y50" s="183"/>
      <c r="Z50" s="185"/>
      <c r="AA50" s="212"/>
      <c r="AB50" s="34"/>
      <c r="AC50" s="34"/>
      <c r="AD50" s="34"/>
      <c r="AE50" s="222"/>
      <c r="AF50" s="185"/>
      <c r="AG50" s="185"/>
      <c r="AH50" s="185"/>
      <c r="AI50" s="212"/>
      <c r="AJ50" s="250"/>
      <c r="AK50" s="220"/>
      <c r="AL50" s="185"/>
      <c r="AM50" s="185"/>
      <c r="AN50" s="220"/>
      <c r="AO50" s="220"/>
      <c r="AP50" s="185"/>
      <c r="AQ50" s="212"/>
      <c r="AR50" s="44"/>
      <c r="AS50" s="53"/>
      <c r="AT50" s="53"/>
      <c r="AU50" s="148"/>
      <c r="AV50" s="205"/>
      <c r="AW50" s="206"/>
      <c r="AX50" s="247"/>
      <c r="AY50" s="205"/>
      <c r="AZ50" s="206"/>
      <c r="BA50" s="247"/>
      <c r="BB50" s="205"/>
      <c r="BC50" s="206"/>
      <c r="BD50" s="148"/>
      <c r="BE50" s="148"/>
      <c r="BF50" s="148"/>
      <c r="BG50" s="34"/>
    </row>
    <row r="51" spans="1:59" ht="17.25" customHeight="1" x14ac:dyDescent="0.15">
      <c r="A51" s="54"/>
      <c r="B51" s="45"/>
      <c r="C51" s="45"/>
      <c r="D51" s="45"/>
      <c r="E51" s="45"/>
      <c r="F51" s="34"/>
      <c r="G51" s="45"/>
      <c r="H51" s="142"/>
      <c r="I51" s="45"/>
      <c r="J51" s="45"/>
      <c r="K51" s="45"/>
      <c r="L51" s="45"/>
      <c r="M51" s="45"/>
      <c r="N51" s="45"/>
      <c r="O51" s="45"/>
      <c r="P51" s="55"/>
      <c r="Q51" s="45"/>
      <c r="R51" s="45"/>
      <c r="S51" s="45"/>
      <c r="T51" s="45"/>
      <c r="U51" s="45"/>
      <c r="V51" s="45"/>
      <c r="W51" s="45"/>
      <c r="X51" s="44"/>
      <c r="Y51" s="44"/>
      <c r="Z51" s="42"/>
      <c r="AA51" s="34"/>
      <c r="AB51" s="34"/>
      <c r="AC51" s="34"/>
      <c r="AD51" s="34"/>
      <c r="AE51" s="82"/>
      <c r="AF51" s="82"/>
      <c r="AG51" s="82"/>
      <c r="AH51" s="82"/>
      <c r="AI51" s="82"/>
      <c r="AJ51" s="132" t="s">
        <v>32</v>
      </c>
      <c r="AK51" s="82"/>
      <c r="AL51" s="82"/>
      <c r="AM51" s="82"/>
      <c r="AN51" s="82"/>
      <c r="AO51" s="82"/>
      <c r="AP51" s="82"/>
      <c r="AQ51" s="82"/>
      <c r="AR51" s="34"/>
      <c r="AS51" s="34"/>
      <c r="AT51" s="34"/>
      <c r="AU51" s="148"/>
      <c r="AV51" s="148"/>
      <c r="AW51" s="148"/>
      <c r="AX51" s="148"/>
      <c r="AY51" s="148"/>
      <c r="AZ51" s="150" t="s">
        <v>44</v>
      </c>
      <c r="BA51" s="148"/>
      <c r="BB51" s="148"/>
      <c r="BC51" s="148"/>
      <c r="BD51" s="148"/>
      <c r="BE51" s="148"/>
      <c r="BF51" s="148"/>
      <c r="BG51" s="34"/>
    </row>
    <row r="52" spans="1:59" ht="25.5" customHeight="1" x14ac:dyDescent="0.2">
      <c r="A52" s="54"/>
      <c r="B52" s="34"/>
      <c r="C52" s="225" t="s">
        <v>158</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7"/>
      <c r="AC52" s="34"/>
      <c r="AD52" s="34"/>
      <c r="AE52" s="82"/>
      <c r="AF52" s="82"/>
      <c r="AG52" s="82"/>
      <c r="AH52" s="82"/>
      <c r="AI52" s="82"/>
      <c r="AJ52" s="82"/>
      <c r="AK52" s="82"/>
      <c r="AL52" s="82"/>
      <c r="AM52" s="82"/>
      <c r="AN52" s="82"/>
      <c r="AO52" s="82"/>
      <c r="AP52" s="82"/>
      <c r="AQ52" s="82"/>
      <c r="AR52" s="34"/>
      <c r="AS52" s="34"/>
      <c r="AT52" s="34"/>
      <c r="AU52" s="148"/>
      <c r="AV52" s="148"/>
      <c r="AW52" s="148"/>
      <c r="AX52" s="148"/>
      <c r="AY52" s="148"/>
      <c r="AZ52" s="151" t="s">
        <v>45</v>
      </c>
      <c r="BA52" s="148"/>
      <c r="BB52" s="148"/>
      <c r="BC52" s="148"/>
      <c r="BD52" s="148"/>
      <c r="BE52" s="148"/>
      <c r="BF52" s="148"/>
      <c r="BG52" s="34"/>
    </row>
    <row r="53" spans="1:59" ht="25.5" customHeight="1" x14ac:dyDescent="0.15">
      <c r="A53" s="54"/>
      <c r="B53" s="34"/>
      <c r="C53" s="228"/>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30"/>
      <c r="AC53" s="34"/>
      <c r="AD53" s="34"/>
      <c r="AE53" s="133" t="s">
        <v>46</v>
      </c>
      <c r="AF53" s="82"/>
      <c r="AG53" s="82"/>
      <c r="AH53" s="82"/>
      <c r="AI53" s="82"/>
      <c r="AJ53" s="82"/>
      <c r="AK53" s="82"/>
      <c r="AL53" s="82"/>
      <c r="AM53" s="82"/>
      <c r="AN53" s="82"/>
      <c r="AO53" s="82"/>
      <c r="AP53" s="82"/>
      <c r="AQ53" s="82"/>
      <c r="AR53" s="34"/>
      <c r="AS53" s="34"/>
      <c r="AT53" s="34"/>
      <c r="AU53" s="148"/>
      <c r="AV53" s="148"/>
      <c r="AW53" s="148" t="s">
        <v>47</v>
      </c>
      <c r="AX53" s="148"/>
      <c r="AY53" s="148"/>
      <c r="AZ53" s="148" t="s">
        <v>48</v>
      </c>
      <c r="BA53" s="152"/>
      <c r="BB53" s="148"/>
      <c r="BC53" s="148"/>
      <c r="BD53" s="148"/>
      <c r="BE53" s="148"/>
      <c r="BF53" s="148"/>
      <c r="BG53" s="34"/>
    </row>
    <row r="54" spans="1:59" s="52" customFormat="1" ht="25.5" customHeight="1" x14ac:dyDescent="0.15">
      <c r="A54" s="54"/>
      <c r="B54" s="34"/>
      <c r="C54" s="228"/>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30"/>
      <c r="AC54" s="44"/>
      <c r="AD54" s="44"/>
      <c r="AE54" s="213" t="s">
        <v>58</v>
      </c>
      <c r="AF54" s="234"/>
      <c r="AG54" s="234"/>
      <c r="AH54" s="234"/>
      <c r="AI54" s="234"/>
      <c r="AJ54" s="234"/>
      <c r="AK54" s="235"/>
      <c r="AL54" s="239">
        <f>IF(AZ44=0,0,ROUNDUP(AW54/AZ44,3))</f>
        <v>9.0999999999999998E-2</v>
      </c>
      <c r="AM54" s="240"/>
      <c r="AN54" s="240"/>
      <c r="AO54" s="240"/>
      <c r="AP54" s="240"/>
      <c r="AQ54" s="241"/>
      <c r="AR54" s="34"/>
      <c r="AS54" s="34"/>
      <c r="AT54" s="34"/>
      <c r="AU54" s="149"/>
      <c r="AV54" s="205" t="s">
        <v>50</v>
      </c>
      <c r="AW54" s="245">
        <f>IF(AW44-AW49&gt;0,AW44-AW49,0)</f>
        <v>60</v>
      </c>
      <c r="AX54" s="246" t="s">
        <v>51</v>
      </c>
      <c r="AY54" s="246"/>
      <c r="AZ54" s="152"/>
      <c r="BA54" s="152"/>
      <c r="BB54" s="149"/>
      <c r="BC54" s="149"/>
      <c r="BD54" s="149"/>
      <c r="BE54" s="149"/>
      <c r="BF54" s="149"/>
      <c r="BG54" s="51"/>
    </row>
    <row r="55" spans="1:59" ht="35.25" customHeight="1" x14ac:dyDescent="0.15">
      <c r="A55" s="65"/>
      <c r="B55" s="34"/>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30"/>
      <c r="AC55" s="34"/>
      <c r="AD55" s="34"/>
      <c r="AE55" s="236"/>
      <c r="AF55" s="237"/>
      <c r="AG55" s="237"/>
      <c r="AH55" s="237"/>
      <c r="AI55" s="237"/>
      <c r="AJ55" s="237"/>
      <c r="AK55" s="238"/>
      <c r="AL55" s="242"/>
      <c r="AM55" s="243"/>
      <c r="AN55" s="243"/>
      <c r="AO55" s="243"/>
      <c r="AP55" s="243"/>
      <c r="AQ55" s="244"/>
      <c r="AR55" s="34"/>
      <c r="AS55" s="34"/>
      <c r="AT55" s="34"/>
      <c r="AU55" s="205"/>
      <c r="AV55" s="205"/>
      <c r="AW55" s="245"/>
      <c r="AX55" s="246"/>
      <c r="AY55" s="246"/>
      <c r="AZ55" s="148"/>
      <c r="BA55" s="148"/>
      <c r="BB55" s="148"/>
      <c r="BC55" s="148"/>
      <c r="BD55" s="148"/>
      <c r="BE55" s="148"/>
      <c r="BF55" s="148"/>
      <c r="BG55" s="34"/>
    </row>
    <row r="56" spans="1:59" ht="25.5" customHeight="1" x14ac:dyDescent="0.15">
      <c r="A56" s="65"/>
      <c r="B56" s="34"/>
      <c r="C56" s="231"/>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3"/>
      <c r="AC56" s="34"/>
      <c r="AD56" s="34"/>
      <c r="AE56" s="34"/>
      <c r="AF56" s="34"/>
      <c r="AG56" s="34"/>
      <c r="AH56" s="34"/>
      <c r="AI56" s="34"/>
      <c r="AJ56" s="34"/>
      <c r="AK56" s="48" t="s">
        <v>32</v>
      </c>
      <c r="AL56" s="34"/>
      <c r="AM56" s="44"/>
      <c r="AN56" s="44"/>
      <c r="AO56" s="44"/>
      <c r="AP56" s="34"/>
      <c r="AQ56" s="34"/>
      <c r="AR56" s="34"/>
      <c r="AS56" s="34"/>
      <c r="AT56" s="34"/>
      <c r="AU56" s="205"/>
      <c r="AV56" s="148"/>
      <c r="AW56" s="148"/>
      <c r="AX56" s="148"/>
      <c r="AY56" s="148"/>
      <c r="AZ56" s="148"/>
      <c r="BA56" s="148"/>
      <c r="BB56" s="148"/>
      <c r="BC56" s="148"/>
      <c r="BD56" s="148"/>
      <c r="BE56" s="148"/>
      <c r="BF56" s="148"/>
      <c r="BG56" s="34"/>
    </row>
    <row r="57" spans="1:59" ht="25.5" customHeight="1" x14ac:dyDescent="0.15">
      <c r="A57" s="54"/>
      <c r="B57" s="41"/>
      <c r="C57" s="34"/>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34"/>
      <c r="AD57" s="34"/>
      <c r="AE57" s="34"/>
      <c r="AF57" s="34"/>
      <c r="AG57" s="34"/>
      <c r="AH57" s="34"/>
      <c r="AI57" s="34"/>
      <c r="AJ57" s="34"/>
      <c r="AK57" s="57" t="s">
        <v>52</v>
      </c>
      <c r="AL57" s="34"/>
      <c r="AM57" s="44"/>
      <c r="AN57" s="44"/>
      <c r="AO57" s="44"/>
      <c r="AP57" s="34"/>
      <c r="AQ57" s="34"/>
      <c r="AR57" s="34"/>
      <c r="AS57" s="34"/>
      <c r="AT57" s="34"/>
      <c r="AU57" s="148"/>
      <c r="AV57" s="148"/>
      <c r="AW57" s="148"/>
      <c r="AX57" s="148"/>
      <c r="AY57" s="148"/>
      <c r="AZ57" s="148"/>
      <c r="BA57" s="148"/>
      <c r="BB57" s="148"/>
      <c r="BC57" s="148"/>
      <c r="BD57" s="148"/>
      <c r="BE57" s="148"/>
      <c r="BF57" s="148"/>
    </row>
    <row r="58" spans="1:59" s="24" customFormat="1" ht="13.5" customHeight="1" x14ac:dyDescent="0.15">
      <c r="B58" s="27"/>
      <c r="C58" s="28"/>
      <c r="D58" s="28"/>
      <c r="E58" s="28"/>
      <c r="F58" s="28"/>
      <c r="G58" s="28"/>
      <c r="H58" s="28"/>
      <c r="I58" s="28"/>
      <c r="J58" s="28"/>
      <c r="K58" s="28"/>
      <c r="L58" s="28"/>
      <c r="M58" s="28"/>
      <c r="N58" s="28"/>
      <c r="O58" s="28"/>
      <c r="P58" s="28"/>
      <c r="Q58" s="28"/>
      <c r="R58" s="28"/>
      <c r="S58" s="29"/>
      <c r="T58" s="30"/>
      <c r="U58" s="30"/>
      <c r="V58" s="30"/>
      <c r="W58" s="30"/>
      <c r="X58" s="31"/>
      <c r="Y58" s="30"/>
      <c r="Z58" s="30"/>
      <c r="AA58" s="30"/>
      <c r="AB58" s="30"/>
      <c r="AC58" s="30"/>
      <c r="AD58" s="30"/>
      <c r="AE58" s="30"/>
      <c r="AF58" s="30"/>
      <c r="AG58" s="30"/>
      <c r="AH58" s="30"/>
      <c r="AI58" s="30"/>
      <c r="AJ58" s="30"/>
      <c r="AK58" s="30"/>
      <c r="AL58" s="30"/>
      <c r="AM58" s="30"/>
      <c r="AR58" s="32"/>
      <c r="AS58" s="21"/>
      <c r="AT58" s="26"/>
      <c r="AU58" s="145"/>
      <c r="AV58" s="145"/>
      <c r="AW58" s="145"/>
      <c r="AX58" s="145"/>
      <c r="AY58" s="145"/>
      <c r="AZ58" s="145"/>
      <c r="BA58" s="145"/>
      <c r="BB58" s="145"/>
      <c r="BC58" s="145"/>
      <c r="BD58" s="145"/>
      <c r="BE58" s="145"/>
      <c r="BF58" s="145"/>
    </row>
    <row r="59" spans="1:59" s="16" customFormat="1" ht="4.5" customHeight="1" x14ac:dyDescent="0.15">
      <c r="A59" s="14"/>
      <c r="B59" s="14"/>
      <c r="C59" s="15"/>
      <c r="F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U59" s="146"/>
      <c r="AV59" s="147"/>
      <c r="AW59" s="147"/>
      <c r="AX59" s="147"/>
      <c r="AY59" s="147"/>
      <c r="AZ59" s="147"/>
      <c r="BA59" s="147"/>
      <c r="BB59" s="147"/>
      <c r="BC59" s="147"/>
      <c r="BD59" s="147"/>
      <c r="BE59" s="147"/>
      <c r="BF59" s="147"/>
      <c r="BG59" s="9"/>
    </row>
    <row r="60" spans="1:59" ht="25.5" customHeight="1" x14ac:dyDescent="0.15">
      <c r="A60" s="169" t="s">
        <v>59</v>
      </c>
      <c r="B60" s="170"/>
      <c r="C60" s="170"/>
      <c r="D60" s="170"/>
      <c r="E60" s="170"/>
      <c r="F60" s="170"/>
      <c r="G60" s="170"/>
      <c r="H60" s="170"/>
      <c r="I60" s="171"/>
      <c r="J60" s="33"/>
      <c r="K60" s="64" t="s">
        <v>60</v>
      </c>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33"/>
      <c r="AP60" s="33"/>
      <c r="AQ60" s="33"/>
      <c r="AR60" s="33"/>
      <c r="AS60" s="33"/>
      <c r="AT60" s="33"/>
      <c r="AU60" s="148"/>
      <c r="AV60" s="148" t="s">
        <v>17</v>
      </c>
      <c r="AW60" s="147"/>
      <c r="AX60" s="147"/>
      <c r="AY60" s="147"/>
      <c r="AZ60" s="147"/>
      <c r="BA60" s="148"/>
      <c r="BB60" s="147"/>
      <c r="BC60" s="147"/>
      <c r="BD60" s="147"/>
      <c r="BE60" s="147"/>
      <c r="BF60" s="147"/>
      <c r="BG60" s="9"/>
    </row>
    <row r="61" spans="1:59" ht="17.25" customHeight="1" x14ac:dyDescent="0.15">
      <c r="A61" s="172"/>
      <c r="B61" s="173"/>
      <c r="C61" s="173"/>
      <c r="D61" s="173"/>
      <c r="E61" s="173"/>
      <c r="F61" s="173"/>
      <c r="G61" s="173"/>
      <c r="H61" s="173"/>
      <c r="I61" s="174"/>
      <c r="J61" s="35"/>
      <c r="K61" s="35"/>
      <c r="L61" s="35"/>
      <c r="M61" s="35"/>
      <c r="N61" s="35"/>
      <c r="O61" s="35"/>
      <c r="P61" s="35"/>
      <c r="Q61" s="35"/>
      <c r="R61" s="35"/>
      <c r="S61" s="35"/>
      <c r="T61" s="35"/>
      <c r="U61" s="35"/>
      <c r="V61" s="35"/>
      <c r="W61" s="35"/>
      <c r="X61" s="36"/>
      <c r="Y61" s="36"/>
      <c r="Z61" s="36"/>
      <c r="AA61" s="36"/>
      <c r="AB61" s="36"/>
      <c r="AC61" s="36"/>
      <c r="AD61" s="36"/>
      <c r="AE61" s="37"/>
      <c r="AF61" s="36"/>
      <c r="AG61" s="36"/>
      <c r="AH61" s="36"/>
      <c r="AI61" s="36"/>
      <c r="AJ61" s="36"/>
      <c r="AK61" s="36"/>
      <c r="AL61" s="36"/>
      <c r="AM61" s="36"/>
      <c r="AN61" s="36"/>
      <c r="AO61" s="36"/>
      <c r="AP61" s="38"/>
      <c r="AQ61" s="38"/>
      <c r="AR61" s="38"/>
      <c r="AS61" s="38"/>
      <c r="AT61" s="34"/>
      <c r="AU61" s="148"/>
      <c r="AV61" s="148"/>
      <c r="AW61" s="148"/>
      <c r="AX61" s="148"/>
      <c r="AY61" s="148"/>
      <c r="AZ61" s="148"/>
      <c r="BA61" s="148"/>
      <c r="BB61" s="148"/>
      <c r="BC61" s="148"/>
      <c r="BD61" s="148"/>
      <c r="BE61" s="148"/>
      <c r="BF61" s="148"/>
      <c r="BG61" s="34"/>
    </row>
    <row r="62" spans="1:59" ht="28.5" customHeight="1" x14ac:dyDescent="0.15">
      <c r="A62" s="39"/>
      <c r="B62" s="40" t="s">
        <v>18</v>
      </c>
      <c r="C62" s="41"/>
      <c r="D62" s="41"/>
      <c r="E62" s="41"/>
      <c r="F62" s="34"/>
      <c r="G62" s="42"/>
      <c r="H62" s="34"/>
      <c r="I62" s="42"/>
      <c r="J62" s="42"/>
      <c r="K62" s="42"/>
      <c r="L62" s="42"/>
      <c r="M62" s="42"/>
      <c r="N62" s="42"/>
      <c r="O62" s="42"/>
      <c r="P62" s="42"/>
      <c r="Q62" s="42"/>
      <c r="R62" s="42"/>
      <c r="S62" s="42"/>
      <c r="T62" s="42"/>
      <c r="U62" s="42"/>
      <c r="V62" s="42"/>
      <c r="W62" s="42"/>
      <c r="X62" s="42"/>
      <c r="Y62" s="42"/>
      <c r="Z62" s="42"/>
      <c r="AA62" s="143"/>
      <c r="AB62" s="44"/>
      <c r="AC62" s="44"/>
      <c r="AD62" s="44"/>
      <c r="AE62" s="40" t="s">
        <v>19</v>
      </c>
      <c r="AF62" s="44"/>
      <c r="AG62" s="44"/>
      <c r="AH62" s="44"/>
      <c r="AI62" s="44"/>
      <c r="AJ62" s="44"/>
      <c r="AK62" s="44"/>
      <c r="AL62" s="44"/>
      <c r="AM62" s="44"/>
      <c r="AN62" s="44"/>
      <c r="AO62" s="44"/>
      <c r="AP62" s="44"/>
      <c r="AQ62" s="44"/>
      <c r="AR62" s="44"/>
      <c r="AS62" s="44"/>
      <c r="AT62" s="44"/>
      <c r="AU62" s="148"/>
      <c r="AV62" s="148"/>
      <c r="AW62" s="148" t="s">
        <v>20</v>
      </c>
      <c r="AX62" s="148"/>
      <c r="AY62" s="148"/>
      <c r="AZ62" s="148" t="s">
        <v>21</v>
      </c>
      <c r="BA62" s="148"/>
      <c r="BB62" s="148"/>
      <c r="BC62" s="148"/>
      <c r="BD62" s="148"/>
      <c r="BE62" s="148"/>
      <c r="BF62" s="148"/>
      <c r="BG62" s="34"/>
    </row>
    <row r="63" spans="1:59" ht="25.5" customHeight="1" x14ac:dyDescent="0.15">
      <c r="A63" s="39"/>
      <c r="B63" s="175" t="s">
        <v>22</v>
      </c>
      <c r="C63" s="176"/>
      <c r="D63" s="176"/>
      <c r="E63" s="177"/>
      <c r="F63" s="181" t="s">
        <v>23</v>
      </c>
      <c r="G63" s="181"/>
      <c r="H63" s="251"/>
      <c r="I63" s="251"/>
      <c r="J63" s="184" t="s">
        <v>24</v>
      </c>
      <c r="K63" s="184"/>
      <c r="L63" s="251"/>
      <c r="M63" s="251"/>
      <c r="N63" s="184" t="s">
        <v>25</v>
      </c>
      <c r="O63" s="211"/>
      <c r="P63" s="221" t="s">
        <v>26</v>
      </c>
      <c r="Q63" s="211"/>
      <c r="R63" s="223" t="s">
        <v>27</v>
      </c>
      <c r="S63" s="223"/>
      <c r="T63" s="251"/>
      <c r="U63" s="251"/>
      <c r="V63" s="184" t="s">
        <v>24</v>
      </c>
      <c r="W63" s="184"/>
      <c r="X63" s="251"/>
      <c r="Y63" s="251"/>
      <c r="Z63" s="184" t="s">
        <v>25</v>
      </c>
      <c r="AA63" s="211"/>
      <c r="AB63" s="34"/>
      <c r="AC63" s="34"/>
      <c r="AD63" s="34"/>
      <c r="AE63" s="213" t="s">
        <v>28</v>
      </c>
      <c r="AF63" s="214"/>
      <c r="AG63" s="214"/>
      <c r="AH63" s="214"/>
      <c r="AI63" s="215"/>
      <c r="AJ63" s="219">
        <f>ROUNDDOWN(AZ63/60,0)</f>
        <v>0</v>
      </c>
      <c r="AK63" s="219"/>
      <c r="AL63" s="214" t="s">
        <v>29</v>
      </c>
      <c r="AM63" s="214"/>
      <c r="AN63" s="219">
        <f>AZ63-AJ63*60</f>
        <v>0</v>
      </c>
      <c r="AO63" s="219"/>
      <c r="AP63" s="184" t="s">
        <v>25</v>
      </c>
      <c r="AQ63" s="211"/>
      <c r="AR63" s="44"/>
      <c r="AS63" s="34"/>
      <c r="AT63" s="34"/>
      <c r="AU63" s="205"/>
      <c r="AV63" s="205" t="s">
        <v>30</v>
      </c>
      <c r="AW63" s="206">
        <f>T63*60+X63</f>
        <v>0</v>
      </c>
      <c r="AX63" s="148"/>
      <c r="AY63" s="205" t="s">
        <v>31</v>
      </c>
      <c r="AZ63" s="206">
        <f>(T63*60+X63)-(H63*60+L63)</f>
        <v>0</v>
      </c>
      <c r="BA63" s="148"/>
      <c r="BB63" s="148"/>
      <c r="BC63" s="148"/>
      <c r="BD63" s="148"/>
      <c r="BE63" s="148"/>
      <c r="BF63" s="148"/>
      <c r="BG63" s="34"/>
    </row>
    <row r="64" spans="1:59" ht="35.25" customHeight="1" x14ac:dyDescent="0.15">
      <c r="A64" s="39"/>
      <c r="B64" s="178"/>
      <c r="C64" s="179"/>
      <c r="D64" s="179"/>
      <c r="E64" s="180"/>
      <c r="F64" s="181"/>
      <c r="G64" s="181"/>
      <c r="H64" s="252"/>
      <c r="I64" s="252"/>
      <c r="J64" s="185"/>
      <c r="K64" s="185"/>
      <c r="L64" s="252"/>
      <c r="M64" s="252"/>
      <c r="N64" s="185"/>
      <c r="O64" s="212"/>
      <c r="P64" s="222"/>
      <c r="Q64" s="212"/>
      <c r="R64" s="224"/>
      <c r="S64" s="224"/>
      <c r="T64" s="252"/>
      <c r="U64" s="252"/>
      <c r="V64" s="185"/>
      <c r="W64" s="185"/>
      <c r="X64" s="252"/>
      <c r="Y64" s="252"/>
      <c r="Z64" s="185"/>
      <c r="AA64" s="212"/>
      <c r="AB64" s="34"/>
      <c r="AC64" s="34"/>
      <c r="AD64" s="34"/>
      <c r="AE64" s="216"/>
      <c r="AF64" s="217"/>
      <c r="AG64" s="217"/>
      <c r="AH64" s="217"/>
      <c r="AI64" s="218"/>
      <c r="AJ64" s="220"/>
      <c r="AK64" s="220"/>
      <c r="AL64" s="217"/>
      <c r="AM64" s="217"/>
      <c r="AN64" s="220"/>
      <c r="AO64" s="220"/>
      <c r="AP64" s="185"/>
      <c r="AQ64" s="212"/>
      <c r="AR64" s="44"/>
      <c r="AS64" s="34"/>
      <c r="AT64" s="34"/>
      <c r="AU64" s="205"/>
      <c r="AV64" s="205"/>
      <c r="AW64" s="206"/>
      <c r="AX64" s="148"/>
      <c r="AY64" s="205"/>
      <c r="AZ64" s="206"/>
      <c r="BA64" s="148"/>
      <c r="BB64" s="148"/>
      <c r="BC64" s="148"/>
      <c r="BD64" s="148"/>
      <c r="BE64" s="148"/>
      <c r="BF64" s="148"/>
      <c r="BG64" s="34"/>
    </row>
    <row r="65" spans="1:59" ht="17.25" customHeight="1" x14ac:dyDescent="0.15">
      <c r="A65" s="39"/>
      <c r="B65" s="45"/>
      <c r="C65" s="45"/>
      <c r="D65" s="45"/>
      <c r="E65" s="45"/>
      <c r="F65" s="46"/>
      <c r="G65" s="46"/>
      <c r="H65" s="142"/>
      <c r="I65" s="46"/>
      <c r="J65" s="46"/>
      <c r="K65" s="46"/>
      <c r="L65" s="46"/>
      <c r="M65" s="46"/>
      <c r="N65" s="46"/>
      <c r="O65" s="46"/>
      <c r="P65" s="46"/>
      <c r="Q65" s="46"/>
      <c r="R65" s="46"/>
      <c r="S65" s="46"/>
      <c r="T65" s="46"/>
      <c r="U65" s="46"/>
      <c r="V65" s="46"/>
      <c r="W65" s="46"/>
      <c r="X65" s="44"/>
      <c r="Y65" s="44"/>
      <c r="Z65" s="42"/>
      <c r="AA65" s="143"/>
      <c r="AB65" s="44"/>
      <c r="AC65" s="44"/>
      <c r="AD65" s="44"/>
      <c r="AE65" s="131"/>
      <c r="AF65" s="131"/>
      <c r="AG65" s="131"/>
      <c r="AH65" s="131"/>
      <c r="AI65" s="131"/>
      <c r="AJ65" s="132" t="s">
        <v>32</v>
      </c>
      <c r="AK65" s="131"/>
      <c r="AL65" s="131"/>
      <c r="AM65" s="131"/>
      <c r="AN65" s="131"/>
      <c r="AO65" s="131"/>
      <c r="AP65" s="131"/>
      <c r="AQ65" s="131"/>
      <c r="AR65" s="44"/>
      <c r="AS65" s="34"/>
      <c r="AT65" s="34"/>
      <c r="AU65" s="148"/>
      <c r="AV65" s="148"/>
      <c r="AW65" s="148"/>
      <c r="AX65" s="148"/>
      <c r="AY65" s="148"/>
      <c r="AZ65" s="148"/>
      <c r="BA65" s="148"/>
      <c r="BB65" s="148"/>
      <c r="BC65" s="148"/>
      <c r="BD65" s="148"/>
      <c r="BE65" s="148"/>
      <c r="BF65" s="148"/>
      <c r="BG65" s="34"/>
    </row>
    <row r="66" spans="1:59" s="34" customFormat="1" ht="25.5" customHeight="1" x14ac:dyDescent="0.15">
      <c r="A66" s="39"/>
      <c r="B66" s="40"/>
      <c r="C66" s="41"/>
      <c r="D66" s="41"/>
      <c r="E66" s="41"/>
      <c r="F66" s="42"/>
      <c r="G66" s="42"/>
      <c r="H66" s="42"/>
      <c r="I66" s="42"/>
      <c r="J66" s="42"/>
      <c r="K66" s="42"/>
      <c r="L66" s="42"/>
      <c r="M66" s="42"/>
      <c r="N66" s="42"/>
      <c r="O66" s="42"/>
      <c r="P66" s="42"/>
      <c r="Q66" s="42"/>
      <c r="R66" s="42"/>
      <c r="S66" s="42"/>
      <c r="T66" s="42"/>
      <c r="U66" s="42"/>
      <c r="V66" s="42"/>
      <c r="W66" s="143"/>
      <c r="X66" s="44"/>
      <c r="Y66" s="44"/>
      <c r="Z66" s="42"/>
      <c r="AA66" s="143"/>
      <c r="AB66" s="44"/>
      <c r="AC66" s="44"/>
      <c r="AD66" s="44"/>
      <c r="AE66" s="131"/>
      <c r="AF66" s="131"/>
      <c r="AG66" s="131"/>
      <c r="AH66" s="131"/>
      <c r="AI66" s="131"/>
      <c r="AJ66" s="131"/>
      <c r="AK66" s="131"/>
      <c r="AL66" s="131"/>
      <c r="AM66" s="131"/>
      <c r="AN66" s="131"/>
      <c r="AO66" s="131"/>
      <c r="AP66" s="131"/>
      <c r="AQ66" s="131"/>
      <c r="AR66" s="44"/>
      <c r="AU66" s="148"/>
      <c r="AV66" s="148"/>
      <c r="AW66" s="149" t="s">
        <v>33</v>
      </c>
      <c r="AX66" s="148"/>
      <c r="AY66" s="148"/>
      <c r="AZ66" s="148" t="s">
        <v>34</v>
      </c>
      <c r="BA66" s="148"/>
      <c r="BB66" s="148"/>
      <c r="BC66" s="148"/>
      <c r="BD66" s="148"/>
      <c r="BE66" s="148"/>
      <c r="BF66" s="148"/>
    </row>
    <row r="67" spans="1:59" s="52" customFormat="1" ht="25.5" customHeight="1" x14ac:dyDescent="0.15">
      <c r="A67" s="49"/>
      <c r="B67" s="50" t="s">
        <v>35</v>
      </c>
      <c r="C67" s="50"/>
      <c r="D67" s="50"/>
      <c r="E67" s="50"/>
      <c r="F67" s="50"/>
      <c r="G67" s="50"/>
      <c r="H67" s="50"/>
      <c r="I67" s="50"/>
      <c r="J67" s="50"/>
      <c r="K67" s="50"/>
      <c r="L67" s="50"/>
      <c r="M67" s="50"/>
      <c r="N67" s="50"/>
      <c r="O67" s="51"/>
      <c r="P67" s="50"/>
      <c r="Q67" s="50"/>
      <c r="R67" s="50"/>
      <c r="S67" s="50"/>
      <c r="T67" s="50"/>
      <c r="U67" s="12"/>
      <c r="V67" s="50"/>
      <c r="W67" s="50"/>
      <c r="X67" s="44"/>
      <c r="Y67" s="44"/>
      <c r="Z67" s="42"/>
      <c r="AA67" s="143"/>
      <c r="AB67" s="44"/>
      <c r="AC67" s="44"/>
      <c r="AD67" s="44"/>
      <c r="AE67" s="133" t="s">
        <v>36</v>
      </c>
      <c r="AF67" s="134"/>
      <c r="AG67" s="135"/>
      <c r="AH67" s="135"/>
      <c r="AI67" s="135"/>
      <c r="AJ67" s="135"/>
      <c r="AK67" s="135"/>
      <c r="AL67" s="135"/>
      <c r="AM67" s="135"/>
      <c r="AN67" s="131"/>
      <c r="AO67" s="131"/>
      <c r="AP67" s="131"/>
      <c r="AQ67" s="82"/>
      <c r="AR67" s="44"/>
      <c r="AS67" s="34"/>
      <c r="AT67" s="34"/>
      <c r="AU67" s="149"/>
      <c r="AV67" s="149"/>
      <c r="AW67" s="149" t="s">
        <v>37</v>
      </c>
      <c r="AX67" s="149"/>
      <c r="AY67" s="149"/>
      <c r="AZ67" s="148" t="s">
        <v>38</v>
      </c>
      <c r="BA67" s="149"/>
      <c r="BB67" s="148"/>
      <c r="BC67" s="148" t="s">
        <v>39</v>
      </c>
      <c r="BD67" s="149"/>
      <c r="BE67" s="148"/>
      <c r="BF67" s="149"/>
      <c r="BG67" s="51"/>
    </row>
    <row r="68" spans="1:59" ht="25.5" customHeight="1" x14ac:dyDescent="0.15">
      <c r="A68" s="39"/>
      <c r="B68" s="175" t="s">
        <v>22</v>
      </c>
      <c r="C68" s="176"/>
      <c r="D68" s="176"/>
      <c r="E68" s="177"/>
      <c r="F68" s="181" t="s">
        <v>23</v>
      </c>
      <c r="G68" s="181"/>
      <c r="H68" s="253"/>
      <c r="I68" s="251"/>
      <c r="J68" s="184" t="s">
        <v>24</v>
      </c>
      <c r="K68" s="184"/>
      <c r="L68" s="251"/>
      <c r="M68" s="251"/>
      <c r="N68" s="184" t="s">
        <v>25</v>
      </c>
      <c r="O68" s="211"/>
      <c r="P68" s="221" t="s">
        <v>26</v>
      </c>
      <c r="Q68" s="211"/>
      <c r="R68" s="223" t="s">
        <v>27</v>
      </c>
      <c r="S68" s="223"/>
      <c r="T68" s="253"/>
      <c r="U68" s="251"/>
      <c r="V68" s="184" t="s">
        <v>24</v>
      </c>
      <c r="W68" s="184"/>
      <c r="X68" s="251"/>
      <c r="Y68" s="251"/>
      <c r="Z68" s="184" t="s">
        <v>25</v>
      </c>
      <c r="AA68" s="211"/>
      <c r="AB68" s="44"/>
      <c r="AC68" s="44"/>
      <c r="AD68" s="44"/>
      <c r="AE68" s="248" t="s">
        <v>40</v>
      </c>
      <c r="AF68" s="184"/>
      <c r="AG68" s="184"/>
      <c r="AH68" s="184"/>
      <c r="AI68" s="211"/>
      <c r="AJ68" s="249">
        <f>ROUNDDOWN(AW73/60,0)</f>
        <v>0</v>
      </c>
      <c r="AK68" s="219"/>
      <c r="AL68" s="184" t="s">
        <v>24</v>
      </c>
      <c r="AM68" s="184"/>
      <c r="AN68" s="219">
        <f>AW73-AJ68*60</f>
        <v>0</v>
      </c>
      <c r="AO68" s="219"/>
      <c r="AP68" s="184" t="s">
        <v>25</v>
      </c>
      <c r="AQ68" s="211"/>
      <c r="AR68" s="44"/>
      <c r="AS68" s="53"/>
      <c r="AT68" s="53"/>
      <c r="AU68" s="148"/>
      <c r="AV68" s="205" t="s">
        <v>41</v>
      </c>
      <c r="AW68" s="206">
        <f>IF(AZ68&lt;=BC68,BC68,AW63)</f>
        <v>1200</v>
      </c>
      <c r="AX68" s="247"/>
      <c r="AY68" s="205" t="s">
        <v>42</v>
      </c>
      <c r="AZ68" s="206">
        <f>T68*60+X68</f>
        <v>0</v>
      </c>
      <c r="BA68" s="247"/>
      <c r="BB68" s="205" t="s">
        <v>43</v>
      </c>
      <c r="BC68" s="206">
        <v>1200</v>
      </c>
      <c r="BD68" s="148"/>
      <c r="BE68" s="148"/>
      <c r="BF68" s="148"/>
      <c r="BG68" s="34"/>
    </row>
    <row r="69" spans="1:59" ht="35.25" customHeight="1" x14ac:dyDescent="0.15">
      <c r="A69" s="39"/>
      <c r="B69" s="178"/>
      <c r="C69" s="179"/>
      <c r="D69" s="179"/>
      <c r="E69" s="180"/>
      <c r="F69" s="181"/>
      <c r="G69" s="181"/>
      <c r="H69" s="254"/>
      <c r="I69" s="252"/>
      <c r="J69" s="185"/>
      <c r="K69" s="185"/>
      <c r="L69" s="252"/>
      <c r="M69" s="252"/>
      <c r="N69" s="185"/>
      <c r="O69" s="212"/>
      <c r="P69" s="222"/>
      <c r="Q69" s="212"/>
      <c r="R69" s="224"/>
      <c r="S69" s="224"/>
      <c r="T69" s="254"/>
      <c r="U69" s="252"/>
      <c r="V69" s="185"/>
      <c r="W69" s="185"/>
      <c r="X69" s="252"/>
      <c r="Y69" s="252"/>
      <c r="Z69" s="185"/>
      <c r="AA69" s="212"/>
      <c r="AB69" s="34"/>
      <c r="AC69" s="34"/>
      <c r="AD69" s="34"/>
      <c r="AE69" s="222"/>
      <c r="AF69" s="185"/>
      <c r="AG69" s="185"/>
      <c r="AH69" s="185"/>
      <c r="AI69" s="212"/>
      <c r="AJ69" s="250"/>
      <c r="AK69" s="220"/>
      <c r="AL69" s="185"/>
      <c r="AM69" s="185"/>
      <c r="AN69" s="220"/>
      <c r="AO69" s="220"/>
      <c r="AP69" s="185"/>
      <c r="AQ69" s="212"/>
      <c r="AR69" s="44"/>
      <c r="AS69" s="53"/>
      <c r="AT69" s="53"/>
      <c r="AU69" s="148"/>
      <c r="AV69" s="205"/>
      <c r="AW69" s="206"/>
      <c r="AX69" s="247"/>
      <c r="AY69" s="205"/>
      <c r="AZ69" s="206"/>
      <c r="BA69" s="247"/>
      <c r="BB69" s="205"/>
      <c r="BC69" s="206"/>
      <c r="BD69" s="148"/>
      <c r="BE69" s="148"/>
      <c r="BF69" s="148"/>
      <c r="BG69" s="34"/>
    </row>
    <row r="70" spans="1:59" ht="17.25" customHeight="1" x14ac:dyDescent="0.15">
      <c r="A70" s="54"/>
      <c r="B70" s="45"/>
      <c r="C70" s="45"/>
      <c r="D70" s="45"/>
      <c r="E70" s="45"/>
      <c r="F70" s="34"/>
      <c r="G70" s="45"/>
      <c r="H70" s="142"/>
      <c r="I70" s="45"/>
      <c r="J70" s="45"/>
      <c r="K70" s="45"/>
      <c r="L70" s="45"/>
      <c r="M70" s="45"/>
      <c r="N70" s="45"/>
      <c r="O70" s="45"/>
      <c r="P70" s="55"/>
      <c r="Q70" s="45"/>
      <c r="R70" s="45"/>
      <c r="S70" s="45"/>
      <c r="T70" s="45"/>
      <c r="U70" s="45"/>
      <c r="V70" s="45"/>
      <c r="W70" s="45"/>
      <c r="X70" s="44"/>
      <c r="Y70" s="44"/>
      <c r="Z70" s="42"/>
      <c r="AA70" s="34"/>
      <c r="AB70" s="34"/>
      <c r="AC70" s="34"/>
      <c r="AD70" s="34"/>
      <c r="AE70" s="82"/>
      <c r="AF70" s="82"/>
      <c r="AG70" s="82"/>
      <c r="AH70" s="82"/>
      <c r="AI70" s="82"/>
      <c r="AJ70" s="132" t="s">
        <v>32</v>
      </c>
      <c r="AK70" s="82"/>
      <c r="AL70" s="82"/>
      <c r="AM70" s="82"/>
      <c r="AN70" s="82"/>
      <c r="AO70" s="82"/>
      <c r="AP70" s="82"/>
      <c r="AQ70" s="82"/>
      <c r="AR70" s="34"/>
      <c r="AS70" s="34"/>
      <c r="AT70" s="34"/>
      <c r="AU70" s="148"/>
      <c r="AV70" s="148"/>
      <c r="AW70" s="148"/>
      <c r="AX70" s="148"/>
      <c r="AY70" s="148"/>
      <c r="AZ70" s="150" t="s">
        <v>44</v>
      </c>
      <c r="BA70" s="148"/>
      <c r="BB70" s="148"/>
      <c r="BC70" s="148"/>
      <c r="BD70" s="148"/>
      <c r="BE70" s="148"/>
      <c r="BF70" s="148"/>
      <c r="BG70" s="34"/>
    </row>
    <row r="71" spans="1:59" ht="25.5" customHeight="1" x14ac:dyDescent="0.2">
      <c r="A71" s="54"/>
      <c r="B71" s="34"/>
      <c r="C71" s="225" t="s">
        <v>158</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7"/>
      <c r="AD71" s="34"/>
      <c r="AE71" s="82"/>
      <c r="AF71" s="82"/>
      <c r="AG71" s="82"/>
      <c r="AH71" s="82"/>
      <c r="AI71" s="82"/>
      <c r="AJ71" s="82"/>
      <c r="AK71" s="82"/>
      <c r="AL71" s="82"/>
      <c r="AM71" s="82"/>
      <c r="AN71" s="82"/>
      <c r="AO71" s="82"/>
      <c r="AP71" s="82"/>
      <c r="AQ71" s="82"/>
      <c r="AR71" s="34"/>
      <c r="AS71" s="34"/>
      <c r="AT71" s="34"/>
      <c r="AU71" s="148"/>
      <c r="AV71" s="148"/>
      <c r="AW71" s="148"/>
      <c r="AX71" s="148"/>
      <c r="AY71" s="148"/>
      <c r="AZ71" s="151" t="s">
        <v>45</v>
      </c>
      <c r="BA71" s="148"/>
      <c r="BB71" s="148"/>
      <c r="BC71" s="148"/>
      <c r="BD71" s="148"/>
      <c r="BE71" s="148"/>
      <c r="BF71" s="148"/>
      <c r="BG71" s="34"/>
    </row>
    <row r="72" spans="1:59" ht="25.5" customHeight="1" x14ac:dyDescent="0.15">
      <c r="A72" s="54"/>
      <c r="B72" s="34"/>
      <c r="C72" s="228"/>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30"/>
      <c r="AD72" s="34"/>
      <c r="AE72" s="133" t="s">
        <v>46</v>
      </c>
      <c r="AF72" s="82"/>
      <c r="AG72" s="82"/>
      <c r="AH72" s="82"/>
      <c r="AI72" s="82"/>
      <c r="AJ72" s="82"/>
      <c r="AK72" s="82"/>
      <c r="AL72" s="82"/>
      <c r="AM72" s="82"/>
      <c r="AN72" s="82"/>
      <c r="AO72" s="82"/>
      <c r="AP72" s="82"/>
      <c r="AQ72" s="82"/>
      <c r="AR72" s="34"/>
      <c r="AS72" s="34"/>
      <c r="AT72" s="34"/>
      <c r="AU72" s="148"/>
      <c r="AV72" s="148"/>
      <c r="AW72" s="148" t="s">
        <v>47</v>
      </c>
      <c r="AX72" s="148"/>
      <c r="AY72" s="148"/>
      <c r="AZ72" s="148" t="s">
        <v>48</v>
      </c>
      <c r="BA72" s="152"/>
      <c r="BB72" s="148"/>
      <c r="BC72" s="148"/>
      <c r="BD72" s="148"/>
      <c r="BE72" s="148"/>
      <c r="BF72" s="148"/>
      <c r="BG72" s="34"/>
    </row>
    <row r="73" spans="1:59" s="52" customFormat="1" ht="25.5" customHeight="1" x14ac:dyDescent="0.15">
      <c r="A73" s="54"/>
      <c r="B73" s="34"/>
      <c r="C73" s="228"/>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30"/>
      <c r="AC73" s="1"/>
      <c r="AD73" s="34"/>
      <c r="AE73" s="213" t="s">
        <v>49</v>
      </c>
      <c r="AF73" s="234"/>
      <c r="AG73" s="234"/>
      <c r="AH73" s="234"/>
      <c r="AI73" s="234"/>
      <c r="AJ73" s="234"/>
      <c r="AK73" s="235"/>
      <c r="AL73" s="239">
        <f>IF(AZ63=0,0,ROUNDUP(AW73/AZ63,3))</f>
        <v>0</v>
      </c>
      <c r="AM73" s="240"/>
      <c r="AN73" s="240"/>
      <c r="AO73" s="240"/>
      <c r="AP73" s="240"/>
      <c r="AQ73" s="241"/>
      <c r="AR73" s="34"/>
      <c r="AS73" s="34"/>
      <c r="AT73" s="34"/>
      <c r="AU73" s="149"/>
      <c r="AV73" s="205" t="s">
        <v>50</v>
      </c>
      <c r="AW73" s="245">
        <f>IF(AW63-AW68&gt;0,AW63-AW68,0)</f>
        <v>0</v>
      </c>
      <c r="AX73" s="246" t="s">
        <v>51</v>
      </c>
      <c r="AY73" s="246"/>
      <c r="AZ73" s="152"/>
      <c r="BA73" s="152"/>
      <c r="BB73" s="149"/>
      <c r="BC73" s="149"/>
      <c r="BD73" s="149"/>
      <c r="BE73" s="149"/>
      <c r="BF73" s="149"/>
      <c r="BG73" s="51"/>
    </row>
    <row r="74" spans="1:59" ht="35.25" customHeight="1" x14ac:dyDescent="0.15">
      <c r="A74" s="54"/>
      <c r="B74" s="34"/>
      <c r="C74" s="228"/>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30"/>
      <c r="AD74" s="34"/>
      <c r="AE74" s="236"/>
      <c r="AF74" s="237"/>
      <c r="AG74" s="237"/>
      <c r="AH74" s="237"/>
      <c r="AI74" s="237"/>
      <c r="AJ74" s="237"/>
      <c r="AK74" s="238"/>
      <c r="AL74" s="242"/>
      <c r="AM74" s="243"/>
      <c r="AN74" s="243"/>
      <c r="AO74" s="243"/>
      <c r="AP74" s="243"/>
      <c r="AQ74" s="244"/>
      <c r="AR74" s="34"/>
      <c r="AS74" s="34"/>
      <c r="AT74" s="34"/>
      <c r="AU74" s="205"/>
      <c r="AV74" s="205"/>
      <c r="AW74" s="245"/>
      <c r="AX74" s="246"/>
      <c r="AY74" s="246"/>
      <c r="AZ74" s="148"/>
      <c r="BA74" s="148"/>
      <c r="BB74" s="148"/>
      <c r="BC74" s="148"/>
      <c r="BD74" s="148"/>
      <c r="BE74" s="148"/>
      <c r="BF74" s="148"/>
      <c r="BG74" s="34"/>
    </row>
    <row r="75" spans="1:59" ht="25.5" customHeight="1" x14ac:dyDescent="0.15">
      <c r="A75" s="54"/>
      <c r="B75" s="34"/>
      <c r="C75" s="231"/>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3"/>
      <c r="AD75" s="34"/>
      <c r="AE75" s="34"/>
      <c r="AF75" s="34"/>
      <c r="AG75" s="34"/>
      <c r="AH75" s="34"/>
      <c r="AI75" s="34"/>
      <c r="AJ75" s="34"/>
      <c r="AK75" s="48" t="s">
        <v>32</v>
      </c>
      <c r="AL75" s="34"/>
      <c r="AM75" s="44"/>
      <c r="AN75" s="44"/>
      <c r="AO75" s="44"/>
      <c r="AP75" s="34"/>
      <c r="AQ75" s="34"/>
      <c r="AR75" s="34"/>
      <c r="AS75" s="34"/>
      <c r="AT75" s="34"/>
      <c r="AU75" s="205"/>
      <c r="AV75" s="148"/>
      <c r="AW75" s="148"/>
      <c r="AX75" s="148"/>
      <c r="AY75" s="148"/>
      <c r="AZ75" s="148"/>
      <c r="BA75" s="148"/>
      <c r="BB75" s="148"/>
      <c r="BC75" s="148"/>
      <c r="BD75" s="148"/>
      <c r="BE75" s="148"/>
      <c r="BF75" s="148"/>
      <c r="BG75" s="34"/>
    </row>
    <row r="76" spans="1:59" ht="25.5" customHeight="1" x14ac:dyDescent="0.15">
      <c r="A76" s="54"/>
      <c r="B76" s="34"/>
      <c r="C76" s="34"/>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D76" s="34"/>
      <c r="AE76" s="34"/>
      <c r="AF76" s="34"/>
      <c r="AG76" s="34"/>
      <c r="AH76" s="34"/>
      <c r="AI76" s="34"/>
      <c r="AJ76" s="34"/>
      <c r="AK76" s="57" t="s">
        <v>52</v>
      </c>
      <c r="AL76" s="34"/>
      <c r="AM76" s="44"/>
      <c r="AN76" s="44"/>
      <c r="AO76" s="44"/>
      <c r="AP76" s="34"/>
      <c r="AQ76" s="34"/>
      <c r="AR76" s="34"/>
      <c r="AS76" s="34"/>
      <c r="AT76" s="34"/>
      <c r="AU76" s="148"/>
      <c r="AV76" s="148"/>
      <c r="AW76" s="148"/>
      <c r="AX76" s="148"/>
      <c r="AY76" s="148"/>
      <c r="AZ76" s="148"/>
      <c r="BA76" s="148"/>
      <c r="BB76" s="148"/>
      <c r="BC76" s="148"/>
      <c r="BD76" s="148"/>
      <c r="BE76" s="148"/>
      <c r="BF76" s="148"/>
    </row>
    <row r="77" spans="1:59" ht="17.25" hidden="1" customHeight="1" x14ac:dyDescent="0.15">
      <c r="A77" s="58"/>
      <c r="B77" s="59"/>
      <c r="C77" s="59"/>
      <c r="D77" s="59"/>
      <c r="E77" s="59"/>
      <c r="F77" s="60"/>
      <c r="G77" s="59"/>
      <c r="H77" s="59"/>
      <c r="I77" s="59"/>
      <c r="J77" s="59"/>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2"/>
      <c r="AL77" s="61"/>
      <c r="AM77" s="63"/>
      <c r="AN77" s="63"/>
      <c r="AO77" s="63"/>
      <c r="AP77" s="61"/>
      <c r="AQ77" s="61"/>
      <c r="AR77" s="61"/>
      <c r="AS77" s="61"/>
      <c r="AT77" s="34"/>
      <c r="AU77" s="148"/>
      <c r="AV77" s="148"/>
      <c r="AW77" s="148"/>
      <c r="AX77" s="148"/>
      <c r="AY77" s="148"/>
      <c r="AZ77" s="148"/>
      <c r="BA77" s="148"/>
      <c r="BB77" s="148"/>
      <c r="BC77" s="148"/>
      <c r="BD77" s="148"/>
      <c r="BE77" s="148"/>
      <c r="BF77" s="148"/>
    </row>
    <row r="78" spans="1:59" ht="25.5" hidden="1" customHeight="1" x14ac:dyDescent="0.15">
      <c r="A78" s="169" t="s">
        <v>61</v>
      </c>
      <c r="B78" s="170"/>
      <c r="C78" s="170"/>
      <c r="D78" s="170"/>
      <c r="E78" s="170"/>
      <c r="F78" s="170"/>
      <c r="G78" s="170"/>
      <c r="H78" s="170"/>
      <c r="I78" s="171"/>
      <c r="J78" s="33"/>
      <c r="K78" s="64" t="s">
        <v>60</v>
      </c>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33"/>
      <c r="AP78" s="33"/>
      <c r="AQ78" s="33"/>
      <c r="AR78" s="33"/>
      <c r="AS78" s="33"/>
      <c r="AT78" s="33"/>
      <c r="AU78" s="148"/>
      <c r="AV78" s="148" t="s">
        <v>17</v>
      </c>
      <c r="AW78" s="147"/>
      <c r="AX78" s="147"/>
      <c r="AY78" s="147"/>
      <c r="AZ78" s="147"/>
      <c r="BA78" s="148"/>
      <c r="BB78" s="147"/>
      <c r="BC78" s="147"/>
      <c r="BD78" s="147"/>
      <c r="BE78" s="147"/>
      <c r="BF78" s="147"/>
      <c r="BG78" s="9"/>
    </row>
    <row r="79" spans="1:59" ht="17.25" hidden="1" customHeight="1" x14ac:dyDescent="0.15">
      <c r="A79" s="172"/>
      <c r="B79" s="173"/>
      <c r="C79" s="173"/>
      <c r="D79" s="173"/>
      <c r="E79" s="173"/>
      <c r="F79" s="173"/>
      <c r="G79" s="173"/>
      <c r="H79" s="173"/>
      <c r="I79" s="174"/>
      <c r="J79" s="35"/>
      <c r="K79" s="35"/>
      <c r="L79" s="35"/>
      <c r="M79" s="35"/>
      <c r="N79" s="35"/>
      <c r="O79" s="35"/>
      <c r="P79" s="35"/>
      <c r="Q79" s="35"/>
      <c r="R79" s="35"/>
      <c r="S79" s="35"/>
      <c r="T79" s="35"/>
      <c r="U79" s="35"/>
      <c r="V79" s="35"/>
      <c r="W79" s="35"/>
      <c r="X79" s="36"/>
      <c r="Y79" s="36"/>
      <c r="Z79" s="36"/>
      <c r="AA79" s="36"/>
      <c r="AB79" s="36"/>
      <c r="AC79" s="36"/>
      <c r="AD79" s="36"/>
      <c r="AE79" s="37"/>
      <c r="AF79" s="36"/>
      <c r="AG79" s="36"/>
      <c r="AH79" s="36"/>
      <c r="AI79" s="36"/>
      <c r="AJ79" s="36"/>
      <c r="AK79" s="36"/>
      <c r="AL79" s="36"/>
      <c r="AM79" s="36"/>
      <c r="AN79" s="36"/>
      <c r="AO79" s="36"/>
      <c r="AP79" s="38"/>
      <c r="AQ79" s="38"/>
      <c r="AR79" s="38"/>
      <c r="AS79" s="38"/>
      <c r="AT79" s="34"/>
      <c r="AU79" s="148"/>
      <c r="AV79" s="148"/>
      <c r="AW79" s="148"/>
      <c r="AX79" s="148"/>
      <c r="AY79" s="148"/>
      <c r="AZ79" s="148"/>
      <c r="BA79" s="148"/>
      <c r="BB79" s="148"/>
      <c r="BC79" s="148"/>
      <c r="BD79" s="148"/>
      <c r="BE79" s="148"/>
      <c r="BF79" s="148"/>
      <c r="BG79" s="34"/>
    </row>
    <row r="80" spans="1:59" ht="28.5" hidden="1" customHeight="1" x14ac:dyDescent="0.15">
      <c r="A80" s="39"/>
      <c r="B80" s="40" t="s">
        <v>18</v>
      </c>
      <c r="C80" s="41"/>
      <c r="D80" s="41"/>
      <c r="E80" s="41"/>
      <c r="F80" s="34"/>
      <c r="G80" s="42"/>
      <c r="H80" s="34"/>
      <c r="I80" s="42"/>
      <c r="J80" s="42"/>
      <c r="K80" s="42"/>
      <c r="L80" s="42"/>
      <c r="M80" s="42"/>
      <c r="N80" s="42"/>
      <c r="O80" s="42"/>
      <c r="P80" s="42"/>
      <c r="Q80" s="42"/>
      <c r="R80" s="42"/>
      <c r="S80" s="42"/>
      <c r="T80" s="42"/>
      <c r="U80" s="42"/>
      <c r="V80" s="42"/>
      <c r="W80" s="42"/>
      <c r="X80" s="42"/>
      <c r="Y80" s="42"/>
      <c r="Z80" s="42"/>
      <c r="AA80" s="143"/>
      <c r="AB80" s="44"/>
      <c r="AC80" s="44"/>
      <c r="AD80" s="44"/>
      <c r="AE80" s="40" t="s">
        <v>19</v>
      </c>
      <c r="AF80" s="44"/>
      <c r="AG80" s="44"/>
      <c r="AH80" s="44"/>
      <c r="AI80" s="44"/>
      <c r="AJ80" s="44"/>
      <c r="AK80" s="44"/>
      <c r="AL80" s="44"/>
      <c r="AM80" s="44"/>
      <c r="AN80" s="44"/>
      <c r="AO80" s="44"/>
      <c r="AP80" s="44"/>
      <c r="AQ80" s="44"/>
      <c r="AR80" s="44"/>
      <c r="AS80" s="44"/>
      <c r="AT80" s="44"/>
      <c r="AU80" s="148"/>
      <c r="AV80" s="148"/>
      <c r="AW80" s="148" t="s">
        <v>20</v>
      </c>
      <c r="AX80" s="148"/>
      <c r="AY80" s="148"/>
      <c r="AZ80" s="148" t="s">
        <v>21</v>
      </c>
      <c r="BA80" s="148"/>
      <c r="BB80" s="148"/>
      <c r="BC80" s="148"/>
      <c r="BD80" s="148"/>
      <c r="BE80" s="148"/>
      <c r="BF80" s="148"/>
      <c r="BG80" s="34"/>
    </row>
    <row r="81" spans="1:59" ht="25.5" hidden="1" customHeight="1" x14ac:dyDescent="0.15">
      <c r="A81" s="39"/>
      <c r="B81" s="175" t="s">
        <v>22</v>
      </c>
      <c r="C81" s="176"/>
      <c r="D81" s="176"/>
      <c r="E81" s="177"/>
      <c r="F81" s="255" t="s">
        <v>23</v>
      </c>
      <c r="G81" s="256"/>
      <c r="H81" s="253"/>
      <c r="I81" s="251"/>
      <c r="J81" s="184" t="s">
        <v>24</v>
      </c>
      <c r="K81" s="184"/>
      <c r="L81" s="251"/>
      <c r="M81" s="251"/>
      <c r="N81" s="184" t="s">
        <v>25</v>
      </c>
      <c r="O81" s="211"/>
      <c r="P81" s="221" t="s">
        <v>26</v>
      </c>
      <c r="Q81" s="211"/>
      <c r="R81" s="255" t="s">
        <v>27</v>
      </c>
      <c r="S81" s="223"/>
      <c r="T81" s="251"/>
      <c r="U81" s="251"/>
      <c r="V81" s="184" t="s">
        <v>24</v>
      </c>
      <c r="W81" s="184"/>
      <c r="X81" s="251"/>
      <c r="Y81" s="251"/>
      <c r="Z81" s="184" t="s">
        <v>25</v>
      </c>
      <c r="AA81" s="211"/>
      <c r="AB81" s="34"/>
      <c r="AC81" s="34"/>
      <c r="AD81" s="34"/>
      <c r="AE81" s="213" t="s">
        <v>55</v>
      </c>
      <c r="AF81" s="214"/>
      <c r="AG81" s="214"/>
      <c r="AH81" s="214"/>
      <c r="AI81" s="215"/>
      <c r="AJ81" s="219">
        <f>ROUNDDOWN(AZ81/60,0)</f>
        <v>0</v>
      </c>
      <c r="AK81" s="219"/>
      <c r="AL81" s="214" t="s">
        <v>29</v>
      </c>
      <c r="AM81" s="214"/>
      <c r="AN81" s="219">
        <f>AZ81-AJ81*60</f>
        <v>0</v>
      </c>
      <c r="AO81" s="219"/>
      <c r="AP81" s="184" t="s">
        <v>25</v>
      </c>
      <c r="AQ81" s="211"/>
      <c r="AR81" s="44"/>
      <c r="AS81" s="34"/>
      <c r="AT81" s="34"/>
      <c r="AU81" s="205"/>
      <c r="AV81" s="205" t="s">
        <v>30</v>
      </c>
      <c r="AW81" s="206">
        <f>T81*60+X81</f>
        <v>0</v>
      </c>
      <c r="AX81" s="148"/>
      <c r="AY81" s="205" t="s">
        <v>31</v>
      </c>
      <c r="AZ81" s="206">
        <f>(T81*60+X81)-(H81*60+L81)</f>
        <v>0</v>
      </c>
      <c r="BA81" s="148"/>
      <c r="BB81" s="148"/>
      <c r="BC81" s="148"/>
      <c r="BD81" s="148"/>
      <c r="BE81" s="148"/>
      <c r="BF81" s="148"/>
      <c r="BG81" s="34"/>
    </row>
    <row r="82" spans="1:59" ht="35.25" hidden="1" customHeight="1" x14ac:dyDescent="0.15">
      <c r="A82" s="39"/>
      <c r="B82" s="178"/>
      <c r="C82" s="179"/>
      <c r="D82" s="179"/>
      <c r="E82" s="180"/>
      <c r="F82" s="257"/>
      <c r="G82" s="258"/>
      <c r="H82" s="254"/>
      <c r="I82" s="252"/>
      <c r="J82" s="185"/>
      <c r="K82" s="185"/>
      <c r="L82" s="252"/>
      <c r="M82" s="252"/>
      <c r="N82" s="185"/>
      <c r="O82" s="212"/>
      <c r="P82" s="222"/>
      <c r="Q82" s="212"/>
      <c r="R82" s="257"/>
      <c r="S82" s="224"/>
      <c r="T82" s="252"/>
      <c r="U82" s="252"/>
      <c r="V82" s="185"/>
      <c r="W82" s="185"/>
      <c r="X82" s="252"/>
      <c r="Y82" s="252"/>
      <c r="Z82" s="185"/>
      <c r="AA82" s="212"/>
      <c r="AB82" s="34"/>
      <c r="AC82" s="34"/>
      <c r="AD82" s="34"/>
      <c r="AE82" s="216"/>
      <c r="AF82" s="217"/>
      <c r="AG82" s="217"/>
      <c r="AH82" s="217"/>
      <c r="AI82" s="218"/>
      <c r="AJ82" s="220"/>
      <c r="AK82" s="220"/>
      <c r="AL82" s="217"/>
      <c r="AM82" s="217"/>
      <c r="AN82" s="220"/>
      <c r="AO82" s="220"/>
      <c r="AP82" s="185"/>
      <c r="AQ82" s="212"/>
      <c r="AR82" s="44"/>
      <c r="AS82" s="34"/>
      <c r="AT82" s="34"/>
      <c r="AU82" s="205"/>
      <c r="AV82" s="205"/>
      <c r="AW82" s="206"/>
      <c r="AX82" s="148"/>
      <c r="AY82" s="205"/>
      <c r="AZ82" s="206"/>
      <c r="BA82" s="148"/>
      <c r="BB82" s="148"/>
      <c r="BC82" s="148"/>
      <c r="BD82" s="148"/>
      <c r="BE82" s="148"/>
      <c r="BF82" s="148"/>
      <c r="BG82" s="34"/>
    </row>
    <row r="83" spans="1:59" ht="17.25" hidden="1" customHeight="1" x14ac:dyDescent="0.15">
      <c r="A83" s="39"/>
      <c r="B83" s="45"/>
      <c r="C83" s="45"/>
      <c r="D83" s="45"/>
      <c r="E83" s="45"/>
      <c r="F83" s="46"/>
      <c r="G83" s="46"/>
      <c r="H83" s="142"/>
      <c r="I83" s="46"/>
      <c r="J83" s="46"/>
      <c r="K83" s="46"/>
      <c r="L83" s="46"/>
      <c r="M83" s="46"/>
      <c r="N83" s="46"/>
      <c r="O83" s="46"/>
      <c r="P83" s="46"/>
      <c r="Q83" s="46"/>
      <c r="R83" s="46"/>
      <c r="S83" s="46"/>
      <c r="T83" s="46"/>
      <c r="U83" s="46"/>
      <c r="V83" s="46"/>
      <c r="W83" s="46"/>
      <c r="X83" s="44"/>
      <c r="Y83" s="44"/>
      <c r="Z83" s="42"/>
      <c r="AA83" s="143"/>
      <c r="AB83" s="44"/>
      <c r="AC83" s="44"/>
      <c r="AD83" s="44"/>
      <c r="AE83" s="131"/>
      <c r="AF83" s="131"/>
      <c r="AG83" s="131"/>
      <c r="AH83" s="131"/>
      <c r="AI83" s="131"/>
      <c r="AJ83" s="132" t="s">
        <v>32</v>
      </c>
      <c r="AK83" s="131"/>
      <c r="AL83" s="131"/>
      <c r="AM83" s="131"/>
      <c r="AN83" s="131"/>
      <c r="AO83" s="131"/>
      <c r="AP83" s="131"/>
      <c r="AQ83" s="131"/>
      <c r="AR83" s="44"/>
      <c r="AS83" s="34"/>
      <c r="AT83" s="34"/>
      <c r="AU83" s="148"/>
      <c r="AV83" s="148"/>
      <c r="AW83" s="148"/>
      <c r="AX83" s="148"/>
      <c r="AY83" s="148"/>
      <c r="AZ83" s="148"/>
      <c r="BA83" s="148"/>
      <c r="BB83" s="148"/>
      <c r="BC83" s="148"/>
      <c r="BD83" s="148"/>
      <c r="BE83" s="148"/>
      <c r="BF83" s="148"/>
      <c r="BG83" s="34"/>
    </row>
    <row r="84" spans="1:59" s="34" customFormat="1" ht="25.5" hidden="1" customHeight="1" x14ac:dyDescent="0.15">
      <c r="A84" s="39"/>
      <c r="B84" s="40"/>
      <c r="C84" s="41"/>
      <c r="D84" s="41"/>
      <c r="E84" s="41"/>
      <c r="F84" s="42"/>
      <c r="G84" s="42"/>
      <c r="H84" s="42"/>
      <c r="I84" s="42"/>
      <c r="J84" s="42"/>
      <c r="K84" s="42"/>
      <c r="L84" s="42"/>
      <c r="M84" s="42"/>
      <c r="N84" s="42"/>
      <c r="O84" s="42"/>
      <c r="P84" s="42"/>
      <c r="Q84" s="42"/>
      <c r="R84" s="42"/>
      <c r="S84" s="42"/>
      <c r="T84" s="42"/>
      <c r="U84" s="42"/>
      <c r="V84" s="42"/>
      <c r="W84" s="143"/>
      <c r="X84" s="44"/>
      <c r="Y84" s="44"/>
      <c r="Z84" s="42"/>
      <c r="AA84" s="143"/>
      <c r="AB84" s="44"/>
      <c r="AC84" s="44"/>
      <c r="AD84" s="44"/>
      <c r="AE84" s="131"/>
      <c r="AF84" s="131"/>
      <c r="AG84" s="131"/>
      <c r="AH84" s="131"/>
      <c r="AI84" s="131"/>
      <c r="AJ84" s="131"/>
      <c r="AK84" s="131"/>
      <c r="AL84" s="131"/>
      <c r="AM84" s="131"/>
      <c r="AN84" s="131"/>
      <c r="AO84" s="131"/>
      <c r="AP84" s="131"/>
      <c r="AQ84" s="131"/>
      <c r="AR84" s="44"/>
      <c r="AU84" s="148"/>
      <c r="AV84" s="148"/>
      <c r="AW84" s="149" t="s">
        <v>33</v>
      </c>
      <c r="AX84" s="148"/>
      <c r="AY84" s="148"/>
      <c r="AZ84" s="148" t="s">
        <v>34</v>
      </c>
      <c r="BA84" s="148"/>
      <c r="BB84" s="148"/>
      <c r="BC84" s="148"/>
      <c r="BD84" s="148"/>
      <c r="BE84" s="148"/>
      <c r="BF84" s="148"/>
    </row>
    <row r="85" spans="1:59" s="52" customFormat="1" ht="25.5" hidden="1" customHeight="1" x14ac:dyDescent="0.15">
      <c r="A85" s="49"/>
      <c r="B85" s="50" t="s">
        <v>35</v>
      </c>
      <c r="C85" s="50"/>
      <c r="D85" s="50"/>
      <c r="E85" s="50"/>
      <c r="F85" s="50"/>
      <c r="G85" s="50"/>
      <c r="H85" s="50"/>
      <c r="I85" s="50"/>
      <c r="J85" s="50"/>
      <c r="K85" s="50"/>
      <c r="L85" s="50"/>
      <c r="M85" s="50"/>
      <c r="N85" s="50"/>
      <c r="O85" s="51"/>
      <c r="P85" s="50"/>
      <c r="Q85" s="50"/>
      <c r="R85" s="50"/>
      <c r="S85" s="50"/>
      <c r="T85" s="50"/>
      <c r="U85" s="12"/>
      <c r="V85" s="50"/>
      <c r="W85" s="50"/>
      <c r="X85" s="44"/>
      <c r="Y85" s="44"/>
      <c r="Z85" s="42"/>
      <c r="AA85" s="143"/>
      <c r="AB85" s="44"/>
      <c r="AC85" s="44"/>
      <c r="AD85" s="44"/>
      <c r="AE85" s="133" t="s">
        <v>36</v>
      </c>
      <c r="AF85" s="134"/>
      <c r="AG85" s="135"/>
      <c r="AH85" s="135"/>
      <c r="AI85" s="135"/>
      <c r="AJ85" s="135"/>
      <c r="AK85" s="135"/>
      <c r="AL85" s="135"/>
      <c r="AM85" s="135"/>
      <c r="AN85" s="131"/>
      <c r="AO85" s="131"/>
      <c r="AP85" s="131"/>
      <c r="AQ85" s="82"/>
      <c r="AR85" s="44"/>
      <c r="AS85" s="34"/>
      <c r="AT85" s="34"/>
      <c r="AU85" s="149"/>
      <c r="AV85" s="149"/>
      <c r="AW85" s="149" t="s">
        <v>37</v>
      </c>
      <c r="AX85" s="149"/>
      <c r="AY85" s="149"/>
      <c r="AZ85" s="148" t="s">
        <v>38</v>
      </c>
      <c r="BA85" s="149"/>
      <c r="BB85" s="148"/>
      <c r="BC85" s="148" t="s">
        <v>39</v>
      </c>
      <c r="BD85" s="149"/>
      <c r="BE85" s="148"/>
      <c r="BF85" s="149"/>
      <c r="BG85" s="51"/>
    </row>
    <row r="86" spans="1:59" ht="25.5" hidden="1" customHeight="1" x14ac:dyDescent="0.15">
      <c r="A86" s="39"/>
      <c r="B86" s="175" t="s">
        <v>56</v>
      </c>
      <c r="C86" s="176"/>
      <c r="D86" s="176"/>
      <c r="E86" s="177"/>
      <c r="F86" s="255" t="s">
        <v>23</v>
      </c>
      <c r="G86" s="256"/>
      <c r="H86" s="253"/>
      <c r="I86" s="251"/>
      <c r="J86" s="184" t="s">
        <v>24</v>
      </c>
      <c r="K86" s="184"/>
      <c r="L86" s="251"/>
      <c r="M86" s="251"/>
      <c r="N86" s="184" t="s">
        <v>25</v>
      </c>
      <c r="O86" s="211"/>
      <c r="P86" s="221" t="s">
        <v>26</v>
      </c>
      <c r="Q86" s="211"/>
      <c r="R86" s="255" t="s">
        <v>27</v>
      </c>
      <c r="S86" s="256"/>
      <c r="T86" s="253"/>
      <c r="U86" s="251"/>
      <c r="V86" s="184" t="s">
        <v>24</v>
      </c>
      <c r="W86" s="184"/>
      <c r="X86" s="251"/>
      <c r="Y86" s="251"/>
      <c r="Z86" s="184" t="s">
        <v>25</v>
      </c>
      <c r="AA86" s="211"/>
      <c r="AB86" s="44"/>
      <c r="AC86" s="44"/>
      <c r="AD86" s="44"/>
      <c r="AE86" s="248" t="s">
        <v>57</v>
      </c>
      <c r="AF86" s="184"/>
      <c r="AG86" s="184"/>
      <c r="AH86" s="184"/>
      <c r="AI86" s="211"/>
      <c r="AJ86" s="249">
        <f>ROUNDDOWN(AW91/60,0)</f>
        <v>0</v>
      </c>
      <c r="AK86" s="219"/>
      <c r="AL86" s="184" t="s">
        <v>24</v>
      </c>
      <c r="AM86" s="184"/>
      <c r="AN86" s="219">
        <f>AW91-AJ86*60</f>
        <v>0</v>
      </c>
      <c r="AO86" s="219"/>
      <c r="AP86" s="184" t="s">
        <v>25</v>
      </c>
      <c r="AQ86" s="211"/>
      <c r="AR86" s="44"/>
      <c r="AS86" s="53"/>
      <c r="AT86" s="53"/>
      <c r="AU86" s="148"/>
      <c r="AV86" s="205" t="s">
        <v>41</v>
      </c>
      <c r="AW86" s="206">
        <f>IF(AZ86&lt;=BC86,BC86,AW81)</f>
        <v>1200</v>
      </c>
      <c r="AX86" s="247"/>
      <c r="AY86" s="205" t="s">
        <v>42</v>
      </c>
      <c r="AZ86" s="206">
        <f>T86*60+X86</f>
        <v>0</v>
      </c>
      <c r="BA86" s="247"/>
      <c r="BB86" s="205" t="s">
        <v>43</v>
      </c>
      <c r="BC86" s="206">
        <v>1200</v>
      </c>
      <c r="BD86" s="148"/>
      <c r="BE86" s="148"/>
      <c r="BF86" s="148"/>
      <c r="BG86" s="34"/>
    </row>
    <row r="87" spans="1:59" ht="35.25" hidden="1" customHeight="1" x14ac:dyDescent="0.15">
      <c r="A87" s="39"/>
      <c r="B87" s="178"/>
      <c r="C87" s="179"/>
      <c r="D87" s="179"/>
      <c r="E87" s="180"/>
      <c r="F87" s="257"/>
      <c r="G87" s="258"/>
      <c r="H87" s="254"/>
      <c r="I87" s="252"/>
      <c r="J87" s="185"/>
      <c r="K87" s="185"/>
      <c r="L87" s="252"/>
      <c r="M87" s="252"/>
      <c r="N87" s="185"/>
      <c r="O87" s="212"/>
      <c r="P87" s="222"/>
      <c r="Q87" s="212"/>
      <c r="R87" s="257"/>
      <c r="S87" s="258"/>
      <c r="T87" s="254"/>
      <c r="U87" s="252"/>
      <c r="V87" s="185"/>
      <c r="W87" s="185"/>
      <c r="X87" s="252"/>
      <c r="Y87" s="252"/>
      <c r="Z87" s="185"/>
      <c r="AA87" s="212"/>
      <c r="AB87" s="34"/>
      <c r="AC87" s="34"/>
      <c r="AD87" s="34"/>
      <c r="AE87" s="222"/>
      <c r="AF87" s="185"/>
      <c r="AG87" s="185"/>
      <c r="AH87" s="185"/>
      <c r="AI87" s="212"/>
      <c r="AJ87" s="250"/>
      <c r="AK87" s="220"/>
      <c r="AL87" s="185"/>
      <c r="AM87" s="185"/>
      <c r="AN87" s="220"/>
      <c r="AO87" s="220"/>
      <c r="AP87" s="185"/>
      <c r="AQ87" s="212"/>
      <c r="AR87" s="44"/>
      <c r="AS87" s="53"/>
      <c r="AT87" s="53"/>
      <c r="AU87" s="148"/>
      <c r="AV87" s="205"/>
      <c r="AW87" s="206"/>
      <c r="AX87" s="247"/>
      <c r="AY87" s="205"/>
      <c r="AZ87" s="206"/>
      <c r="BA87" s="247"/>
      <c r="BB87" s="205"/>
      <c r="BC87" s="206"/>
      <c r="BD87" s="148"/>
      <c r="BE87" s="148"/>
      <c r="BF87" s="148"/>
      <c r="BG87" s="34"/>
    </row>
    <row r="88" spans="1:59" ht="17.25" hidden="1" customHeight="1" x14ac:dyDescent="0.15">
      <c r="A88" s="54"/>
      <c r="B88" s="45"/>
      <c r="C88" s="45"/>
      <c r="D88" s="45"/>
      <c r="E88" s="45"/>
      <c r="F88" s="34"/>
      <c r="G88" s="45"/>
      <c r="H88" s="142"/>
      <c r="I88" s="45"/>
      <c r="J88" s="45"/>
      <c r="K88" s="45"/>
      <c r="L88" s="45"/>
      <c r="M88" s="45"/>
      <c r="N88" s="45"/>
      <c r="O88" s="45"/>
      <c r="P88" s="55"/>
      <c r="Q88" s="45"/>
      <c r="R88" s="45"/>
      <c r="S88" s="45"/>
      <c r="T88" s="45"/>
      <c r="U88" s="45"/>
      <c r="V88" s="45"/>
      <c r="W88" s="45"/>
      <c r="X88" s="44"/>
      <c r="Y88" s="44"/>
      <c r="Z88" s="42"/>
      <c r="AA88" s="34"/>
      <c r="AB88" s="34"/>
      <c r="AC88" s="34"/>
      <c r="AD88" s="34"/>
      <c r="AE88" s="82"/>
      <c r="AF88" s="82"/>
      <c r="AG88" s="82"/>
      <c r="AH88" s="82"/>
      <c r="AI88" s="82"/>
      <c r="AJ88" s="132" t="s">
        <v>32</v>
      </c>
      <c r="AK88" s="82"/>
      <c r="AL88" s="82"/>
      <c r="AM88" s="82"/>
      <c r="AN88" s="82"/>
      <c r="AO88" s="82"/>
      <c r="AP88" s="82"/>
      <c r="AQ88" s="82"/>
      <c r="AR88" s="34"/>
      <c r="AS88" s="34"/>
      <c r="AT88" s="34"/>
      <c r="AU88" s="148"/>
      <c r="AV88" s="148"/>
      <c r="AW88" s="148"/>
      <c r="AX88" s="148"/>
      <c r="AY88" s="148"/>
      <c r="AZ88" s="150" t="s">
        <v>44</v>
      </c>
      <c r="BA88" s="148"/>
      <c r="BB88" s="148"/>
      <c r="BC88" s="148"/>
      <c r="BD88" s="148"/>
      <c r="BE88" s="148"/>
      <c r="BF88" s="148"/>
      <c r="BG88" s="34"/>
    </row>
    <row r="89" spans="1:59" ht="25.5" hidden="1" customHeight="1" x14ac:dyDescent="0.2">
      <c r="A89" s="54"/>
      <c r="B89" s="34"/>
      <c r="C89" s="225" t="s">
        <v>158</v>
      </c>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7"/>
      <c r="AC89" s="34"/>
      <c r="AD89" s="34"/>
      <c r="AE89" s="82"/>
      <c r="AF89" s="82"/>
      <c r="AG89" s="82"/>
      <c r="AH89" s="82"/>
      <c r="AI89" s="82"/>
      <c r="AJ89" s="82"/>
      <c r="AK89" s="82"/>
      <c r="AL89" s="82"/>
      <c r="AM89" s="82"/>
      <c r="AN89" s="82"/>
      <c r="AO89" s="82"/>
      <c r="AP89" s="82"/>
      <c r="AQ89" s="82"/>
      <c r="AR89" s="34"/>
      <c r="AS89" s="34"/>
      <c r="AT89" s="34"/>
      <c r="AU89" s="148"/>
      <c r="AV89" s="148"/>
      <c r="AW89" s="148"/>
      <c r="AX89" s="148"/>
      <c r="AY89" s="148"/>
      <c r="AZ89" s="151" t="s">
        <v>45</v>
      </c>
      <c r="BA89" s="148"/>
      <c r="BB89" s="148"/>
      <c r="BC89" s="148"/>
      <c r="BD89" s="148"/>
      <c r="BE89" s="148"/>
      <c r="BF89" s="148"/>
      <c r="BG89" s="34"/>
    </row>
    <row r="90" spans="1:59" ht="25.5" hidden="1" customHeight="1" x14ac:dyDescent="0.15">
      <c r="A90" s="54"/>
      <c r="B90" s="34"/>
      <c r="C90" s="228"/>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30"/>
      <c r="AC90" s="34"/>
      <c r="AD90" s="34"/>
      <c r="AE90" s="133" t="s">
        <v>46</v>
      </c>
      <c r="AF90" s="82"/>
      <c r="AG90" s="82"/>
      <c r="AH90" s="82"/>
      <c r="AI90" s="82"/>
      <c r="AJ90" s="82"/>
      <c r="AK90" s="82"/>
      <c r="AL90" s="82"/>
      <c r="AM90" s="82"/>
      <c r="AN90" s="82"/>
      <c r="AO90" s="82"/>
      <c r="AP90" s="82"/>
      <c r="AQ90" s="82"/>
      <c r="AR90" s="34"/>
      <c r="AS90" s="34"/>
      <c r="AT90" s="34"/>
      <c r="AU90" s="148"/>
      <c r="AV90" s="148"/>
      <c r="AW90" s="148" t="s">
        <v>47</v>
      </c>
      <c r="AX90" s="148"/>
      <c r="AY90" s="148"/>
      <c r="AZ90" s="148" t="s">
        <v>48</v>
      </c>
      <c r="BA90" s="152"/>
      <c r="BB90" s="148"/>
      <c r="BC90" s="148"/>
      <c r="BD90" s="148"/>
      <c r="BE90" s="148"/>
      <c r="BF90" s="148"/>
      <c r="BG90" s="34"/>
    </row>
    <row r="91" spans="1:59" s="52" customFormat="1" ht="25.5" hidden="1" customHeight="1" x14ac:dyDescent="0.15">
      <c r="A91" s="54"/>
      <c r="B91" s="34"/>
      <c r="C91" s="228"/>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30"/>
      <c r="AC91" s="44"/>
      <c r="AD91" s="44"/>
      <c r="AE91" s="213" t="s">
        <v>58</v>
      </c>
      <c r="AF91" s="234"/>
      <c r="AG91" s="234"/>
      <c r="AH91" s="234"/>
      <c r="AI91" s="234"/>
      <c r="AJ91" s="234"/>
      <c r="AK91" s="235"/>
      <c r="AL91" s="239">
        <f>IF(AZ81=0,0,ROUNDUP(AW91/AZ81,3))</f>
        <v>0</v>
      </c>
      <c r="AM91" s="240"/>
      <c r="AN91" s="240"/>
      <c r="AO91" s="240"/>
      <c r="AP91" s="240"/>
      <c r="AQ91" s="241"/>
      <c r="AR91" s="34"/>
      <c r="AS91" s="34"/>
      <c r="AT91" s="34"/>
      <c r="AU91" s="149"/>
      <c r="AV91" s="205" t="s">
        <v>50</v>
      </c>
      <c r="AW91" s="245">
        <f>IF(AW81-AW86&gt;0,AW81-AW86,0)</f>
        <v>0</v>
      </c>
      <c r="AX91" s="246" t="s">
        <v>51</v>
      </c>
      <c r="AY91" s="246"/>
      <c r="AZ91" s="152"/>
      <c r="BA91" s="152"/>
      <c r="BB91" s="149"/>
      <c r="BC91" s="149"/>
      <c r="BD91" s="149"/>
      <c r="BE91" s="149"/>
      <c r="BF91" s="149"/>
      <c r="BG91" s="51"/>
    </row>
    <row r="92" spans="1:59" ht="35.25" hidden="1" customHeight="1" x14ac:dyDescent="0.15">
      <c r="A92" s="65"/>
      <c r="B92" s="34"/>
      <c r="C92" s="228"/>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30"/>
      <c r="AC92" s="34"/>
      <c r="AD92" s="34"/>
      <c r="AE92" s="236"/>
      <c r="AF92" s="237"/>
      <c r="AG92" s="237"/>
      <c r="AH92" s="237"/>
      <c r="AI92" s="237"/>
      <c r="AJ92" s="237"/>
      <c r="AK92" s="238"/>
      <c r="AL92" s="242"/>
      <c r="AM92" s="243"/>
      <c r="AN92" s="243"/>
      <c r="AO92" s="243"/>
      <c r="AP92" s="243"/>
      <c r="AQ92" s="244"/>
      <c r="AR92" s="34"/>
      <c r="AS92" s="34"/>
      <c r="AT92" s="34"/>
      <c r="AU92" s="205"/>
      <c r="AV92" s="205"/>
      <c r="AW92" s="245"/>
      <c r="AX92" s="246"/>
      <c r="AY92" s="246"/>
      <c r="AZ92" s="148"/>
      <c r="BA92" s="148"/>
      <c r="BB92" s="148"/>
      <c r="BC92" s="148"/>
      <c r="BD92" s="148"/>
      <c r="BE92" s="148"/>
      <c r="BF92" s="148"/>
      <c r="BG92" s="34"/>
    </row>
    <row r="93" spans="1:59" ht="25.5" hidden="1" customHeight="1" x14ac:dyDescent="0.15">
      <c r="A93" s="65"/>
      <c r="B93" s="34"/>
      <c r="C93" s="231"/>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3"/>
      <c r="AC93" s="34"/>
      <c r="AD93" s="34"/>
      <c r="AE93" s="34"/>
      <c r="AF93" s="34"/>
      <c r="AG93" s="34"/>
      <c r="AH93" s="34"/>
      <c r="AI93" s="34"/>
      <c r="AJ93" s="34"/>
      <c r="AK93" s="48" t="s">
        <v>32</v>
      </c>
      <c r="AL93" s="34"/>
      <c r="AM93" s="44"/>
      <c r="AN93" s="44"/>
      <c r="AO93" s="44"/>
      <c r="AP93" s="34"/>
      <c r="AQ93" s="34"/>
      <c r="AR93" s="34"/>
      <c r="AS93" s="34"/>
      <c r="AT93" s="34"/>
      <c r="AU93" s="205"/>
      <c r="AV93" s="148"/>
      <c r="AW93" s="148"/>
      <c r="AX93" s="148"/>
      <c r="AY93" s="148"/>
      <c r="AZ93" s="148"/>
      <c r="BA93" s="148"/>
      <c r="BB93" s="148"/>
      <c r="BC93" s="148"/>
      <c r="BD93" s="148"/>
      <c r="BE93" s="148"/>
      <c r="BF93" s="148"/>
      <c r="BG93" s="34"/>
    </row>
    <row r="94" spans="1:59" ht="25.5" hidden="1" customHeight="1" x14ac:dyDescent="0.15">
      <c r="A94" s="54"/>
      <c r="B94" s="41"/>
      <c r="C94" s="34"/>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34"/>
      <c r="AD94" s="34"/>
      <c r="AE94" s="34"/>
      <c r="AF94" s="34"/>
      <c r="AG94" s="34"/>
      <c r="AH94" s="34"/>
      <c r="AI94" s="34"/>
      <c r="AJ94" s="34"/>
      <c r="AK94" s="57" t="s">
        <v>52</v>
      </c>
      <c r="AL94" s="34"/>
      <c r="AM94" s="44"/>
      <c r="AN94" s="44"/>
      <c r="AO94" s="44"/>
      <c r="AP94" s="34"/>
      <c r="AQ94" s="34"/>
      <c r="AR94" s="34"/>
      <c r="AS94" s="34"/>
      <c r="AT94" s="34"/>
      <c r="AU94" s="148"/>
      <c r="AV94" s="148"/>
      <c r="AW94" s="148"/>
      <c r="AX94" s="148"/>
      <c r="AY94" s="148"/>
      <c r="AZ94" s="148"/>
      <c r="BA94" s="148"/>
      <c r="BB94" s="148"/>
      <c r="BC94" s="148"/>
      <c r="BD94" s="148"/>
      <c r="BE94" s="148"/>
      <c r="BF94" s="148"/>
    </row>
    <row r="95" spans="1:59" ht="17.25" hidden="1" customHeight="1" x14ac:dyDescent="0.15">
      <c r="A95" s="58"/>
      <c r="B95" s="59"/>
      <c r="C95" s="59"/>
      <c r="D95" s="59"/>
      <c r="E95" s="59"/>
      <c r="F95" s="60"/>
      <c r="G95" s="59"/>
      <c r="H95" s="59"/>
      <c r="I95" s="59"/>
      <c r="J95" s="59"/>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2"/>
      <c r="AL95" s="61"/>
      <c r="AM95" s="63"/>
      <c r="AN95" s="63"/>
      <c r="AO95" s="63"/>
      <c r="AP95" s="61"/>
      <c r="AQ95" s="61"/>
      <c r="AR95" s="61"/>
      <c r="AS95" s="61"/>
      <c r="AT95" s="34"/>
      <c r="AU95" s="148"/>
      <c r="AV95" s="148"/>
      <c r="AW95" s="148"/>
      <c r="AX95" s="148"/>
      <c r="AY95" s="148"/>
      <c r="AZ95" s="148"/>
      <c r="BA95" s="148"/>
      <c r="BB95" s="148"/>
      <c r="BC95" s="148"/>
      <c r="BD95" s="148"/>
      <c r="BE95" s="148"/>
      <c r="BF95" s="148"/>
    </row>
    <row r="96" spans="1:59" ht="25.5" hidden="1" customHeight="1" x14ac:dyDescent="0.15">
      <c r="A96" s="169" t="s">
        <v>62</v>
      </c>
      <c r="B96" s="170"/>
      <c r="C96" s="170"/>
      <c r="D96" s="170"/>
      <c r="E96" s="170"/>
      <c r="F96" s="170"/>
      <c r="G96" s="170"/>
      <c r="H96" s="170"/>
      <c r="I96" s="171"/>
      <c r="J96" s="33"/>
      <c r="K96" s="64" t="s">
        <v>54</v>
      </c>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33"/>
      <c r="AP96" s="33"/>
      <c r="AQ96" s="33"/>
      <c r="AR96" s="33"/>
      <c r="AS96" s="33"/>
      <c r="AT96" s="33"/>
      <c r="AU96" s="148"/>
      <c r="AV96" s="148" t="s">
        <v>17</v>
      </c>
      <c r="AW96" s="147"/>
      <c r="AX96" s="147"/>
      <c r="AY96" s="147"/>
      <c r="AZ96" s="147"/>
      <c r="BA96" s="148"/>
      <c r="BB96" s="147"/>
      <c r="BC96" s="147"/>
      <c r="BD96" s="147"/>
      <c r="BE96" s="147"/>
      <c r="BF96" s="147"/>
      <c r="BG96" s="9"/>
    </row>
    <row r="97" spans="1:59" ht="17.25" hidden="1" customHeight="1" x14ac:dyDescent="0.15">
      <c r="A97" s="172"/>
      <c r="B97" s="173"/>
      <c r="C97" s="173"/>
      <c r="D97" s="173"/>
      <c r="E97" s="173"/>
      <c r="F97" s="173"/>
      <c r="G97" s="173"/>
      <c r="H97" s="173"/>
      <c r="I97" s="174"/>
      <c r="J97" s="35"/>
      <c r="K97" s="35"/>
      <c r="L97" s="35"/>
      <c r="M97" s="35"/>
      <c r="N97" s="35"/>
      <c r="O97" s="35"/>
      <c r="P97" s="35"/>
      <c r="Q97" s="35"/>
      <c r="R97" s="35"/>
      <c r="S97" s="35"/>
      <c r="T97" s="35"/>
      <c r="U97" s="35"/>
      <c r="V97" s="35"/>
      <c r="W97" s="35"/>
      <c r="X97" s="36"/>
      <c r="Y97" s="36"/>
      <c r="Z97" s="36"/>
      <c r="AA97" s="36"/>
      <c r="AB97" s="36"/>
      <c r="AC97" s="36"/>
      <c r="AD97" s="36"/>
      <c r="AE97" s="37"/>
      <c r="AF97" s="36"/>
      <c r="AG97" s="36"/>
      <c r="AH97" s="36"/>
      <c r="AI97" s="36"/>
      <c r="AJ97" s="36"/>
      <c r="AK97" s="36"/>
      <c r="AL97" s="36"/>
      <c r="AM97" s="36"/>
      <c r="AN97" s="36"/>
      <c r="AO97" s="36"/>
      <c r="AP97" s="38"/>
      <c r="AQ97" s="38"/>
      <c r="AR97" s="38"/>
      <c r="AS97" s="38"/>
      <c r="AT97" s="34"/>
      <c r="AU97" s="148"/>
      <c r="AV97" s="148"/>
      <c r="AW97" s="148"/>
      <c r="AX97" s="148"/>
      <c r="AY97" s="148"/>
      <c r="AZ97" s="148"/>
      <c r="BA97" s="148"/>
      <c r="BB97" s="148"/>
      <c r="BC97" s="148"/>
      <c r="BD97" s="148"/>
      <c r="BE97" s="148"/>
      <c r="BF97" s="148"/>
      <c r="BG97" s="34"/>
    </row>
    <row r="98" spans="1:59" ht="28.5" hidden="1" customHeight="1" x14ac:dyDescent="0.15">
      <c r="A98" s="39"/>
      <c r="B98" s="40" t="s">
        <v>18</v>
      </c>
      <c r="C98" s="41"/>
      <c r="D98" s="41"/>
      <c r="E98" s="41"/>
      <c r="F98" s="34"/>
      <c r="G98" s="42"/>
      <c r="H98" s="34"/>
      <c r="I98" s="42"/>
      <c r="J98" s="42"/>
      <c r="K98" s="42"/>
      <c r="L98" s="42"/>
      <c r="M98" s="42"/>
      <c r="N98" s="42"/>
      <c r="O98" s="42"/>
      <c r="P98" s="42"/>
      <c r="Q98" s="42"/>
      <c r="R98" s="42"/>
      <c r="S98" s="42"/>
      <c r="T98" s="42"/>
      <c r="U98" s="42"/>
      <c r="V98" s="42"/>
      <c r="W98" s="42"/>
      <c r="X98" s="42"/>
      <c r="Y98" s="42"/>
      <c r="Z98" s="42"/>
      <c r="AA98" s="143"/>
      <c r="AB98" s="44"/>
      <c r="AC98" s="44"/>
      <c r="AD98" s="44"/>
      <c r="AE98" s="40" t="s">
        <v>19</v>
      </c>
      <c r="AF98" s="44"/>
      <c r="AG98" s="44"/>
      <c r="AH98" s="44"/>
      <c r="AI98" s="44"/>
      <c r="AJ98" s="44"/>
      <c r="AK98" s="44"/>
      <c r="AL98" s="44"/>
      <c r="AM98" s="44"/>
      <c r="AN98" s="44"/>
      <c r="AO98" s="44"/>
      <c r="AP98" s="44"/>
      <c r="AQ98" s="44"/>
      <c r="AR98" s="44"/>
      <c r="AS98" s="44"/>
      <c r="AT98" s="44"/>
      <c r="AU98" s="148"/>
      <c r="AV98" s="148"/>
      <c r="AW98" s="148" t="s">
        <v>20</v>
      </c>
      <c r="AX98" s="148"/>
      <c r="AY98" s="148"/>
      <c r="AZ98" s="148" t="s">
        <v>21</v>
      </c>
      <c r="BA98" s="148"/>
      <c r="BB98" s="148"/>
      <c r="BC98" s="148"/>
      <c r="BD98" s="148"/>
      <c r="BE98" s="148"/>
      <c r="BF98" s="148"/>
      <c r="BG98" s="34"/>
    </row>
    <row r="99" spans="1:59" ht="25.5" hidden="1" customHeight="1" x14ac:dyDescent="0.15">
      <c r="A99" s="39"/>
      <c r="B99" s="175" t="s">
        <v>22</v>
      </c>
      <c r="C99" s="176"/>
      <c r="D99" s="176"/>
      <c r="E99" s="177"/>
      <c r="F99" s="255" t="s">
        <v>23</v>
      </c>
      <c r="G99" s="256"/>
      <c r="H99" s="253"/>
      <c r="I99" s="251"/>
      <c r="J99" s="184" t="s">
        <v>24</v>
      </c>
      <c r="K99" s="184"/>
      <c r="L99" s="251"/>
      <c r="M99" s="251"/>
      <c r="N99" s="184" t="s">
        <v>25</v>
      </c>
      <c r="O99" s="211"/>
      <c r="P99" s="221" t="s">
        <v>26</v>
      </c>
      <c r="Q99" s="211"/>
      <c r="R99" s="255" t="s">
        <v>27</v>
      </c>
      <c r="S99" s="223"/>
      <c r="T99" s="251"/>
      <c r="U99" s="251"/>
      <c r="V99" s="184" t="s">
        <v>24</v>
      </c>
      <c r="W99" s="184"/>
      <c r="X99" s="251"/>
      <c r="Y99" s="251"/>
      <c r="Z99" s="184" t="s">
        <v>25</v>
      </c>
      <c r="AA99" s="211"/>
      <c r="AB99" s="34"/>
      <c r="AC99" s="34"/>
      <c r="AD99" s="34"/>
      <c r="AE99" s="213" t="s">
        <v>55</v>
      </c>
      <c r="AF99" s="214"/>
      <c r="AG99" s="214"/>
      <c r="AH99" s="214"/>
      <c r="AI99" s="215"/>
      <c r="AJ99" s="219">
        <f>ROUNDDOWN(AZ99/60,0)</f>
        <v>0</v>
      </c>
      <c r="AK99" s="219"/>
      <c r="AL99" s="214" t="s">
        <v>29</v>
      </c>
      <c r="AM99" s="214"/>
      <c r="AN99" s="219">
        <f>AZ99-AJ99*60</f>
        <v>0</v>
      </c>
      <c r="AO99" s="219"/>
      <c r="AP99" s="184" t="s">
        <v>25</v>
      </c>
      <c r="AQ99" s="211"/>
      <c r="AR99" s="44"/>
      <c r="AS99" s="34"/>
      <c r="AT99" s="34"/>
      <c r="AU99" s="205"/>
      <c r="AV99" s="205" t="s">
        <v>30</v>
      </c>
      <c r="AW99" s="206">
        <f>T99*60+X99</f>
        <v>0</v>
      </c>
      <c r="AX99" s="148"/>
      <c r="AY99" s="205" t="s">
        <v>31</v>
      </c>
      <c r="AZ99" s="206">
        <f>(T99*60+X99)-(H99*60+L99)</f>
        <v>0</v>
      </c>
      <c r="BA99" s="148"/>
      <c r="BB99" s="148"/>
      <c r="BC99" s="148"/>
      <c r="BD99" s="148"/>
      <c r="BE99" s="148"/>
      <c r="BF99" s="148"/>
      <c r="BG99" s="34"/>
    </row>
    <row r="100" spans="1:59" ht="35.25" hidden="1" customHeight="1" x14ac:dyDescent="0.15">
      <c r="A100" s="39"/>
      <c r="B100" s="178"/>
      <c r="C100" s="179"/>
      <c r="D100" s="179"/>
      <c r="E100" s="180"/>
      <c r="F100" s="257"/>
      <c r="G100" s="258"/>
      <c r="H100" s="254"/>
      <c r="I100" s="252"/>
      <c r="J100" s="185"/>
      <c r="K100" s="185"/>
      <c r="L100" s="252"/>
      <c r="M100" s="252"/>
      <c r="N100" s="185"/>
      <c r="O100" s="212"/>
      <c r="P100" s="222"/>
      <c r="Q100" s="212"/>
      <c r="R100" s="257"/>
      <c r="S100" s="224"/>
      <c r="T100" s="252"/>
      <c r="U100" s="252"/>
      <c r="V100" s="185"/>
      <c r="W100" s="185"/>
      <c r="X100" s="252"/>
      <c r="Y100" s="252"/>
      <c r="Z100" s="185"/>
      <c r="AA100" s="212"/>
      <c r="AB100" s="34"/>
      <c r="AC100" s="34"/>
      <c r="AD100" s="34"/>
      <c r="AE100" s="216"/>
      <c r="AF100" s="217"/>
      <c r="AG100" s="217"/>
      <c r="AH100" s="217"/>
      <c r="AI100" s="218"/>
      <c r="AJ100" s="220"/>
      <c r="AK100" s="220"/>
      <c r="AL100" s="217"/>
      <c r="AM100" s="217"/>
      <c r="AN100" s="220"/>
      <c r="AO100" s="220"/>
      <c r="AP100" s="185"/>
      <c r="AQ100" s="212"/>
      <c r="AR100" s="44"/>
      <c r="AS100" s="34"/>
      <c r="AT100" s="34"/>
      <c r="AU100" s="205"/>
      <c r="AV100" s="205"/>
      <c r="AW100" s="206"/>
      <c r="AX100" s="148"/>
      <c r="AY100" s="205"/>
      <c r="AZ100" s="206"/>
      <c r="BA100" s="148"/>
      <c r="BB100" s="148"/>
      <c r="BC100" s="148"/>
      <c r="BD100" s="148"/>
      <c r="BE100" s="148"/>
      <c r="BF100" s="148"/>
      <c r="BG100" s="34"/>
    </row>
    <row r="101" spans="1:59" ht="17.25" hidden="1" customHeight="1" x14ac:dyDescent="0.15">
      <c r="A101" s="39"/>
      <c r="B101" s="45"/>
      <c r="C101" s="45"/>
      <c r="D101" s="45"/>
      <c r="E101" s="45"/>
      <c r="F101" s="46"/>
      <c r="G101" s="46"/>
      <c r="H101" s="142"/>
      <c r="I101" s="46"/>
      <c r="J101" s="46"/>
      <c r="K101" s="46"/>
      <c r="L101" s="46"/>
      <c r="M101" s="46"/>
      <c r="N101" s="46"/>
      <c r="O101" s="46"/>
      <c r="P101" s="46"/>
      <c r="Q101" s="46"/>
      <c r="R101" s="46"/>
      <c r="S101" s="46"/>
      <c r="T101" s="46"/>
      <c r="U101" s="46"/>
      <c r="V101" s="46"/>
      <c r="W101" s="46"/>
      <c r="X101" s="44"/>
      <c r="Y101" s="44"/>
      <c r="Z101" s="42"/>
      <c r="AA101" s="143"/>
      <c r="AB101" s="44"/>
      <c r="AC101" s="44"/>
      <c r="AD101" s="44"/>
      <c r="AE101" s="131"/>
      <c r="AF101" s="131"/>
      <c r="AG101" s="131"/>
      <c r="AH101" s="131"/>
      <c r="AI101" s="131"/>
      <c r="AJ101" s="132" t="s">
        <v>32</v>
      </c>
      <c r="AK101" s="131"/>
      <c r="AL101" s="131"/>
      <c r="AM101" s="131"/>
      <c r="AN101" s="131"/>
      <c r="AO101" s="131"/>
      <c r="AP101" s="131"/>
      <c r="AQ101" s="131"/>
      <c r="AR101" s="44"/>
      <c r="AS101" s="34"/>
      <c r="AT101" s="34"/>
      <c r="AU101" s="148"/>
      <c r="AV101" s="148"/>
      <c r="AW101" s="148"/>
      <c r="AX101" s="148"/>
      <c r="AY101" s="148"/>
      <c r="AZ101" s="148"/>
      <c r="BA101" s="148"/>
      <c r="BB101" s="148"/>
      <c r="BC101" s="148"/>
      <c r="BD101" s="148"/>
      <c r="BE101" s="148"/>
      <c r="BF101" s="148"/>
      <c r="BG101" s="34"/>
    </row>
    <row r="102" spans="1:59" s="34" customFormat="1" ht="25.5" hidden="1" customHeight="1" x14ac:dyDescent="0.15">
      <c r="A102" s="39"/>
      <c r="B102" s="40"/>
      <c r="C102" s="41"/>
      <c r="D102" s="41"/>
      <c r="E102" s="41"/>
      <c r="F102" s="42"/>
      <c r="G102" s="42"/>
      <c r="H102" s="42"/>
      <c r="I102" s="42"/>
      <c r="J102" s="42"/>
      <c r="K102" s="42"/>
      <c r="L102" s="42"/>
      <c r="M102" s="42"/>
      <c r="N102" s="42"/>
      <c r="O102" s="42"/>
      <c r="P102" s="42"/>
      <c r="Q102" s="42"/>
      <c r="R102" s="42"/>
      <c r="S102" s="42"/>
      <c r="T102" s="42"/>
      <c r="U102" s="42"/>
      <c r="V102" s="42"/>
      <c r="W102" s="143"/>
      <c r="X102" s="44"/>
      <c r="Y102" s="44"/>
      <c r="Z102" s="42"/>
      <c r="AA102" s="143"/>
      <c r="AB102" s="44"/>
      <c r="AC102" s="44"/>
      <c r="AD102" s="44"/>
      <c r="AE102" s="131"/>
      <c r="AF102" s="131"/>
      <c r="AG102" s="131"/>
      <c r="AH102" s="131"/>
      <c r="AI102" s="131"/>
      <c r="AJ102" s="131"/>
      <c r="AK102" s="131"/>
      <c r="AL102" s="131"/>
      <c r="AM102" s="131"/>
      <c r="AN102" s="131"/>
      <c r="AO102" s="131"/>
      <c r="AP102" s="131"/>
      <c r="AQ102" s="131"/>
      <c r="AR102" s="44"/>
      <c r="AU102" s="148"/>
      <c r="AV102" s="148"/>
      <c r="AW102" s="149" t="s">
        <v>33</v>
      </c>
      <c r="AX102" s="148"/>
      <c r="AY102" s="148"/>
      <c r="AZ102" s="148" t="s">
        <v>34</v>
      </c>
      <c r="BA102" s="148"/>
      <c r="BB102" s="148"/>
      <c r="BC102" s="148"/>
      <c r="BD102" s="148"/>
      <c r="BE102" s="148"/>
      <c r="BF102" s="148"/>
    </row>
    <row r="103" spans="1:59" s="52" customFormat="1" ht="25.5" hidden="1" customHeight="1" x14ac:dyDescent="0.15">
      <c r="A103" s="49"/>
      <c r="B103" s="50" t="s">
        <v>35</v>
      </c>
      <c r="C103" s="50"/>
      <c r="D103" s="50"/>
      <c r="E103" s="50"/>
      <c r="F103" s="50"/>
      <c r="G103" s="50"/>
      <c r="H103" s="50"/>
      <c r="I103" s="50"/>
      <c r="J103" s="50"/>
      <c r="K103" s="50"/>
      <c r="L103" s="50"/>
      <c r="M103" s="50"/>
      <c r="N103" s="50"/>
      <c r="O103" s="51"/>
      <c r="P103" s="50"/>
      <c r="Q103" s="50"/>
      <c r="R103" s="50"/>
      <c r="S103" s="50"/>
      <c r="T103" s="50"/>
      <c r="U103" s="12"/>
      <c r="V103" s="50"/>
      <c r="W103" s="50"/>
      <c r="X103" s="44"/>
      <c r="Y103" s="44"/>
      <c r="Z103" s="42"/>
      <c r="AA103" s="143"/>
      <c r="AB103" s="44"/>
      <c r="AC103" s="44"/>
      <c r="AD103" s="44"/>
      <c r="AE103" s="133" t="s">
        <v>36</v>
      </c>
      <c r="AF103" s="134"/>
      <c r="AG103" s="135"/>
      <c r="AH103" s="135"/>
      <c r="AI103" s="135"/>
      <c r="AJ103" s="135"/>
      <c r="AK103" s="135"/>
      <c r="AL103" s="135"/>
      <c r="AM103" s="135"/>
      <c r="AN103" s="131"/>
      <c r="AO103" s="131"/>
      <c r="AP103" s="131"/>
      <c r="AQ103" s="82"/>
      <c r="AR103" s="44"/>
      <c r="AS103" s="34"/>
      <c r="AT103" s="34"/>
      <c r="AU103" s="149"/>
      <c r="AV103" s="149"/>
      <c r="AW103" s="149" t="s">
        <v>37</v>
      </c>
      <c r="AX103" s="149"/>
      <c r="AY103" s="149"/>
      <c r="AZ103" s="148" t="s">
        <v>38</v>
      </c>
      <c r="BA103" s="149"/>
      <c r="BB103" s="148"/>
      <c r="BC103" s="148" t="s">
        <v>39</v>
      </c>
      <c r="BD103" s="149"/>
      <c r="BE103" s="148"/>
      <c r="BF103" s="149"/>
      <c r="BG103" s="51"/>
    </row>
    <row r="104" spans="1:59" ht="25.5" hidden="1" customHeight="1" x14ac:dyDescent="0.15">
      <c r="A104" s="39"/>
      <c r="B104" s="175" t="s">
        <v>56</v>
      </c>
      <c r="C104" s="176"/>
      <c r="D104" s="176"/>
      <c r="E104" s="177"/>
      <c r="F104" s="255" t="s">
        <v>23</v>
      </c>
      <c r="G104" s="256"/>
      <c r="H104" s="253"/>
      <c r="I104" s="251"/>
      <c r="J104" s="184" t="s">
        <v>24</v>
      </c>
      <c r="K104" s="184"/>
      <c r="L104" s="251"/>
      <c r="M104" s="251"/>
      <c r="N104" s="184" t="s">
        <v>25</v>
      </c>
      <c r="O104" s="211"/>
      <c r="P104" s="221" t="s">
        <v>26</v>
      </c>
      <c r="Q104" s="211"/>
      <c r="R104" s="255" t="s">
        <v>27</v>
      </c>
      <c r="S104" s="256"/>
      <c r="T104" s="253"/>
      <c r="U104" s="251"/>
      <c r="V104" s="184" t="s">
        <v>24</v>
      </c>
      <c r="W104" s="184"/>
      <c r="X104" s="251"/>
      <c r="Y104" s="251"/>
      <c r="Z104" s="184" t="s">
        <v>25</v>
      </c>
      <c r="AA104" s="211"/>
      <c r="AB104" s="44"/>
      <c r="AC104" s="44"/>
      <c r="AD104" s="44"/>
      <c r="AE104" s="248" t="s">
        <v>57</v>
      </c>
      <c r="AF104" s="184"/>
      <c r="AG104" s="184"/>
      <c r="AH104" s="184"/>
      <c r="AI104" s="211"/>
      <c r="AJ104" s="249">
        <f>ROUNDDOWN(AW109/60,0)</f>
        <v>0</v>
      </c>
      <c r="AK104" s="219"/>
      <c r="AL104" s="184" t="s">
        <v>24</v>
      </c>
      <c r="AM104" s="184"/>
      <c r="AN104" s="219">
        <f>AW109-AJ104*60</f>
        <v>0</v>
      </c>
      <c r="AO104" s="219"/>
      <c r="AP104" s="184" t="s">
        <v>25</v>
      </c>
      <c r="AQ104" s="211"/>
      <c r="AR104" s="44"/>
      <c r="AS104" s="53"/>
      <c r="AT104" s="53"/>
      <c r="AU104" s="148"/>
      <c r="AV104" s="205" t="s">
        <v>41</v>
      </c>
      <c r="AW104" s="206">
        <f>IF(AZ104&lt;=BC104,BC104,AW99)</f>
        <v>1200</v>
      </c>
      <c r="AX104" s="247"/>
      <c r="AY104" s="205" t="s">
        <v>42</v>
      </c>
      <c r="AZ104" s="206">
        <f>T104*60+X104</f>
        <v>0</v>
      </c>
      <c r="BA104" s="247"/>
      <c r="BB104" s="205" t="s">
        <v>43</v>
      </c>
      <c r="BC104" s="206">
        <v>1200</v>
      </c>
      <c r="BD104" s="148"/>
      <c r="BE104" s="148"/>
      <c r="BF104" s="148"/>
      <c r="BG104" s="34"/>
    </row>
    <row r="105" spans="1:59" ht="35.25" hidden="1" customHeight="1" x14ac:dyDescent="0.15">
      <c r="A105" s="39"/>
      <c r="B105" s="178"/>
      <c r="C105" s="179"/>
      <c r="D105" s="179"/>
      <c r="E105" s="180"/>
      <c r="F105" s="257"/>
      <c r="G105" s="258"/>
      <c r="H105" s="254"/>
      <c r="I105" s="252"/>
      <c r="J105" s="185"/>
      <c r="K105" s="185"/>
      <c r="L105" s="252"/>
      <c r="M105" s="252"/>
      <c r="N105" s="185"/>
      <c r="O105" s="212"/>
      <c r="P105" s="222"/>
      <c r="Q105" s="212"/>
      <c r="R105" s="257"/>
      <c r="S105" s="258"/>
      <c r="T105" s="254"/>
      <c r="U105" s="252"/>
      <c r="V105" s="185"/>
      <c r="W105" s="185"/>
      <c r="X105" s="252"/>
      <c r="Y105" s="252"/>
      <c r="Z105" s="185"/>
      <c r="AA105" s="212"/>
      <c r="AB105" s="34"/>
      <c r="AC105" s="34"/>
      <c r="AD105" s="34"/>
      <c r="AE105" s="222"/>
      <c r="AF105" s="185"/>
      <c r="AG105" s="185"/>
      <c r="AH105" s="185"/>
      <c r="AI105" s="212"/>
      <c r="AJ105" s="250"/>
      <c r="AK105" s="220"/>
      <c r="AL105" s="185"/>
      <c r="AM105" s="185"/>
      <c r="AN105" s="220"/>
      <c r="AO105" s="220"/>
      <c r="AP105" s="185"/>
      <c r="AQ105" s="212"/>
      <c r="AR105" s="44"/>
      <c r="AS105" s="53"/>
      <c r="AT105" s="53"/>
      <c r="AU105" s="148"/>
      <c r="AV105" s="205"/>
      <c r="AW105" s="206"/>
      <c r="AX105" s="247"/>
      <c r="AY105" s="205"/>
      <c r="AZ105" s="206"/>
      <c r="BA105" s="247"/>
      <c r="BB105" s="205"/>
      <c r="BC105" s="206"/>
      <c r="BD105" s="148"/>
      <c r="BE105" s="148"/>
      <c r="BF105" s="148"/>
      <c r="BG105" s="34"/>
    </row>
    <row r="106" spans="1:59" ht="17.25" hidden="1" customHeight="1" x14ac:dyDescent="0.15">
      <c r="A106" s="54"/>
      <c r="B106" s="45"/>
      <c r="C106" s="45"/>
      <c r="D106" s="45"/>
      <c r="E106" s="45"/>
      <c r="F106" s="34"/>
      <c r="G106" s="45"/>
      <c r="H106" s="142"/>
      <c r="I106" s="45"/>
      <c r="J106" s="45"/>
      <c r="K106" s="45"/>
      <c r="L106" s="45"/>
      <c r="M106" s="45"/>
      <c r="N106" s="45"/>
      <c r="O106" s="45"/>
      <c r="P106" s="55"/>
      <c r="Q106" s="45"/>
      <c r="R106" s="45"/>
      <c r="S106" s="45"/>
      <c r="T106" s="45"/>
      <c r="U106" s="45"/>
      <c r="V106" s="45"/>
      <c r="W106" s="45"/>
      <c r="X106" s="44"/>
      <c r="Y106" s="44"/>
      <c r="Z106" s="42"/>
      <c r="AA106" s="34"/>
      <c r="AB106" s="34"/>
      <c r="AC106" s="34"/>
      <c r="AD106" s="34"/>
      <c r="AE106" s="82"/>
      <c r="AF106" s="82"/>
      <c r="AG106" s="82"/>
      <c r="AH106" s="82"/>
      <c r="AI106" s="82"/>
      <c r="AJ106" s="132" t="s">
        <v>32</v>
      </c>
      <c r="AK106" s="82"/>
      <c r="AL106" s="82"/>
      <c r="AM106" s="82"/>
      <c r="AN106" s="82"/>
      <c r="AO106" s="82"/>
      <c r="AP106" s="82"/>
      <c r="AQ106" s="82"/>
      <c r="AR106" s="34"/>
      <c r="AS106" s="34"/>
      <c r="AT106" s="34"/>
      <c r="AU106" s="148"/>
      <c r="AV106" s="148"/>
      <c r="AW106" s="148"/>
      <c r="AX106" s="148"/>
      <c r="AY106" s="148"/>
      <c r="AZ106" s="150" t="s">
        <v>44</v>
      </c>
      <c r="BA106" s="148"/>
      <c r="BB106" s="148"/>
      <c r="BC106" s="148"/>
      <c r="BD106" s="148"/>
      <c r="BE106" s="148"/>
      <c r="BF106" s="148"/>
      <c r="BG106" s="34"/>
    </row>
    <row r="107" spans="1:59" ht="25.5" hidden="1" customHeight="1" x14ac:dyDescent="0.2">
      <c r="A107" s="54"/>
      <c r="B107" s="34"/>
      <c r="C107" s="225" t="s">
        <v>158</v>
      </c>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7"/>
      <c r="AC107" s="34"/>
      <c r="AD107" s="34"/>
      <c r="AE107" s="82"/>
      <c r="AF107" s="82"/>
      <c r="AG107" s="82"/>
      <c r="AH107" s="82"/>
      <c r="AI107" s="82"/>
      <c r="AJ107" s="82"/>
      <c r="AK107" s="82"/>
      <c r="AL107" s="82"/>
      <c r="AM107" s="82"/>
      <c r="AN107" s="82"/>
      <c r="AO107" s="82"/>
      <c r="AP107" s="82"/>
      <c r="AQ107" s="82"/>
      <c r="AR107" s="34"/>
      <c r="AS107" s="34"/>
      <c r="AT107" s="34"/>
      <c r="AU107" s="148"/>
      <c r="AV107" s="148"/>
      <c r="AW107" s="148"/>
      <c r="AX107" s="148"/>
      <c r="AY107" s="148"/>
      <c r="AZ107" s="151" t="s">
        <v>45</v>
      </c>
      <c r="BA107" s="148"/>
      <c r="BB107" s="148"/>
      <c r="BC107" s="148"/>
      <c r="BD107" s="148"/>
      <c r="BE107" s="148"/>
      <c r="BF107" s="148"/>
      <c r="BG107" s="34"/>
    </row>
    <row r="108" spans="1:59" ht="25.5" hidden="1" customHeight="1" x14ac:dyDescent="0.15">
      <c r="A108" s="54"/>
      <c r="B108" s="34"/>
      <c r="C108" s="228"/>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30"/>
      <c r="AC108" s="34"/>
      <c r="AD108" s="34"/>
      <c r="AE108" s="133" t="s">
        <v>46</v>
      </c>
      <c r="AF108" s="82"/>
      <c r="AG108" s="82"/>
      <c r="AH108" s="82"/>
      <c r="AI108" s="82"/>
      <c r="AJ108" s="82"/>
      <c r="AK108" s="82"/>
      <c r="AL108" s="82"/>
      <c r="AM108" s="82"/>
      <c r="AN108" s="82"/>
      <c r="AO108" s="82"/>
      <c r="AP108" s="82"/>
      <c r="AQ108" s="82"/>
      <c r="AR108" s="34"/>
      <c r="AS108" s="34"/>
      <c r="AT108" s="34"/>
      <c r="AU108" s="148"/>
      <c r="AV108" s="148"/>
      <c r="AW108" s="148" t="s">
        <v>47</v>
      </c>
      <c r="AX108" s="148"/>
      <c r="AY108" s="148"/>
      <c r="AZ108" s="148" t="s">
        <v>48</v>
      </c>
      <c r="BA108" s="152"/>
      <c r="BB108" s="148"/>
      <c r="BC108" s="148"/>
      <c r="BD108" s="148"/>
      <c r="BE108" s="148"/>
      <c r="BF108" s="148"/>
      <c r="BG108" s="34"/>
    </row>
    <row r="109" spans="1:59" s="52" customFormat="1" ht="25.5" hidden="1" customHeight="1" x14ac:dyDescent="0.15">
      <c r="A109" s="54"/>
      <c r="B109" s="34"/>
      <c r="C109" s="228"/>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30"/>
      <c r="AC109" s="44"/>
      <c r="AD109" s="44"/>
      <c r="AE109" s="213" t="s">
        <v>58</v>
      </c>
      <c r="AF109" s="234"/>
      <c r="AG109" s="234"/>
      <c r="AH109" s="234"/>
      <c r="AI109" s="234"/>
      <c r="AJ109" s="234"/>
      <c r="AK109" s="235"/>
      <c r="AL109" s="239">
        <f>IF(AZ99=0,0,ROUNDUP(AW109/AZ99,3))</f>
        <v>0</v>
      </c>
      <c r="AM109" s="240"/>
      <c r="AN109" s="240"/>
      <c r="AO109" s="240"/>
      <c r="AP109" s="240"/>
      <c r="AQ109" s="241"/>
      <c r="AR109" s="34"/>
      <c r="AS109" s="34"/>
      <c r="AT109" s="34"/>
      <c r="AU109" s="149"/>
      <c r="AV109" s="205" t="s">
        <v>50</v>
      </c>
      <c r="AW109" s="245">
        <f>IF(AW99-AW104&gt;0,AW99-AW104,0)</f>
        <v>0</v>
      </c>
      <c r="AX109" s="246" t="s">
        <v>51</v>
      </c>
      <c r="AY109" s="246"/>
      <c r="AZ109" s="152"/>
      <c r="BA109" s="152"/>
      <c r="BB109" s="149"/>
      <c r="BC109" s="149"/>
      <c r="BD109" s="149"/>
      <c r="BE109" s="149"/>
      <c r="BF109" s="149"/>
      <c r="BG109" s="51"/>
    </row>
    <row r="110" spans="1:59" ht="35.25" hidden="1" customHeight="1" x14ac:dyDescent="0.15">
      <c r="A110" s="65"/>
      <c r="B110" s="34"/>
      <c r="C110" s="228"/>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30"/>
      <c r="AC110" s="34"/>
      <c r="AD110" s="34"/>
      <c r="AE110" s="236"/>
      <c r="AF110" s="237"/>
      <c r="AG110" s="237"/>
      <c r="AH110" s="237"/>
      <c r="AI110" s="237"/>
      <c r="AJ110" s="237"/>
      <c r="AK110" s="238"/>
      <c r="AL110" s="242"/>
      <c r="AM110" s="243"/>
      <c r="AN110" s="243"/>
      <c r="AO110" s="243"/>
      <c r="AP110" s="243"/>
      <c r="AQ110" s="244"/>
      <c r="AR110" s="34"/>
      <c r="AS110" s="34"/>
      <c r="AT110" s="34"/>
      <c r="AU110" s="205"/>
      <c r="AV110" s="205"/>
      <c r="AW110" s="245"/>
      <c r="AX110" s="246"/>
      <c r="AY110" s="246"/>
      <c r="AZ110" s="148"/>
      <c r="BA110" s="148"/>
      <c r="BB110" s="148"/>
      <c r="BC110" s="148"/>
      <c r="BD110" s="148"/>
      <c r="BE110" s="148"/>
      <c r="BF110" s="148"/>
      <c r="BG110" s="34"/>
    </row>
    <row r="111" spans="1:59" ht="25.5" hidden="1" customHeight="1" x14ac:dyDescent="0.15">
      <c r="A111" s="65"/>
      <c r="B111" s="34"/>
      <c r="C111" s="231"/>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3"/>
      <c r="AC111" s="34"/>
      <c r="AD111" s="34"/>
      <c r="AE111" s="34"/>
      <c r="AF111" s="34"/>
      <c r="AG111" s="34"/>
      <c r="AH111" s="34"/>
      <c r="AI111" s="34"/>
      <c r="AJ111" s="34"/>
      <c r="AK111" s="48" t="s">
        <v>32</v>
      </c>
      <c r="AL111" s="34"/>
      <c r="AM111" s="44"/>
      <c r="AN111" s="44"/>
      <c r="AO111" s="44"/>
      <c r="AP111" s="34"/>
      <c r="AQ111" s="34"/>
      <c r="AR111" s="34"/>
      <c r="AS111" s="34"/>
      <c r="AT111" s="34"/>
      <c r="AU111" s="205"/>
      <c r="AV111" s="148"/>
      <c r="AW111" s="148"/>
      <c r="AX111" s="148"/>
      <c r="AY111" s="148"/>
      <c r="AZ111" s="148"/>
      <c r="BA111" s="148"/>
      <c r="BB111" s="148"/>
      <c r="BC111" s="148"/>
      <c r="BD111" s="148"/>
      <c r="BE111" s="148"/>
      <c r="BF111" s="148"/>
      <c r="BG111" s="34"/>
    </row>
    <row r="112" spans="1:59" ht="25.5" hidden="1" customHeight="1" x14ac:dyDescent="0.15">
      <c r="A112" s="54"/>
      <c r="B112" s="41"/>
      <c r="C112" s="34"/>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34"/>
      <c r="AD112" s="34"/>
      <c r="AE112" s="34"/>
      <c r="AF112" s="34"/>
      <c r="AG112" s="34"/>
      <c r="AH112" s="34"/>
      <c r="AI112" s="34"/>
      <c r="AJ112" s="34"/>
      <c r="AK112" s="57" t="s">
        <v>52</v>
      </c>
      <c r="AL112" s="34"/>
      <c r="AM112" s="44"/>
      <c r="AN112" s="44"/>
      <c r="AO112" s="44"/>
      <c r="AP112" s="34"/>
      <c r="AQ112" s="34"/>
      <c r="AR112" s="34"/>
      <c r="AS112" s="34"/>
      <c r="AT112" s="34"/>
      <c r="AU112" s="148"/>
      <c r="AV112" s="148"/>
      <c r="AW112" s="148"/>
      <c r="AX112" s="148"/>
      <c r="AY112" s="148"/>
      <c r="AZ112" s="148"/>
      <c r="BA112" s="148"/>
      <c r="BB112" s="148"/>
      <c r="BC112" s="148"/>
      <c r="BD112" s="148"/>
      <c r="BE112" s="148"/>
      <c r="BF112" s="148"/>
    </row>
    <row r="113" spans="1:59" s="24" customFormat="1" ht="13.5" hidden="1" customHeight="1" x14ac:dyDescent="0.15">
      <c r="B113" s="27"/>
      <c r="C113" s="28"/>
      <c r="D113" s="28"/>
      <c r="E113" s="28"/>
      <c r="F113" s="28"/>
      <c r="G113" s="28"/>
      <c r="H113" s="28"/>
      <c r="I113" s="28"/>
      <c r="J113" s="28"/>
      <c r="K113" s="28"/>
      <c r="L113" s="28"/>
      <c r="M113" s="28"/>
      <c r="N113" s="28"/>
      <c r="O113" s="28"/>
      <c r="P113" s="28"/>
      <c r="Q113" s="28"/>
      <c r="R113" s="28"/>
      <c r="S113" s="29"/>
      <c r="T113" s="30"/>
      <c r="U113" s="30"/>
      <c r="V113" s="30"/>
      <c r="W113" s="30"/>
      <c r="X113" s="31"/>
      <c r="Y113" s="30"/>
      <c r="Z113" s="30"/>
      <c r="AA113" s="30"/>
      <c r="AB113" s="30"/>
      <c r="AC113" s="30"/>
      <c r="AD113" s="30"/>
      <c r="AE113" s="30"/>
      <c r="AF113" s="30"/>
      <c r="AG113" s="30"/>
      <c r="AH113" s="30"/>
      <c r="AI113" s="30"/>
      <c r="AJ113" s="30"/>
      <c r="AK113" s="30"/>
      <c r="AL113" s="30"/>
      <c r="AM113" s="30"/>
      <c r="AR113" s="32"/>
      <c r="AS113" s="21"/>
      <c r="AT113" s="26"/>
      <c r="AU113" s="145"/>
      <c r="AV113" s="145"/>
      <c r="AW113" s="145"/>
      <c r="AX113" s="145"/>
      <c r="AY113" s="145"/>
      <c r="AZ113" s="145"/>
      <c r="BA113" s="145"/>
      <c r="BB113" s="145"/>
      <c r="BC113" s="145"/>
      <c r="BD113" s="145"/>
      <c r="BE113" s="145"/>
      <c r="BF113" s="145"/>
    </row>
    <row r="114" spans="1:59" s="16" customFormat="1" ht="4.5" hidden="1" customHeight="1" x14ac:dyDescent="0.15">
      <c r="A114" s="14"/>
      <c r="B114" s="14"/>
      <c r="C114" s="15"/>
      <c r="F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U114" s="146"/>
      <c r="AV114" s="147"/>
      <c r="AW114" s="147"/>
      <c r="AX114" s="147"/>
      <c r="AY114" s="147"/>
      <c r="AZ114" s="147"/>
      <c r="BA114" s="147"/>
      <c r="BB114" s="147"/>
      <c r="BC114" s="147"/>
      <c r="BD114" s="147"/>
      <c r="BE114" s="147"/>
      <c r="BF114" s="147"/>
      <c r="BG114" s="9"/>
    </row>
    <row r="115" spans="1:59" ht="25.5" hidden="1" customHeight="1" x14ac:dyDescent="0.15">
      <c r="A115" s="169" t="s">
        <v>63</v>
      </c>
      <c r="B115" s="170"/>
      <c r="C115" s="170"/>
      <c r="D115" s="170"/>
      <c r="E115" s="170"/>
      <c r="F115" s="170"/>
      <c r="G115" s="170"/>
      <c r="H115" s="170"/>
      <c r="I115" s="171"/>
      <c r="J115" s="33"/>
      <c r="K115" s="64" t="s">
        <v>60</v>
      </c>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33"/>
      <c r="AP115" s="33"/>
      <c r="AQ115" s="33"/>
      <c r="AR115" s="33"/>
      <c r="AS115" s="33"/>
      <c r="AT115" s="33"/>
      <c r="AU115" s="148"/>
      <c r="AV115" s="148" t="s">
        <v>17</v>
      </c>
      <c r="AW115" s="147"/>
      <c r="AX115" s="147"/>
      <c r="AY115" s="147"/>
      <c r="AZ115" s="147"/>
      <c r="BA115" s="148"/>
      <c r="BB115" s="147"/>
      <c r="BC115" s="147"/>
      <c r="BD115" s="147"/>
      <c r="BE115" s="147"/>
      <c r="BF115" s="147"/>
      <c r="BG115" s="9"/>
    </row>
    <row r="116" spans="1:59" ht="17.25" hidden="1" customHeight="1" x14ac:dyDescent="0.15">
      <c r="A116" s="172"/>
      <c r="B116" s="173"/>
      <c r="C116" s="173"/>
      <c r="D116" s="173"/>
      <c r="E116" s="173"/>
      <c r="F116" s="173"/>
      <c r="G116" s="173"/>
      <c r="H116" s="173"/>
      <c r="I116" s="174"/>
      <c r="J116" s="35"/>
      <c r="K116" s="35"/>
      <c r="L116" s="35"/>
      <c r="M116" s="35"/>
      <c r="N116" s="35"/>
      <c r="O116" s="35"/>
      <c r="P116" s="35"/>
      <c r="Q116" s="35"/>
      <c r="R116" s="35"/>
      <c r="S116" s="35"/>
      <c r="T116" s="35"/>
      <c r="U116" s="35"/>
      <c r="V116" s="35"/>
      <c r="W116" s="35"/>
      <c r="X116" s="36"/>
      <c r="Y116" s="36"/>
      <c r="Z116" s="36"/>
      <c r="AA116" s="36"/>
      <c r="AB116" s="36"/>
      <c r="AC116" s="36"/>
      <c r="AD116" s="36"/>
      <c r="AE116" s="37"/>
      <c r="AF116" s="36"/>
      <c r="AG116" s="36"/>
      <c r="AH116" s="36"/>
      <c r="AI116" s="36"/>
      <c r="AJ116" s="36"/>
      <c r="AK116" s="36"/>
      <c r="AL116" s="36"/>
      <c r="AM116" s="36"/>
      <c r="AN116" s="36"/>
      <c r="AO116" s="36"/>
      <c r="AP116" s="38"/>
      <c r="AQ116" s="38"/>
      <c r="AR116" s="38"/>
      <c r="AS116" s="38"/>
      <c r="AT116" s="34"/>
      <c r="AU116" s="148"/>
      <c r="AV116" s="148"/>
      <c r="AW116" s="148"/>
      <c r="AX116" s="148"/>
      <c r="AY116" s="148"/>
      <c r="AZ116" s="148"/>
      <c r="BA116" s="148"/>
      <c r="BB116" s="148"/>
      <c r="BC116" s="148"/>
      <c r="BD116" s="148"/>
      <c r="BE116" s="148"/>
      <c r="BF116" s="148"/>
      <c r="BG116" s="34"/>
    </row>
    <row r="117" spans="1:59" ht="28.5" hidden="1" customHeight="1" x14ac:dyDescent="0.15">
      <c r="A117" s="39"/>
      <c r="B117" s="40" t="s">
        <v>18</v>
      </c>
      <c r="C117" s="41"/>
      <c r="D117" s="41"/>
      <c r="E117" s="41"/>
      <c r="F117" s="34"/>
      <c r="G117" s="42"/>
      <c r="H117" s="34"/>
      <c r="I117" s="42"/>
      <c r="J117" s="42"/>
      <c r="K117" s="42"/>
      <c r="L117" s="42"/>
      <c r="M117" s="42"/>
      <c r="N117" s="42"/>
      <c r="O117" s="42"/>
      <c r="P117" s="42"/>
      <c r="Q117" s="42"/>
      <c r="R117" s="42"/>
      <c r="S117" s="42"/>
      <c r="T117" s="42"/>
      <c r="U117" s="42"/>
      <c r="V117" s="42"/>
      <c r="W117" s="42"/>
      <c r="X117" s="42"/>
      <c r="Y117" s="42"/>
      <c r="Z117" s="42"/>
      <c r="AA117" s="143"/>
      <c r="AB117" s="44"/>
      <c r="AC117" s="44"/>
      <c r="AD117" s="44"/>
      <c r="AE117" s="40" t="s">
        <v>19</v>
      </c>
      <c r="AF117" s="44"/>
      <c r="AG117" s="44"/>
      <c r="AH117" s="44"/>
      <c r="AI117" s="44"/>
      <c r="AJ117" s="44"/>
      <c r="AK117" s="44"/>
      <c r="AL117" s="44"/>
      <c r="AM117" s="44"/>
      <c r="AN117" s="44"/>
      <c r="AO117" s="44"/>
      <c r="AP117" s="44"/>
      <c r="AQ117" s="44"/>
      <c r="AR117" s="44"/>
      <c r="AS117" s="44"/>
      <c r="AT117" s="44"/>
      <c r="AU117" s="148"/>
      <c r="AV117" s="148"/>
      <c r="AW117" s="148" t="s">
        <v>20</v>
      </c>
      <c r="AX117" s="148"/>
      <c r="AY117" s="148"/>
      <c r="AZ117" s="148" t="s">
        <v>21</v>
      </c>
      <c r="BA117" s="148"/>
      <c r="BB117" s="148"/>
      <c r="BC117" s="148"/>
      <c r="BD117" s="148"/>
      <c r="BE117" s="148"/>
      <c r="BF117" s="148"/>
      <c r="BG117" s="34"/>
    </row>
    <row r="118" spans="1:59" ht="25.5" hidden="1" customHeight="1" x14ac:dyDescent="0.15">
      <c r="A118" s="39"/>
      <c r="B118" s="175" t="s">
        <v>22</v>
      </c>
      <c r="C118" s="176"/>
      <c r="D118" s="176"/>
      <c r="E118" s="177"/>
      <c r="F118" s="255" t="s">
        <v>23</v>
      </c>
      <c r="G118" s="256"/>
      <c r="H118" s="253"/>
      <c r="I118" s="251"/>
      <c r="J118" s="184" t="s">
        <v>24</v>
      </c>
      <c r="K118" s="184"/>
      <c r="L118" s="251"/>
      <c r="M118" s="251"/>
      <c r="N118" s="184" t="s">
        <v>25</v>
      </c>
      <c r="O118" s="211"/>
      <c r="P118" s="221" t="s">
        <v>26</v>
      </c>
      <c r="Q118" s="211"/>
      <c r="R118" s="255" t="s">
        <v>27</v>
      </c>
      <c r="S118" s="223"/>
      <c r="T118" s="251"/>
      <c r="U118" s="251"/>
      <c r="V118" s="184" t="s">
        <v>24</v>
      </c>
      <c r="W118" s="184"/>
      <c r="X118" s="251"/>
      <c r="Y118" s="251"/>
      <c r="Z118" s="184" t="s">
        <v>25</v>
      </c>
      <c r="AA118" s="211"/>
      <c r="AB118" s="34"/>
      <c r="AC118" s="34"/>
      <c r="AD118" s="34"/>
      <c r="AE118" s="213" t="s">
        <v>28</v>
      </c>
      <c r="AF118" s="214"/>
      <c r="AG118" s="214"/>
      <c r="AH118" s="214"/>
      <c r="AI118" s="215"/>
      <c r="AJ118" s="219">
        <f>ROUNDDOWN(AZ118/60,0)</f>
        <v>0</v>
      </c>
      <c r="AK118" s="219"/>
      <c r="AL118" s="214" t="s">
        <v>29</v>
      </c>
      <c r="AM118" s="214"/>
      <c r="AN118" s="219">
        <f>AZ118-AJ118*60</f>
        <v>0</v>
      </c>
      <c r="AO118" s="219"/>
      <c r="AP118" s="184" t="s">
        <v>25</v>
      </c>
      <c r="AQ118" s="211"/>
      <c r="AR118" s="44"/>
      <c r="AS118" s="34"/>
      <c r="AT118" s="34"/>
      <c r="AU118" s="205"/>
      <c r="AV118" s="205" t="s">
        <v>30</v>
      </c>
      <c r="AW118" s="206">
        <f>T118*60+X118</f>
        <v>0</v>
      </c>
      <c r="AX118" s="148"/>
      <c r="AY118" s="205" t="s">
        <v>31</v>
      </c>
      <c r="AZ118" s="206">
        <f>(T118*60+X118)-(H118*60+L118)</f>
        <v>0</v>
      </c>
      <c r="BA118" s="148"/>
      <c r="BB118" s="148"/>
      <c r="BC118" s="148"/>
      <c r="BD118" s="148"/>
      <c r="BE118" s="148"/>
      <c r="BF118" s="148"/>
      <c r="BG118" s="34"/>
    </row>
    <row r="119" spans="1:59" ht="35.25" hidden="1" customHeight="1" x14ac:dyDescent="0.15">
      <c r="A119" s="39"/>
      <c r="B119" s="178"/>
      <c r="C119" s="179"/>
      <c r="D119" s="179"/>
      <c r="E119" s="180"/>
      <c r="F119" s="257"/>
      <c r="G119" s="258"/>
      <c r="H119" s="254"/>
      <c r="I119" s="252"/>
      <c r="J119" s="185"/>
      <c r="K119" s="185"/>
      <c r="L119" s="252"/>
      <c r="M119" s="252"/>
      <c r="N119" s="185"/>
      <c r="O119" s="212"/>
      <c r="P119" s="222"/>
      <c r="Q119" s="212"/>
      <c r="R119" s="257"/>
      <c r="S119" s="224"/>
      <c r="T119" s="252"/>
      <c r="U119" s="252"/>
      <c r="V119" s="185"/>
      <c r="W119" s="185"/>
      <c r="X119" s="252"/>
      <c r="Y119" s="252"/>
      <c r="Z119" s="185"/>
      <c r="AA119" s="212"/>
      <c r="AB119" s="34"/>
      <c r="AC119" s="34"/>
      <c r="AD119" s="34"/>
      <c r="AE119" s="216"/>
      <c r="AF119" s="217"/>
      <c r="AG119" s="217"/>
      <c r="AH119" s="217"/>
      <c r="AI119" s="218"/>
      <c r="AJ119" s="220"/>
      <c r="AK119" s="220"/>
      <c r="AL119" s="217"/>
      <c r="AM119" s="217"/>
      <c r="AN119" s="220"/>
      <c r="AO119" s="220"/>
      <c r="AP119" s="185"/>
      <c r="AQ119" s="212"/>
      <c r="AR119" s="44"/>
      <c r="AS119" s="34"/>
      <c r="AT119" s="34"/>
      <c r="AU119" s="205"/>
      <c r="AV119" s="205"/>
      <c r="AW119" s="206"/>
      <c r="AX119" s="148"/>
      <c r="AY119" s="205"/>
      <c r="AZ119" s="206"/>
      <c r="BA119" s="148"/>
      <c r="BB119" s="148"/>
      <c r="BC119" s="148"/>
      <c r="BD119" s="148"/>
      <c r="BE119" s="148"/>
      <c r="BF119" s="148"/>
      <c r="BG119" s="34"/>
    </row>
    <row r="120" spans="1:59" ht="17.25" hidden="1" customHeight="1" x14ac:dyDescent="0.15">
      <c r="A120" s="39"/>
      <c r="B120" s="45"/>
      <c r="C120" s="45"/>
      <c r="D120" s="45"/>
      <c r="E120" s="45"/>
      <c r="F120" s="46"/>
      <c r="G120" s="46"/>
      <c r="H120" s="142"/>
      <c r="I120" s="46"/>
      <c r="J120" s="46"/>
      <c r="K120" s="46"/>
      <c r="L120" s="46"/>
      <c r="M120" s="46"/>
      <c r="N120" s="46"/>
      <c r="O120" s="46"/>
      <c r="P120" s="46"/>
      <c r="Q120" s="46"/>
      <c r="R120" s="46"/>
      <c r="S120" s="46"/>
      <c r="T120" s="46"/>
      <c r="U120" s="46"/>
      <c r="V120" s="46"/>
      <c r="W120" s="46"/>
      <c r="X120" s="44"/>
      <c r="Y120" s="44"/>
      <c r="Z120" s="42"/>
      <c r="AA120" s="143"/>
      <c r="AB120" s="44"/>
      <c r="AC120" s="44"/>
      <c r="AD120" s="44"/>
      <c r="AE120" s="131"/>
      <c r="AF120" s="131"/>
      <c r="AG120" s="131"/>
      <c r="AH120" s="131"/>
      <c r="AI120" s="131"/>
      <c r="AJ120" s="132" t="s">
        <v>32</v>
      </c>
      <c r="AK120" s="131"/>
      <c r="AL120" s="131"/>
      <c r="AM120" s="131"/>
      <c r="AN120" s="131"/>
      <c r="AO120" s="131"/>
      <c r="AP120" s="131"/>
      <c r="AQ120" s="131"/>
      <c r="AR120" s="44"/>
      <c r="AS120" s="34"/>
      <c r="AT120" s="34"/>
      <c r="AU120" s="148"/>
      <c r="AV120" s="148"/>
      <c r="AW120" s="148"/>
      <c r="AX120" s="148"/>
      <c r="AY120" s="148"/>
      <c r="AZ120" s="148"/>
      <c r="BA120" s="148"/>
      <c r="BB120" s="148"/>
      <c r="BC120" s="148"/>
      <c r="BD120" s="148"/>
      <c r="BE120" s="148"/>
      <c r="BF120" s="148"/>
      <c r="BG120" s="34"/>
    </row>
    <row r="121" spans="1:59" s="34" customFormat="1" ht="25.5" hidden="1" customHeight="1" x14ac:dyDescent="0.15">
      <c r="A121" s="39"/>
      <c r="B121" s="40"/>
      <c r="C121" s="41"/>
      <c r="D121" s="41"/>
      <c r="E121" s="41"/>
      <c r="F121" s="42"/>
      <c r="G121" s="42"/>
      <c r="H121" s="42"/>
      <c r="I121" s="42"/>
      <c r="J121" s="42"/>
      <c r="K121" s="42"/>
      <c r="L121" s="42"/>
      <c r="M121" s="42"/>
      <c r="N121" s="42"/>
      <c r="O121" s="42"/>
      <c r="P121" s="42"/>
      <c r="Q121" s="42"/>
      <c r="R121" s="42"/>
      <c r="S121" s="42"/>
      <c r="T121" s="42"/>
      <c r="U121" s="42"/>
      <c r="V121" s="42"/>
      <c r="W121" s="143"/>
      <c r="X121" s="44"/>
      <c r="Y121" s="44"/>
      <c r="Z121" s="42"/>
      <c r="AA121" s="143"/>
      <c r="AB121" s="44"/>
      <c r="AC121" s="44"/>
      <c r="AD121" s="44"/>
      <c r="AE121" s="131"/>
      <c r="AF121" s="131"/>
      <c r="AG121" s="131"/>
      <c r="AH121" s="131"/>
      <c r="AI121" s="131"/>
      <c r="AJ121" s="131"/>
      <c r="AK121" s="131"/>
      <c r="AL121" s="131"/>
      <c r="AM121" s="131"/>
      <c r="AN121" s="131"/>
      <c r="AO121" s="131"/>
      <c r="AP121" s="131"/>
      <c r="AQ121" s="131"/>
      <c r="AR121" s="44"/>
      <c r="AU121" s="148"/>
      <c r="AV121" s="148"/>
      <c r="AW121" s="149" t="s">
        <v>33</v>
      </c>
      <c r="AX121" s="148"/>
      <c r="AY121" s="148"/>
      <c r="AZ121" s="148" t="s">
        <v>34</v>
      </c>
      <c r="BA121" s="148"/>
      <c r="BB121" s="148"/>
      <c r="BC121" s="148"/>
      <c r="BD121" s="148"/>
      <c r="BE121" s="148"/>
      <c r="BF121" s="148"/>
    </row>
    <row r="122" spans="1:59" s="52" customFormat="1" ht="25.5" hidden="1" customHeight="1" x14ac:dyDescent="0.15">
      <c r="A122" s="49"/>
      <c r="B122" s="50" t="s">
        <v>35</v>
      </c>
      <c r="C122" s="50"/>
      <c r="D122" s="50"/>
      <c r="E122" s="50"/>
      <c r="F122" s="50"/>
      <c r="G122" s="50"/>
      <c r="H122" s="50"/>
      <c r="I122" s="50"/>
      <c r="J122" s="50"/>
      <c r="K122" s="50"/>
      <c r="L122" s="50"/>
      <c r="M122" s="50"/>
      <c r="N122" s="50"/>
      <c r="O122" s="51"/>
      <c r="P122" s="50"/>
      <c r="Q122" s="50"/>
      <c r="R122" s="50"/>
      <c r="S122" s="50"/>
      <c r="T122" s="50"/>
      <c r="U122" s="12"/>
      <c r="V122" s="50"/>
      <c r="W122" s="50"/>
      <c r="X122" s="44"/>
      <c r="Y122" s="44"/>
      <c r="Z122" s="42"/>
      <c r="AA122" s="143"/>
      <c r="AB122" s="44"/>
      <c r="AC122" s="44"/>
      <c r="AD122" s="44"/>
      <c r="AE122" s="133" t="s">
        <v>36</v>
      </c>
      <c r="AF122" s="134"/>
      <c r="AG122" s="135"/>
      <c r="AH122" s="135"/>
      <c r="AI122" s="135"/>
      <c r="AJ122" s="135"/>
      <c r="AK122" s="135"/>
      <c r="AL122" s="135"/>
      <c r="AM122" s="135"/>
      <c r="AN122" s="131"/>
      <c r="AO122" s="131"/>
      <c r="AP122" s="131"/>
      <c r="AQ122" s="82"/>
      <c r="AR122" s="44"/>
      <c r="AS122" s="34"/>
      <c r="AT122" s="34"/>
      <c r="AU122" s="149"/>
      <c r="AV122" s="149"/>
      <c r="AW122" s="149" t="s">
        <v>37</v>
      </c>
      <c r="AX122" s="149"/>
      <c r="AY122" s="149"/>
      <c r="AZ122" s="148" t="s">
        <v>38</v>
      </c>
      <c r="BA122" s="149"/>
      <c r="BB122" s="148"/>
      <c r="BC122" s="148" t="s">
        <v>39</v>
      </c>
      <c r="BD122" s="149"/>
      <c r="BE122" s="148"/>
      <c r="BF122" s="149"/>
      <c r="BG122" s="51"/>
    </row>
    <row r="123" spans="1:59" ht="25.5" hidden="1" customHeight="1" x14ac:dyDescent="0.15">
      <c r="A123" s="39"/>
      <c r="B123" s="175" t="s">
        <v>22</v>
      </c>
      <c r="C123" s="176"/>
      <c r="D123" s="176"/>
      <c r="E123" s="177"/>
      <c r="F123" s="255" t="s">
        <v>23</v>
      </c>
      <c r="G123" s="256"/>
      <c r="H123" s="253"/>
      <c r="I123" s="251"/>
      <c r="J123" s="184" t="s">
        <v>24</v>
      </c>
      <c r="K123" s="184"/>
      <c r="L123" s="251"/>
      <c r="M123" s="251"/>
      <c r="N123" s="184" t="s">
        <v>25</v>
      </c>
      <c r="O123" s="211"/>
      <c r="P123" s="221" t="s">
        <v>26</v>
      </c>
      <c r="Q123" s="211"/>
      <c r="R123" s="255" t="s">
        <v>27</v>
      </c>
      <c r="S123" s="256"/>
      <c r="T123" s="253"/>
      <c r="U123" s="251"/>
      <c r="V123" s="184" t="s">
        <v>24</v>
      </c>
      <c r="W123" s="184"/>
      <c r="X123" s="251"/>
      <c r="Y123" s="251"/>
      <c r="Z123" s="184" t="s">
        <v>25</v>
      </c>
      <c r="AA123" s="211"/>
      <c r="AB123" s="44"/>
      <c r="AC123" s="44"/>
      <c r="AD123" s="44"/>
      <c r="AE123" s="248" t="s">
        <v>40</v>
      </c>
      <c r="AF123" s="184"/>
      <c r="AG123" s="184"/>
      <c r="AH123" s="184"/>
      <c r="AI123" s="211"/>
      <c r="AJ123" s="249">
        <f>ROUNDDOWN(AW128/60,0)</f>
        <v>0</v>
      </c>
      <c r="AK123" s="219"/>
      <c r="AL123" s="184" t="s">
        <v>24</v>
      </c>
      <c r="AM123" s="184"/>
      <c r="AN123" s="219">
        <f>AW128-AJ123*60</f>
        <v>0</v>
      </c>
      <c r="AO123" s="219"/>
      <c r="AP123" s="184" t="s">
        <v>25</v>
      </c>
      <c r="AQ123" s="211"/>
      <c r="AR123" s="44"/>
      <c r="AS123" s="53"/>
      <c r="AT123" s="53"/>
      <c r="AU123" s="148"/>
      <c r="AV123" s="205" t="s">
        <v>41</v>
      </c>
      <c r="AW123" s="206">
        <f>IF(AZ123&lt;=BC123,BC123,AW118)</f>
        <v>1200</v>
      </c>
      <c r="AX123" s="247"/>
      <c r="AY123" s="205" t="s">
        <v>42</v>
      </c>
      <c r="AZ123" s="206">
        <f>T123*60+X123</f>
        <v>0</v>
      </c>
      <c r="BA123" s="247"/>
      <c r="BB123" s="205" t="s">
        <v>43</v>
      </c>
      <c r="BC123" s="206">
        <v>1200</v>
      </c>
      <c r="BD123" s="148"/>
      <c r="BE123" s="148"/>
      <c r="BF123" s="148"/>
      <c r="BG123" s="34"/>
    </row>
    <row r="124" spans="1:59" ht="35.25" hidden="1" customHeight="1" x14ac:dyDescent="0.15">
      <c r="A124" s="39"/>
      <c r="B124" s="178"/>
      <c r="C124" s="179"/>
      <c r="D124" s="179"/>
      <c r="E124" s="180"/>
      <c r="F124" s="257"/>
      <c r="G124" s="258"/>
      <c r="H124" s="254"/>
      <c r="I124" s="252"/>
      <c r="J124" s="185"/>
      <c r="K124" s="185"/>
      <c r="L124" s="252"/>
      <c r="M124" s="252"/>
      <c r="N124" s="185"/>
      <c r="O124" s="212"/>
      <c r="P124" s="222"/>
      <c r="Q124" s="212"/>
      <c r="R124" s="257"/>
      <c r="S124" s="258"/>
      <c r="T124" s="254"/>
      <c r="U124" s="252"/>
      <c r="V124" s="185"/>
      <c r="W124" s="185"/>
      <c r="X124" s="252"/>
      <c r="Y124" s="252"/>
      <c r="Z124" s="185"/>
      <c r="AA124" s="212"/>
      <c r="AB124" s="34"/>
      <c r="AC124" s="34"/>
      <c r="AD124" s="34"/>
      <c r="AE124" s="222"/>
      <c r="AF124" s="185"/>
      <c r="AG124" s="185"/>
      <c r="AH124" s="185"/>
      <c r="AI124" s="212"/>
      <c r="AJ124" s="250"/>
      <c r="AK124" s="220"/>
      <c r="AL124" s="185"/>
      <c r="AM124" s="185"/>
      <c r="AN124" s="220"/>
      <c r="AO124" s="220"/>
      <c r="AP124" s="185"/>
      <c r="AQ124" s="212"/>
      <c r="AR124" s="44"/>
      <c r="AS124" s="53"/>
      <c r="AT124" s="53"/>
      <c r="AU124" s="148"/>
      <c r="AV124" s="205"/>
      <c r="AW124" s="206"/>
      <c r="AX124" s="247"/>
      <c r="AY124" s="205"/>
      <c r="AZ124" s="206"/>
      <c r="BA124" s="247"/>
      <c r="BB124" s="205"/>
      <c r="BC124" s="206"/>
      <c r="BD124" s="148"/>
      <c r="BE124" s="148"/>
      <c r="BF124" s="148"/>
      <c r="BG124" s="34"/>
    </row>
    <row r="125" spans="1:59" ht="17.25" hidden="1" customHeight="1" x14ac:dyDescent="0.15">
      <c r="A125" s="54"/>
      <c r="B125" s="45"/>
      <c r="C125" s="45"/>
      <c r="D125" s="45"/>
      <c r="E125" s="45"/>
      <c r="F125" s="34"/>
      <c r="G125" s="45"/>
      <c r="H125" s="142"/>
      <c r="I125" s="45"/>
      <c r="J125" s="45"/>
      <c r="K125" s="45"/>
      <c r="L125" s="45"/>
      <c r="M125" s="45"/>
      <c r="N125" s="45"/>
      <c r="O125" s="45"/>
      <c r="P125" s="55"/>
      <c r="Q125" s="45"/>
      <c r="R125" s="45"/>
      <c r="S125" s="45"/>
      <c r="T125" s="45"/>
      <c r="U125" s="45"/>
      <c r="V125" s="45"/>
      <c r="W125" s="45"/>
      <c r="X125" s="44"/>
      <c r="Y125" s="44"/>
      <c r="Z125" s="42"/>
      <c r="AA125" s="34"/>
      <c r="AB125" s="34"/>
      <c r="AC125" s="34"/>
      <c r="AD125" s="34"/>
      <c r="AE125" s="82"/>
      <c r="AF125" s="82"/>
      <c r="AG125" s="82"/>
      <c r="AH125" s="82"/>
      <c r="AI125" s="82"/>
      <c r="AJ125" s="132" t="s">
        <v>32</v>
      </c>
      <c r="AK125" s="82"/>
      <c r="AL125" s="82"/>
      <c r="AM125" s="82"/>
      <c r="AN125" s="82"/>
      <c r="AO125" s="82"/>
      <c r="AP125" s="82"/>
      <c r="AQ125" s="82"/>
      <c r="AR125" s="34"/>
      <c r="AS125" s="34"/>
      <c r="AT125" s="34"/>
      <c r="AU125" s="148"/>
      <c r="AV125" s="148"/>
      <c r="AW125" s="148"/>
      <c r="AX125" s="148"/>
      <c r="AY125" s="148"/>
      <c r="AZ125" s="150" t="s">
        <v>44</v>
      </c>
      <c r="BA125" s="148"/>
      <c r="BB125" s="148"/>
      <c r="BC125" s="148"/>
      <c r="BD125" s="148"/>
      <c r="BE125" s="148"/>
      <c r="BF125" s="148"/>
      <c r="BG125" s="34"/>
    </row>
    <row r="126" spans="1:59" ht="25.5" hidden="1" customHeight="1" x14ac:dyDescent="0.2">
      <c r="A126" s="54"/>
      <c r="B126" s="34"/>
      <c r="C126" s="225" t="s">
        <v>158</v>
      </c>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7"/>
      <c r="AD126" s="34"/>
      <c r="AE126" s="82"/>
      <c r="AF126" s="82"/>
      <c r="AG126" s="82"/>
      <c r="AH126" s="82"/>
      <c r="AI126" s="82"/>
      <c r="AJ126" s="82"/>
      <c r="AK126" s="82"/>
      <c r="AL126" s="82"/>
      <c r="AM126" s="82"/>
      <c r="AN126" s="82"/>
      <c r="AO126" s="82"/>
      <c r="AP126" s="82"/>
      <c r="AQ126" s="82"/>
      <c r="AR126" s="34"/>
      <c r="AS126" s="34"/>
      <c r="AT126" s="34"/>
      <c r="AU126" s="148"/>
      <c r="AV126" s="148"/>
      <c r="AW126" s="148"/>
      <c r="AX126" s="148"/>
      <c r="AY126" s="148"/>
      <c r="AZ126" s="151" t="s">
        <v>45</v>
      </c>
      <c r="BA126" s="148"/>
      <c r="BB126" s="148"/>
      <c r="BC126" s="148"/>
      <c r="BD126" s="148"/>
      <c r="BE126" s="148"/>
      <c r="BF126" s="148"/>
      <c r="BG126" s="34"/>
    </row>
    <row r="127" spans="1:59" ht="25.5" hidden="1" customHeight="1" x14ac:dyDescent="0.15">
      <c r="A127" s="54"/>
      <c r="B127" s="34"/>
      <c r="C127" s="228"/>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30"/>
      <c r="AD127" s="34"/>
      <c r="AE127" s="133" t="s">
        <v>46</v>
      </c>
      <c r="AF127" s="82"/>
      <c r="AG127" s="82"/>
      <c r="AH127" s="82"/>
      <c r="AI127" s="82"/>
      <c r="AJ127" s="82"/>
      <c r="AK127" s="82"/>
      <c r="AL127" s="82"/>
      <c r="AM127" s="82"/>
      <c r="AN127" s="82"/>
      <c r="AO127" s="82"/>
      <c r="AP127" s="82"/>
      <c r="AQ127" s="82"/>
      <c r="AR127" s="34"/>
      <c r="AS127" s="34"/>
      <c r="AT127" s="34"/>
      <c r="AU127" s="148"/>
      <c r="AV127" s="148"/>
      <c r="AW127" s="148" t="s">
        <v>47</v>
      </c>
      <c r="AX127" s="148"/>
      <c r="AY127" s="148"/>
      <c r="AZ127" s="148" t="s">
        <v>48</v>
      </c>
      <c r="BA127" s="152"/>
      <c r="BB127" s="148"/>
      <c r="BC127" s="148"/>
      <c r="BD127" s="148"/>
      <c r="BE127" s="148"/>
      <c r="BF127" s="148"/>
      <c r="BG127" s="34"/>
    </row>
    <row r="128" spans="1:59" s="52" customFormat="1" ht="25.5" hidden="1" customHeight="1" x14ac:dyDescent="0.15">
      <c r="A128" s="54"/>
      <c r="B128" s="34"/>
      <c r="C128" s="228"/>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30"/>
      <c r="AC128" s="1"/>
      <c r="AD128" s="34"/>
      <c r="AE128" s="213" t="s">
        <v>49</v>
      </c>
      <c r="AF128" s="234"/>
      <c r="AG128" s="234"/>
      <c r="AH128" s="234"/>
      <c r="AI128" s="234"/>
      <c r="AJ128" s="234"/>
      <c r="AK128" s="235"/>
      <c r="AL128" s="239">
        <f>IF(AZ118=0,0,ROUNDUP(AW128/AZ118,3))</f>
        <v>0</v>
      </c>
      <c r="AM128" s="240"/>
      <c r="AN128" s="240"/>
      <c r="AO128" s="240"/>
      <c r="AP128" s="240"/>
      <c r="AQ128" s="241"/>
      <c r="AR128" s="34"/>
      <c r="AS128" s="34"/>
      <c r="AT128" s="34"/>
      <c r="AU128" s="149"/>
      <c r="AV128" s="205" t="s">
        <v>50</v>
      </c>
      <c r="AW128" s="245">
        <f>IF(AW118-AW123&gt;0,AW118-AW123,0)</f>
        <v>0</v>
      </c>
      <c r="AX128" s="246" t="s">
        <v>51</v>
      </c>
      <c r="AY128" s="246"/>
      <c r="AZ128" s="152"/>
      <c r="BA128" s="152"/>
      <c r="BB128" s="149"/>
      <c r="BC128" s="149"/>
      <c r="BD128" s="149"/>
      <c r="BE128" s="149"/>
      <c r="BF128" s="149"/>
      <c r="BG128" s="51"/>
    </row>
    <row r="129" spans="1:59" ht="35.25" hidden="1" customHeight="1" x14ac:dyDescent="0.15">
      <c r="A129" s="54"/>
      <c r="B129" s="34"/>
      <c r="C129" s="228"/>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30"/>
      <c r="AD129" s="34"/>
      <c r="AE129" s="236"/>
      <c r="AF129" s="237"/>
      <c r="AG129" s="237"/>
      <c r="AH129" s="237"/>
      <c r="AI129" s="237"/>
      <c r="AJ129" s="237"/>
      <c r="AK129" s="238"/>
      <c r="AL129" s="242"/>
      <c r="AM129" s="243"/>
      <c r="AN129" s="243"/>
      <c r="AO129" s="243"/>
      <c r="AP129" s="243"/>
      <c r="AQ129" s="244"/>
      <c r="AR129" s="34"/>
      <c r="AS129" s="34"/>
      <c r="AT129" s="34"/>
      <c r="AU129" s="205"/>
      <c r="AV129" s="205"/>
      <c r="AW129" s="245"/>
      <c r="AX129" s="246"/>
      <c r="AY129" s="246"/>
      <c r="AZ129" s="148"/>
      <c r="BA129" s="148"/>
      <c r="BB129" s="148"/>
      <c r="BC129" s="148"/>
      <c r="BD129" s="148"/>
      <c r="BE129" s="148"/>
      <c r="BF129" s="148"/>
      <c r="BG129" s="34"/>
    </row>
    <row r="130" spans="1:59" ht="25.5" hidden="1" customHeight="1" x14ac:dyDescent="0.15">
      <c r="A130" s="54"/>
      <c r="B130" s="34"/>
      <c r="C130" s="231"/>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3"/>
      <c r="AD130" s="34"/>
      <c r="AE130" s="34"/>
      <c r="AF130" s="34"/>
      <c r="AG130" s="34"/>
      <c r="AH130" s="34"/>
      <c r="AI130" s="34"/>
      <c r="AJ130" s="34"/>
      <c r="AK130" s="48" t="s">
        <v>32</v>
      </c>
      <c r="AL130" s="34"/>
      <c r="AM130" s="44"/>
      <c r="AN130" s="44"/>
      <c r="AO130" s="44"/>
      <c r="AP130" s="34"/>
      <c r="AQ130" s="34"/>
      <c r="AR130" s="34"/>
      <c r="AS130" s="34"/>
      <c r="AT130" s="34"/>
      <c r="AU130" s="205"/>
      <c r="AV130" s="148"/>
      <c r="AW130" s="148"/>
      <c r="AX130" s="148"/>
      <c r="AY130" s="148"/>
      <c r="AZ130" s="148"/>
      <c r="BA130" s="148"/>
      <c r="BB130" s="148"/>
      <c r="BC130" s="148"/>
      <c r="BD130" s="148"/>
      <c r="BE130" s="148"/>
      <c r="BF130" s="148"/>
      <c r="BG130" s="34"/>
    </row>
    <row r="131" spans="1:59" ht="25.5" hidden="1" customHeight="1" x14ac:dyDescent="0.15">
      <c r="A131" s="54"/>
      <c r="B131" s="34"/>
      <c r="C131" s="34"/>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D131" s="34"/>
      <c r="AE131" s="34"/>
      <c r="AF131" s="34"/>
      <c r="AG131" s="34"/>
      <c r="AH131" s="34"/>
      <c r="AI131" s="34"/>
      <c r="AJ131" s="34"/>
      <c r="AK131" s="57" t="s">
        <v>52</v>
      </c>
      <c r="AL131" s="34"/>
      <c r="AM131" s="44"/>
      <c r="AN131" s="44"/>
      <c r="AO131" s="44"/>
      <c r="AP131" s="34"/>
      <c r="AQ131" s="34"/>
      <c r="AR131" s="34"/>
      <c r="AS131" s="34"/>
      <c r="AT131" s="34"/>
      <c r="AU131" s="148"/>
      <c r="AV131" s="148"/>
      <c r="AW131" s="148"/>
      <c r="AX131" s="148"/>
      <c r="AY131" s="148"/>
      <c r="AZ131" s="148"/>
      <c r="BA131" s="148"/>
      <c r="BB131" s="148"/>
      <c r="BC131" s="148"/>
      <c r="BD131" s="148"/>
      <c r="BE131" s="148"/>
      <c r="BF131" s="148"/>
    </row>
    <row r="132" spans="1:59" ht="17.25" hidden="1" customHeight="1" x14ac:dyDescent="0.15">
      <c r="A132" s="58"/>
      <c r="B132" s="59"/>
      <c r="C132" s="59"/>
      <c r="D132" s="59"/>
      <c r="E132" s="59"/>
      <c r="F132" s="60"/>
      <c r="G132" s="59"/>
      <c r="H132" s="59"/>
      <c r="I132" s="59"/>
      <c r="J132" s="59"/>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2"/>
      <c r="AL132" s="61"/>
      <c r="AM132" s="63"/>
      <c r="AN132" s="63"/>
      <c r="AO132" s="63"/>
      <c r="AP132" s="61"/>
      <c r="AQ132" s="61"/>
      <c r="AR132" s="61"/>
      <c r="AS132" s="61"/>
      <c r="AT132" s="34"/>
      <c r="AU132" s="148"/>
      <c r="AV132" s="148"/>
      <c r="AW132" s="148"/>
      <c r="AX132" s="148"/>
      <c r="AY132" s="148"/>
      <c r="AZ132" s="148"/>
      <c r="BA132" s="148"/>
      <c r="BB132" s="148"/>
      <c r="BC132" s="148"/>
      <c r="BD132" s="148"/>
      <c r="BE132" s="148"/>
      <c r="BF132" s="148"/>
    </row>
    <row r="133" spans="1:59" ht="25.5" hidden="1" customHeight="1" x14ac:dyDescent="0.15">
      <c r="A133" s="169" t="s">
        <v>64</v>
      </c>
      <c r="B133" s="170"/>
      <c r="C133" s="170"/>
      <c r="D133" s="170"/>
      <c r="E133" s="170"/>
      <c r="F133" s="170"/>
      <c r="G133" s="170"/>
      <c r="H133" s="170"/>
      <c r="I133" s="171"/>
      <c r="J133" s="33"/>
      <c r="K133" s="64" t="s">
        <v>60</v>
      </c>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33"/>
      <c r="AP133" s="33"/>
      <c r="AQ133" s="33"/>
      <c r="AR133" s="33"/>
      <c r="AS133" s="33"/>
      <c r="AT133" s="33"/>
      <c r="AU133" s="148"/>
      <c r="AV133" s="148" t="s">
        <v>17</v>
      </c>
      <c r="AW133" s="147"/>
      <c r="AX133" s="147"/>
      <c r="AY133" s="147"/>
      <c r="AZ133" s="147"/>
      <c r="BA133" s="148"/>
      <c r="BB133" s="147"/>
      <c r="BC133" s="147"/>
      <c r="BD133" s="147"/>
      <c r="BE133" s="147"/>
      <c r="BF133" s="147"/>
      <c r="BG133" s="9"/>
    </row>
    <row r="134" spans="1:59" ht="17.25" hidden="1" customHeight="1" x14ac:dyDescent="0.15">
      <c r="A134" s="172"/>
      <c r="B134" s="173"/>
      <c r="C134" s="173"/>
      <c r="D134" s="173"/>
      <c r="E134" s="173"/>
      <c r="F134" s="173"/>
      <c r="G134" s="173"/>
      <c r="H134" s="173"/>
      <c r="I134" s="174"/>
      <c r="J134" s="35"/>
      <c r="K134" s="35"/>
      <c r="L134" s="35"/>
      <c r="M134" s="35"/>
      <c r="N134" s="35"/>
      <c r="O134" s="35"/>
      <c r="P134" s="35"/>
      <c r="Q134" s="35"/>
      <c r="R134" s="35"/>
      <c r="S134" s="35"/>
      <c r="T134" s="35"/>
      <c r="U134" s="35"/>
      <c r="V134" s="35"/>
      <c r="W134" s="35"/>
      <c r="X134" s="36"/>
      <c r="Y134" s="36"/>
      <c r="Z134" s="36"/>
      <c r="AA134" s="36"/>
      <c r="AB134" s="36"/>
      <c r="AC134" s="36"/>
      <c r="AD134" s="36"/>
      <c r="AE134" s="37"/>
      <c r="AF134" s="36"/>
      <c r="AG134" s="36"/>
      <c r="AH134" s="36"/>
      <c r="AI134" s="36"/>
      <c r="AJ134" s="36"/>
      <c r="AK134" s="36"/>
      <c r="AL134" s="36"/>
      <c r="AM134" s="36"/>
      <c r="AN134" s="36"/>
      <c r="AO134" s="36"/>
      <c r="AP134" s="38"/>
      <c r="AQ134" s="38"/>
      <c r="AR134" s="38"/>
      <c r="AS134" s="38"/>
      <c r="AT134" s="34"/>
      <c r="AU134" s="148"/>
      <c r="AV134" s="148"/>
      <c r="AW134" s="148"/>
      <c r="AX134" s="148"/>
      <c r="AY134" s="148"/>
      <c r="AZ134" s="148"/>
      <c r="BA134" s="148"/>
      <c r="BB134" s="148"/>
      <c r="BC134" s="148"/>
      <c r="BD134" s="148"/>
      <c r="BE134" s="148"/>
      <c r="BF134" s="148"/>
      <c r="BG134" s="34"/>
    </row>
    <row r="135" spans="1:59" ht="28.5" hidden="1" customHeight="1" x14ac:dyDescent="0.15">
      <c r="A135" s="39"/>
      <c r="B135" s="40" t="s">
        <v>18</v>
      </c>
      <c r="C135" s="41"/>
      <c r="D135" s="41"/>
      <c r="E135" s="41"/>
      <c r="F135" s="34"/>
      <c r="G135" s="42"/>
      <c r="H135" s="34"/>
      <c r="I135" s="42"/>
      <c r="J135" s="42"/>
      <c r="K135" s="42"/>
      <c r="L135" s="42"/>
      <c r="M135" s="42"/>
      <c r="N135" s="42"/>
      <c r="O135" s="42"/>
      <c r="P135" s="42"/>
      <c r="Q135" s="42"/>
      <c r="R135" s="42"/>
      <c r="S135" s="42"/>
      <c r="T135" s="42"/>
      <c r="U135" s="42"/>
      <c r="V135" s="42"/>
      <c r="W135" s="42"/>
      <c r="X135" s="42"/>
      <c r="Y135" s="42"/>
      <c r="Z135" s="42"/>
      <c r="AA135" s="143"/>
      <c r="AB135" s="44"/>
      <c r="AC135" s="44"/>
      <c r="AD135" s="44"/>
      <c r="AE135" s="40" t="s">
        <v>19</v>
      </c>
      <c r="AF135" s="44"/>
      <c r="AG135" s="44"/>
      <c r="AH135" s="44"/>
      <c r="AI135" s="44"/>
      <c r="AJ135" s="44"/>
      <c r="AK135" s="44"/>
      <c r="AL135" s="44"/>
      <c r="AM135" s="44"/>
      <c r="AN135" s="44"/>
      <c r="AO135" s="44"/>
      <c r="AP135" s="44"/>
      <c r="AQ135" s="44"/>
      <c r="AR135" s="44"/>
      <c r="AS135" s="44"/>
      <c r="AT135" s="44"/>
      <c r="AU135" s="148"/>
      <c r="AV135" s="148"/>
      <c r="AW135" s="148" t="s">
        <v>20</v>
      </c>
      <c r="AX135" s="148"/>
      <c r="AY135" s="148"/>
      <c r="AZ135" s="148" t="s">
        <v>21</v>
      </c>
      <c r="BA135" s="148"/>
      <c r="BB135" s="148"/>
      <c r="BC135" s="148"/>
      <c r="BD135" s="148"/>
      <c r="BE135" s="148"/>
      <c r="BF135" s="148"/>
      <c r="BG135" s="34"/>
    </row>
    <row r="136" spans="1:59" ht="25.5" hidden="1" customHeight="1" x14ac:dyDescent="0.15">
      <c r="A136" s="39"/>
      <c r="B136" s="175" t="s">
        <v>22</v>
      </c>
      <c r="C136" s="176"/>
      <c r="D136" s="176"/>
      <c r="E136" s="177"/>
      <c r="F136" s="255" t="s">
        <v>23</v>
      </c>
      <c r="G136" s="256"/>
      <c r="H136" s="253"/>
      <c r="I136" s="251"/>
      <c r="J136" s="184" t="s">
        <v>24</v>
      </c>
      <c r="K136" s="184"/>
      <c r="L136" s="251"/>
      <c r="M136" s="251"/>
      <c r="N136" s="184" t="s">
        <v>25</v>
      </c>
      <c r="O136" s="211"/>
      <c r="P136" s="221" t="s">
        <v>26</v>
      </c>
      <c r="Q136" s="211"/>
      <c r="R136" s="255" t="s">
        <v>27</v>
      </c>
      <c r="S136" s="223"/>
      <c r="T136" s="251"/>
      <c r="U136" s="251"/>
      <c r="V136" s="184" t="s">
        <v>24</v>
      </c>
      <c r="W136" s="184"/>
      <c r="X136" s="251"/>
      <c r="Y136" s="251"/>
      <c r="Z136" s="184" t="s">
        <v>25</v>
      </c>
      <c r="AA136" s="211"/>
      <c r="AB136" s="34"/>
      <c r="AC136" s="34"/>
      <c r="AD136" s="34"/>
      <c r="AE136" s="213" t="s">
        <v>55</v>
      </c>
      <c r="AF136" s="214"/>
      <c r="AG136" s="214"/>
      <c r="AH136" s="214"/>
      <c r="AI136" s="215"/>
      <c r="AJ136" s="219">
        <f>ROUNDDOWN(AZ136/60,0)</f>
        <v>0</v>
      </c>
      <c r="AK136" s="219"/>
      <c r="AL136" s="214" t="s">
        <v>29</v>
      </c>
      <c r="AM136" s="214"/>
      <c r="AN136" s="219">
        <f>AZ136-AJ136*60</f>
        <v>0</v>
      </c>
      <c r="AO136" s="219"/>
      <c r="AP136" s="184" t="s">
        <v>25</v>
      </c>
      <c r="AQ136" s="211"/>
      <c r="AR136" s="44"/>
      <c r="AS136" s="34"/>
      <c r="AT136" s="34"/>
      <c r="AU136" s="205"/>
      <c r="AV136" s="205" t="s">
        <v>30</v>
      </c>
      <c r="AW136" s="206">
        <f>T136*60+X136</f>
        <v>0</v>
      </c>
      <c r="AX136" s="148"/>
      <c r="AY136" s="205" t="s">
        <v>31</v>
      </c>
      <c r="AZ136" s="206">
        <f>(T136*60+X136)-(H136*60+L136)</f>
        <v>0</v>
      </c>
      <c r="BA136" s="148"/>
      <c r="BB136" s="148"/>
      <c r="BC136" s="148"/>
      <c r="BD136" s="148"/>
      <c r="BE136" s="148"/>
      <c r="BF136" s="148"/>
      <c r="BG136" s="34"/>
    </row>
    <row r="137" spans="1:59" ht="35.25" hidden="1" customHeight="1" x14ac:dyDescent="0.15">
      <c r="A137" s="39"/>
      <c r="B137" s="178"/>
      <c r="C137" s="179"/>
      <c r="D137" s="179"/>
      <c r="E137" s="180"/>
      <c r="F137" s="257"/>
      <c r="G137" s="258"/>
      <c r="H137" s="254"/>
      <c r="I137" s="252"/>
      <c r="J137" s="185"/>
      <c r="K137" s="185"/>
      <c r="L137" s="252"/>
      <c r="M137" s="252"/>
      <c r="N137" s="185"/>
      <c r="O137" s="212"/>
      <c r="P137" s="222"/>
      <c r="Q137" s="212"/>
      <c r="R137" s="257"/>
      <c r="S137" s="224"/>
      <c r="T137" s="252"/>
      <c r="U137" s="252"/>
      <c r="V137" s="185"/>
      <c r="W137" s="185"/>
      <c r="X137" s="252"/>
      <c r="Y137" s="252"/>
      <c r="Z137" s="185"/>
      <c r="AA137" s="212"/>
      <c r="AB137" s="34"/>
      <c r="AC137" s="34"/>
      <c r="AD137" s="34"/>
      <c r="AE137" s="216"/>
      <c r="AF137" s="217"/>
      <c r="AG137" s="217"/>
      <c r="AH137" s="217"/>
      <c r="AI137" s="218"/>
      <c r="AJ137" s="220"/>
      <c r="AK137" s="220"/>
      <c r="AL137" s="217"/>
      <c r="AM137" s="217"/>
      <c r="AN137" s="220"/>
      <c r="AO137" s="220"/>
      <c r="AP137" s="185"/>
      <c r="AQ137" s="212"/>
      <c r="AR137" s="44"/>
      <c r="AS137" s="34"/>
      <c r="AT137" s="34"/>
      <c r="AU137" s="205"/>
      <c r="AV137" s="205"/>
      <c r="AW137" s="206"/>
      <c r="AX137" s="148"/>
      <c r="AY137" s="205"/>
      <c r="AZ137" s="206"/>
      <c r="BA137" s="148"/>
      <c r="BB137" s="148"/>
      <c r="BC137" s="148"/>
      <c r="BD137" s="148"/>
      <c r="BE137" s="148"/>
      <c r="BF137" s="148"/>
      <c r="BG137" s="34"/>
    </row>
    <row r="138" spans="1:59" ht="17.25" hidden="1" customHeight="1" x14ac:dyDescent="0.15">
      <c r="A138" s="39"/>
      <c r="B138" s="45"/>
      <c r="C138" s="45"/>
      <c r="D138" s="45"/>
      <c r="E138" s="45"/>
      <c r="F138" s="46"/>
      <c r="G138" s="46"/>
      <c r="H138" s="142"/>
      <c r="I138" s="46"/>
      <c r="J138" s="46"/>
      <c r="K138" s="46"/>
      <c r="L138" s="46"/>
      <c r="M138" s="46"/>
      <c r="N138" s="46"/>
      <c r="O138" s="46"/>
      <c r="P138" s="46"/>
      <c r="Q138" s="46"/>
      <c r="R138" s="46"/>
      <c r="S138" s="46"/>
      <c r="T138" s="46"/>
      <c r="U138" s="46"/>
      <c r="V138" s="46"/>
      <c r="W138" s="46"/>
      <c r="X138" s="44"/>
      <c r="Y138" s="44"/>
      <c r="Z138" s="42"/>
      <c r="AA138" s="143"/>
      <c r="AB138" s="44"/>
      <c r="AC138" s="44"/>
      <c r="AD138" s="44"/>
      <c r="AE138" s="131"/>
      <c r="AF138" s="131"/>
      <c r="AG138" s="131"/>
      <c r="AH138" s="131"/>
      <c r="AI138" s="131"/>
      <c r="AJ138" s="132" t="s">
        <v>32</v>
      </c>
      <c r="AK138" s="131"/>
      <c r="AL138" s="131"/>
      <c r="AM138" s="131"/>
      <c r="AN138" s="131"/>
      <c r="AO138" s="131"/>
      <c r="AP138" s="131"/>
      <c r="AQ138" s="131"/>
      <c r="AR138" s="44"/>
      <c r="AS138" s="34"/>
      <c r="AT138" s="34"/>
      <c r="AU138" s="148"/>
      <c r="AV138" s="148"/>
      <c r="AW138" s="148"/>
      <c r="AX138" s="148"/>
      <c r="AY138" s="148"/>
      <c r="AZ138" s="148"/>
      <c r="BA138" s="148"/>
      <c r="BB138" s="148"/>
      <c r="BC138" s="148"/>
      <c r="BD138" s="148"/>
      <c r="BE138" s="148"/>
      <c r="BF138" s="148"/>
      <c r="BG138" s="34"/>
    </row>
    <row r="139" spans="1:59" s="34" customFormat="1" ht="25.5" hidden="1" customHeight="1" x14ac:dyDescent="0.15">
      <c r="A139" s="39"/>
      <c r="B139" s="40"/>
      <c r="C139" s="41"/>
      <c r="D139" s="41"/>
      <c r="E139" s="41"/>
      <c r="F139" s="42"/>
      <c r="G139" s="42"/>
      <c r="H139" s="42"/>
      <c r="I139" s="42"/>
      <c r="J139" s="42"/>
      <c r="K139" s="42"/>
      <c r="L139" s="42"/>
      <c r="M139" s="42"/>
      <c r="N139" s="42"/>
      <c r="O139" s="42"/>
      <c r="P139" s="42"/>
      <c r="Q139" s="42"/>
      <c r="R139" s="42"/>
      <c r="S139" s="42"/>
      <c r="T139" s="42"/>
      <c r="U139" s="42"/>
      <c r="V139" s="42"/>
      <c r="W139" s="143"/>
      <c r="X139" s="44"/>
      <c r="Y139" s="44"/>
      <c r="Z139" s="42"/>
      <c r="AA139" s="143"/>
      <c r="AB139" s="44"/>
      <c r="AC139" s="44"/>
      <c r="AD139" s="44"/>
      <c r="AE139" s="131"/>
      <c r="AF139" s="131"/>
      <c r="AG139" s="131"/>
      <c r="AH139" s="131"/>
      <c r="AI139" s="131"/>
      <c r="AJ139" s="131"/>
      <c r="AK139" s="131"/>
      <c r="AL139" s="131"/>
      <c r="AM139" s="131"/>
      <c r="AN139" s="131"/>
      <c r="AO139" s="131"/>
      <c r="AP139" s="131"/>
      <c r="AQ139" s="131"/>
      <c r="AR139" s="44"/>
      <c r="AU139" s="148"/>
      <c r="AV139" s="148"/>
      <c r="AW139" s="149" t="s">
        <v>33</v>
      </c>
      <c r="AX139" s="148"/>
      <c r="AY139" s="148"/>
      <c r="AZ139" s="148" t="s">
        <v>34</v>
      </c>
      <c r="BA139" s="148"/>
      <c r="BB139" s="148"/>
      <c r="BC139" s="148"/>
      <c r="BD139" s="148"/>
      <c r="BE139" s="148"/>
      <c r="BF139" s="148"/>
    </row>
    <row r="140" spans="1:59" s="52" customFormat="1" ht="25.5" hidden="1" customHeight="1" x14ac:dyDescent="0.15">
      <c r="A140" s="49"/>
      <c r="B140" s="50" t="s">
        <v>35</v>
      </c>
      <c r="C140" s="50"/>
      <c r="D140" s="50"/>
      <c r="E140" s="50"/>
      <c r="F140" s="50"/>
      <c r="G140" s="50"/>
      <c r="H140" s="50"/>
      <c r="I140" s="50"/>
      <c r="J140" s="50"/>
      <c r="K140" s="50"/>
      <c r="L140" s="50"/>
      <c r="M140" s="50"/>
      <c r="N140" s="50"/>
      <c r="O140" s="51"/>
      <c r="P140" s="50"/>
      <c r="Q140" s="50"/>
      <c r="R140" s="50"/>
      <c r="S140" s="50"/>
      <c r="T140" s="50"/>
      <c r="U140" s="12"/>
      <c r="V140" s="50"/>
      <c r="W140" s="50"/>
      <c r="X140" s="44"/>
      <c r="Y140" s="44"/>
      <c r="Z140" s="42"/>
      <c r="AA140" s="143"/>
      <c r="AB140" s="44"/>
      <c r="AC140" s="44"/>
      <c r="AD140" s="44"/>
      <c r="AE140" s="133" t="s">
        <v>36</v>
      </c>
      <c r="AF140" s="134"/>
      <c r="AG140" s="135"/>
      <c r="AH140" s="135"/>
      <c r="AI140" s="135"/>
      <c r="AJ140" s="135"/>
      <c r="AK140" s="135"/>
      <c r="AL140" s="135"/>
      <c r="AM140" s="135"/>
      <c r="AN140" s="131"/>
      <c r="AO140" s="131"/>
      <c r="AP140" s="131"/>
      <c r="AQ140" s="82"/>
      <c r="AR140" s="44"/>
      <c r="AS140" s="34"/>
      <c r="AT140" s="34"/>
      <c r="AU140" s="149"/>
      <c r="AV140" s="149"/>
      <c r="AW140" s="149" t="s">
        <v>37</v>
      </c>
      <c r="AX140" s="149"/>
      <c r="AY140" s="149"/>
      <c r="AZ140" s="148" t="s">
        <v>38</v>
      </c>
      <c r="BA140" s="149"/>
      <c r="BB140" s="148"/>
      <c r="BC140" s="148" t="s">
        <v>39</v>
      </c>
      <c r="BD140" s="149"/>
      <c r="BE140" s="148"/>
      <c r="BF140" s="149"/>
      <c r="BG140" s="51"/>
    </row>
    <row r="141" spans="1:59" ht="25.5" hidden="1" customHeight="1" x14ac:dyDescent="0.15">
      <c r="A141" s="39"/>
      <c r="B141" s="175" t="s">
        <v>56</v>
      </c>
      <c r="C141" s="176"/>
      <c r="D141" s="176"/>
      <c r="E141" s="177"/>
      <c r="F141" s="255" t="s">
        <v>23</v>
      </c>
      <c r="G141" s="256"/>
      <c r="H141" s="253"/>
      <c r="I141" s="251"/>
      <c r="J141" s="184" t="s">
        <v>24</v>
      </c>
      <c r="K141" s="184"/>
      <c r="L141" s="251"/>
      <c r="M141" s="251"/>
      <c r="N141" s="184" t="s">
        <v>25</v>
      </c>
      <c r="O141" s="211"/>
      <c r="P141" s="221" t="s">
        <v>26</v>
      </c>
      <c r="Q141" s="211"/>
      <c r="R141" s="255" t="s">
        <v>27</v>
      </c>
      <c r="S141" s="256"/>
      <c r="T141" s="253"/>
      <c r="U141" s="251"/>
      <c r="V141" s="184" t="s">
        <v>24</v>
      </c>
      <c r="W141" s="184"/>
      <c r="X141" s="251"/>
      <c r="Y141" s="251"/>
      <c r="Z141" s="184" t="s">
        <v>25</v>
      </c>
      <c r="AA141" s="211"/>
      <c r="AB141" s="44"/>
      <c r="AC141" s="44"/>
      <c r="AD141" s="44"/>
      <c r="AE141" s="248" t="s">
        <v>57</v>
      </c>
      <c r="AF141" s="184"/>
      <c r="AG141" s="184"/>
      <c r="AH141" s="184"/>
      <c r="AI141" s="211"/>
      <c r="AJ141" s="249">
        <f>ROUNDDOWN(AW146/60,0)</f>
        <v>0</v>
      </c>
      <c r="AK141" s="219"/>
      <c r="AL141" s="184" t="s">
        <v>24</v>
      </c>
      <c r="AM141" s="184"/>
      <c r="AN141" s="219">
        <f>AW146-AJ141*60</f>
        <v>0</v>
      </c>
      <c r="AO141" s="219"/>
      <c r="AP141" s="184" t="s">
        <v>25</v>
      </c>
      <c r="AQ141" s="211"/>
      <c r="AR141" s="44"/>
      <c r="AS141" s="53"/>
      <c r="AT141" s="53"/>
      <c r="AU141" s="148"/>
      <c r="AV141" s="205" t="s">
        <v>41</v>
      </c>
      <c r="AW141" s="206">
        <f>IF(AZ141&lt;=BC141,BC141,AW136)</f>
        <v>1200</v>
      </c>
      <c r="AX141" s="247"/>
      <c r="AY141" s="205" t="s">
        <v>42</v>
      </c>
      <c r="AZ141" s="206">
        <f>T141*60+X141</f>
        <v>0</v>
      </c>
      <c r="BA141" s="247"/>
      <c r="BB141" s="205" t="s">
        <v>43</v>
      </c>
      <c r="BC141" s="206">
        <v>1200</v>
      </c>
      <c r="BD141" s="148"/>
      <c r="BE141" s="148"/>
      <c r="BF141" s="148"/>
      <c r="BG141" s="34"/>
    </row>
    <row r="142" spans="1:59" ht="35.25" hidden="1" customHeight="1" x14ac:dyDescent="0.15">
      <c r="A142" s="39"/>
      <c r="B142" s="178"/>
      <c r="C142" s="179"/>
      <c r="D142" s="179"/>
      <c r="E142" s="180"/>
      <c r="F142" s="257"/>
      <c r="G142" s="258"/>
      <c r="H142" s="254"/>
      <c r="I142" s="252"/>
      <c r="J142" s="185"/>
      <c r="K142" s="185"/>
      <c r="L142" s="252"/>
      <c r="M142" s="252"/>
      <c r="N142" s="185"/>
      <c r="O142" s="212"/>
      <c r="P142" s="222"/>
      <c r="Q142" s="212"/>
      <c r="R142" s="257"/>
      <c r="S142" s="258"/>
      <c r="T142" s="254"/>
      <c r="U142" s="252"/>
      <c r="V142" s="185"/>
      <c r="W142" s="185"/>
      <c r="X142" s="252"/>
      <c r="Y142" s="252"/>
      <c r="Z142" s="185"/>
      <c r="AA142" s="212"/>
      <c r="AB142" s="34"/>
      <c r="AC142" s="34"/>
      <c r="AD142" s="34"/>
      <c r="AE142" s="222"/>
      <c r="AF142" s="185"/>
      <c r="AG142" s="185"/>
      <c r="AH142" s="185"/>
      <c r="AI142" s="212"/>
      <c r="AJ142" s="250"/>
      <c r="AK142" s="220"/>
      <c r="AL142" s="185"/>
      <c r="AM142" s="185"/>
      <c r="AN142" s="220"/>
      <c r="AO142" s="220"/>
      <c r="AP142" s="185"/>
      <c r="AQ142" s="212"/>
      <c r="AR142" s="44"/>
      <c r="AS142" s="53"/>
      <c r="AT142" s="53"/>
      <c r="AU142" s="148"/>
      <c r="AV142" s="205"/>
      <c r="AW142" s="206"/>
      <c r="AX142" s="247"/>
      <c r="AY142" s="205"/>
      <c r="AZ142" s="206"/>
      <c r="BA142" s="247"/>
      <c r="BB142" s="205"/>
      <c r="BC142" s="206"/>
      <c r="BD142" s="148"/>
      <c r="BE142" s="148"/>
      <c r="BF142" s="148"/>
      <c r="BG142" s="34"/>
    </row>
    <row r="143" spans="1:59" ht="17.25" hidden="1" customHeight="1" x14ac:dyDescent="0.15">
      <c r="A143" s="54"/>
      <c r="B143" s="45"/>
      <c r="C143" s="45"/>
      <c r="D143" s="45"/>
      <c r="E143" s="45"/>
      <c r="F143" s="34"/>
      <c r="G143" s="45"/>
      <c r="H143" s="142"/>
      <c r="I143" s="45"/>
      <c r="J143" s="45"/>
      <c r="K143" s="45"/>
      <c r="L143" s="45"/>
      <c r="M143" s="45"/>
      <c r="N143" s="45"/>
      <c r="O143" s="45"/>
      <c r="P143" s="55"/>
      <c r="Q143" s="45"/>
      <c r="R143" s="45"/>
      <c r="S143" s="45"/>
      <c r="T143" s="45"/>
      <c r="U143" s="45"/>
      <c r="V143" s="45"/>
      <c r="W143" s="45"/>
      <c r="X143" s="44"/>
      <c r="Y143" s="44"/>
      <c r="Z143" s="42"/>
      <c r="AA143" s="34"/>
      <c r="AB143" s="34"/>
      <c r="AC143" s="34"/>
      <c r="AD143" s="34"/>
      <c r="AE143" s="82"/>
      <c r="AF143" s="82"/>
      <c r="AG143" s="82"/>
      <c r="AH143" s="82"/>
      <c r="AI143" s="82"/>
      <c r="AJ143" s="132" t="s">
        <v>32</v>
      </c>
      <c r="AK143" s="82"/>
      <c r="AL143" s="82"/>
      <c r="AM143" s="82"/>
      <c r="AN143" s="82"/>
      <c r="AO143" s="82"/>
      <c r="AP143" s="82"/>
      <c r="AQ143" s="82"/>
      <c r="AR143" s="34"/>
      <c r="AS143" s="34"/>
      <c r="AT143" s="34"/>
      <c r="AU143" s="148"/>
      <c r="AV143" s="148"/>
      <c r="AW143" s="148"/>
      <c r="AX143" s="148"/>
      <c r="AY143" s="148"/>
      <c r="AZ143" s="150" t="s">
        <v>44</v>
      </c>
      <c r="BA143" s="148"/>
      <c r="BB143" s="148"/>
      <c r="BC143" s="148"/>
      <c r="BD143" s="148"/>
      <c r="BE143" s="148"/>
      <c r="BF143" s="148"/>
      <c r="BG143" s="34"/>
    </row>
    <row r="144" spans="1:59" ht="25.5" hidden="1" customHeight="1" x14ac:dyDescent="0.2">
      <c r="A144" s="54"/>
      <c r="B144" s="34"/>
      <c r="C144" s="225" t="s">
        <v>158</v>
      </c>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7"/>
      <c r="AC144" s="34"/>
      <c r="AD144" s="34"/>
      <c r="AE144" s="82"/>
      <c r="AF144" s="82"/>
      <c r="AG144" s="82"/>
      <c r="AH144" s="82"/>
      <c r="AI144" s="82"/>
      <c r="AJ144" s="82"/>
      <c r="AK144" s="82"/>
      <c r="AL144" s="82"/>
      <c r="AM144" s="82"/>
      <c r="AN144" s="82"/>
      <c r="AO144" s="82"/>
      <c r="AP144" s="82"/>
      <c r="AQ144" s="82"/>
      <c r="AR144" s="34"/>
      <c r="AS144" s="34"/>
      <c r="AT144" s="34"/>
      <c r="AU144" s="148"/>
      <c r="AV144" s="148"/>
      <c r="AW144" s="148"/>
      <c r="AX144" s="148"/>
      <c r="AY144" s="148"/>
      <c r="AZ144" s="151" t="s">
        <v>45</v>
      </c>
      <c r="BA144" s="148"/>
      <c r="BB144" s="148"/>
      <c r="BC144" s="148"/>
      <c r="BD144" s="148"/>
      <c r="BE144" s="148"/>
      <c r="BF144" s="148"/>
      <c r="BG144" s="34"/>
    </row>
    <row r="145" spans="1:59" ht="25.5" hidden="1" customHeight="1" x14ac:dyDescent="0.15">
      <c r="A145" s="54"/>
      <c r="B145" s="34"/>
      <c r="C145" s="228"/>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30"/>
      <c r="AC145" s="34"/>
      <c r="AD145" s="34"/>
      <c r="AE145" s="133" t="s">
        <v>46</v>
      </c>
      <c r="AF145" s="82"/>
      <c r="AG145" s="82"/>
      <c r="AH145" s="82"/>
      <c r="AI145" s="82"/>
      <c r="AJ145" s="82"/>
      <c r="AK145" s="82"/>
      <c r="AL145" s="82"/>
      <c r="AM145" s="82"/>
      <c r="AN145" s="82"/>
      <c r="AO145" s="82"/>
      <c r="AP145" s="82"/>
      <c r="AQ145" s="82"/>
      <c r="AR145" s="34"/>
      <c r="AS145" s="34"/>
      <c r="AT145" s="34"/>
      <c r="AU145" s="148"/>
      <c r="AV145" s="148"/>
      <c r="AW145" s="148" t="s">
        <v>47</v>
      </c>
      <c r="AX145" s="148"/>
      <c r="AY145" s="148"/>
      <c r="AZ145" s="148" t="s">
        <v>48</v>
      </c>
      <c r="BA145" s="152"/>
      <c r="BB145" s="148"/>
      <c r="BC145" s="148"/>
      <c r="BD145" s="148"/>
      <c r="BE145" s="148"/>
      <c r="BF145" s="148"/>
      <c r="BG145" s="34"/>
    </row>
    <row r="146" spans="1:59" s="52" customFormat="1" ht="25.5" hidden="1" customHeight="1" x14ac:dyDescent="0.15">
      <c r="A146" s="54"/>
      <c r="B146" s="34"/>
      <c r="C146" s="228"/>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30"/>
      <c r="AC146" s="44"/>
      <c r="AD146" s="44"/>
      <c r="AE146" s="213" t="s">
        <v>58</v>
      </c>
      <c r="AF146" s="234"/>
      <c r="AG146" s="234"/>
      <c r="AH146" s="234"/>
      <c r="AI146" s="234"/>
      <c r="AJ146" s="234"/>
      <c r="AK146" s="235"/>
      <c r="AL146" s="239">
        <f>IF(AZ136=0,0,ROUNDUP(AW146/AZ136,3))</f>
        <v>0</v>
      </c>
      <c r="AM146" s="240"/>
      <c r="AN146" s="240"/>
      <c r="AO146" s="240"/>
      <c r="AP146" s="240"/>
      <c r="AQ146" s="241"/>
      <c r="AR146" s="34"/>
      <c r="AS146" s="34"/>
      <c r="AT146" s="34"/>
      <c r="AU146" s="149"/>
      <c r="AV146" s="205" t="s">
        <v>50</v>
      </c>
      <c r="AW146" s="245">
        <f>IF(AW136-AW141&gt;0,AW136-AW141,0)</f>
        <v>0</v>
      </c>
      <c r="AX146" s="246" t="s">
        <v>51</v>
      </c>
      <c r="AY146" s="246"/>
      <c r="AZ146" s="152"/>
      <c r="BA146" s="152"/>
      <c r="BB146" s="149"/>
      <c r="BC146" s="149"/>
      <c r="BD146" s="149"/>
      <c r="BE146" s="149"/>
      <c r="BF146" s="149"/>
      <c r="BG146" s="51"/>
    </row>
    <row r="147" spans="1:59" ht="35.25" hidden="1" customHeight="1" x14ac:dyDescent="0.15">
      <c r="A147" s="65"/>
      <c r="B147" s="34"/>
      <c r="C147" s="228"/>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30"/>
      <c r="AC147" s="34"/>
      <c r="AD147" s="34"/>
      <c r="AE147" s="236"/>
      <c r="AF147" s="237"/>
      <c r="AG147" s="237"/>
      <c r="AH147" s="237"/>
      <c r="AI147" s="237"/>
      <c r="AJ147" s="237"/>
      <c r="AK147" s="238"/>
      <c r="AL147" s="242"/>
      <c r="AM147" s="243"/>
      <c r="AN147" s="243"/>
      <c r="AO147" s="243"/>
      <c r="AP147" s="243"/>
      <c r="AQ147" s="244"/>
      <c r="AR147" s="34"/>
      <c r="AS147" s="34"/>
      <c r="AT147" s="34"/>
      <c r="AU147" s="205"/>
      <c r="AV147" s="205"/>
      <c r="AW147" s="245"/>
      <c r="AX147" s="246"/>
      <c r="AY147" s="246"/>
      <c r="AZ147" s="148"/>
      <c r="BA147" s="148"/>
      <c r="BB147" s="148"/>
      <c r="BC147" s="148"/>
      <c r="BD147" s="148"/>
      <c r="BE147" s="148"/>
      <c r="BF147" s="148"/>
      <c r="BG147" s="34"/>
    </row>
    <row r="148" spans="1:59" ht="25.5" hidden="1" customHeight="1" x14ac:dyDescent="0.15">
      <c r="A148" s="65"/>
      <c r="B148" s="34"/>
      <c r="C148" s="231"/>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3"/>
      <c r="AC148" s="34"/>
      <c r="AD148" s="34"/>
      <c r="AE148" s="34"/>
      <c r="AF148" s="34"/>
      <c r="AG148" s="34"/>
      <c r="AH148" s="34"/>
      <c r="AI148" s="34"/>
      <c r="AJ148" s="34"/>
      <c r="AK148" s="48" t="s">
        <v>32</v>
      </c>
      <c r="AL148" s="34"/>
      <c r="AM148" s="44"/>
      <c r="AN148" s="44"/>
      <c r="AO148" s="44"/>
      <c r="AP148" s="34"/>
      <c r="AQ148" s="34"/>
      <c r="AR148" s="34"/>
      <c r="AS148" s="34"/>
      <c r="AT148" s="34"/>
      <c r="AU148" s="205"/>
      <c r="AV148" s="148"/>
      <c r="AW148" s="148"/>
      <c r="AX148" s="148"/>
      <c r="AY148" s="148"/>
      <c r="AZ148" s="148"/>
      <c r="BA148" s="148"/>
      <c r="BB148" s="148"/>
      <c r="BC148" s="148"/>
      <c r="BD148" s="148"/>
      <c r="BE148" s="148"/>
      <c r="BF148" s="148"/>
      <c r="BG148" s="34"/>
    </row>
    <row r="149" spans="1:59" ht="25.5" hidden="1" customHeight="1" x14ac:dyDescent="0.15">
      <c r="A149" s="54"/>
      <c r="B149" s="41"/>
      <c r="C149" s="34"/>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34"/>
      <c r="AD149" s="34"/>
      <c r="AE149" s="34"/>
      <c r="AF149" s="34"/>
      <c r="AG149" s="34"/>
      <c r="AH149" s="34"/>
      <c r="AI149" s="34"/>
      <c r="AJ149" s="34"/>
      <c r="AK149" s="57" t="s">
        <v>52</v>
      </c>
      <c r="AL149" s="34"/>
      <c r="AM149" s="44"/>
      <c r="AN149" s="44"/>
      <c r="AO149" s="44"/>
      <c r="AP149" s="34"/>
      <c r="AQ149" s="34"/>
      <c r="AR149" s="34"/>
      <c r="AS149" s="34"/>
      <c r="AT149" s="34"/>
      <c r="AU149" s="148"/>
      <c r="AV149" s="148"/>
      <c r="AW149" s="148"/>
      <c r="AX149" s="148"/>
      <c r="AY149" s="148"/>
      <c r="AZ149" s="148"/>
      <c r="BA149" s="148"/>
      <c r="BB149" s="148"/>
      <c r="BC149" s="148"/>
      <c r="BD149" s="148"/>
      <c r="BE149" s="148"/>
      <c r="BF149" s="148"/>
    </row>
    <row r="150" spans="1:59" s="24" customFormat="1" ht="13.5" hidden="1" customHeight="1" x14ac:dyDescent="0.15">
      <c r="B150" s="27"/>
      <c r="C150" s="28"/>
      <c r="D150" s="28"/>
      <c r="E150" s="28"/>
      <c r="F150" s="28"/>
      <c r="G150" s="28"/>
      <c r="H150" s="28"/>
      <c r="I150" s="28"/>
      <c r="J150" s="28"/>
      <c r="K150" s="28"/>
      <c r="L150" s="28"/>
      <c r="M150" s="28"/>
      <c r="N150" s="28"/>
      <c r="O150" s="28"/>
      <c r="P150" s="28"/>
      <c r="Q150" s="28"/>
      <c r="R150" s="28"/>
      <c r="S150" s="29"/>
      <c r="T150" s="30"/>
      <c r="U150" s="30"/>
      <c r="V150" s="30"/>
      <c r="W150" s="30"/>
      <c r="X150" s="31"/>
      <c r="Y150" s="30"/>
      <c r="Z150" s="30"/>
      <c r="AA150" s="30"/>
      <c r="AB150" s="30"/>
      <c r="AC150" s="30"/>
      <c r="AD150" s="30"/>
      <c r="AE150" s="30"/>
      <c r="AF150" s="30"/>
      <c r="AG150" s="30"/>
      <c r="AH150" s="30"/>
      <c r="AI150" s="30"/>
      <c r="AJ150" s="30"/>
      <c r="AK150" s="30"/>
      <c r="AL150" s="30"/>
      <c r="AM150" s="30"/>
      <c r="AR150" s="32"/>
      <c r="AS150" s="21"/>
      <c r="AT150" s="26"/>
      <c r="AU150" s="145"/>
      <c r="AV150" s="145"/>
      <c r="AW150" s="145"/>
      <c r="AX150" s="145"/>
      <c r="AY150" s="145"/>
      <c r="AZ150" s="145"/>
      <c r="BA150" s="145"/>
      <c r="BB150" s="145"/>
      <c r="BC150" s="145"/>
      <c r="BD150" s="145"/>
      <c r="BE150" s="145"/>
      <c r="BF150" s="145"/>
    </row>
    <row r="151" spans="1:59" s="16" customFormat="1" ht="4.5" hidden="1" customHeight="1" x14ac:dyDescent="0.15">
      <c r="A151" s="14"/>
      <c r="B151" s="14"/>
      <c r="C151" s="15"/>
      <c r="F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U151" s="146"/>
      <c r="AV151" s="147"/>
      <c r="AW151" s="147"/>
      <c r="AX151" s="147"/>
      <c r="AY151" s="147"/>
      <c r="AZ151" s="147"/>
      <c r="BA151" s="147"/>
      <c r="BB151" s="147"/>
      <c r="BC151" s="147"/>
      <c r="BD151" s="147"/>
      <c r="BE151" s="147"/>
      <c r="BF151" s="147"/>
      <c r="BG151" s="9"/>
    </row>
    <row r="152" spans="1:59" ht="25.5" hidden="1" customHeight="1" x14ac:dyDescent="0.15">
      <c r="A152" s="169" t="s">
        <v>65</v>
      </c>
      <c r="B152" s="170"/>
      <c r="C152" s="170"/>
      <c r="D152" s="170"/>
      <c r="E152" s="170"/>
      <c r="F152" s="170"/>
      <c r="G152" s="170"/>
      <c r="H152" s="170"/>
      <c r="I152" s="171"/>
      <c r="J152" s="33"/>
      <c r="K152" s="64" t="s">
        <v>60</v>
      </c>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33"/>
      <c r="AP152" s="33"/>
      <c r="AQ152" s="33"/>
      <c r="AR152" s="33"/>
      <c r="AS152" s="33"/>
      <c r="AT152" s="33"/>
      <c r="AU152" s="148"/>
      <c r="AV152" s="148" t="s">
        <v>17</v>
      </c>
      <c r="AW152" s="147"/>
      <c r="AX152" s="147"/>
      <c r="AY152" s="147"/>
      <c r="AZ152" s="147"/>
      <c r="BA152" s="148"/>
      <c r="BB152" s="147"/>
      <c r="BC152" s="147"/>
      <c r="BD152" s="147"/>
      <c r="BE152" s="147"/>
      <c r="BF152" s="147"/>
      <c r="BG152" s="9"/>
    </row>
    <row r="153" spans="1:59" ht="17.25" hidden="1" customHeight="1" x14ac:dyDescent="0.15">
      <c r="A153" s="172"/>
      <c r="B153" s="173"/>
      <c r="C153" s="173"/>
      <c r="D153" s="173"/>
      <c r="E153" s="173"/>
      <c r="F153" s="173"/>
      <c r="G153" s="173"/>
      <c r="H153" s="173"/>
      <c r="I153" s="174"/>
      <c r="J153" s="35"/>
      <c r="K153" s="35"/>
      <c r="L153" s="35"/>
      <c r="M153" s="35"/>
      <c r="N153" s="35"/>
      <c r="O153" s="35"/>
      <c r="P153" s="35"/>
      <c r="Q153" s="35"/>
      <c r="R153" s="35"/>
      <c r="S153" s="35"/>
      <c r="T153" s="35"/>
      <c r="U153" s="35"/>
      <c r="V153" s="35"/>
      <c r="W153" s="35"/>
      <c r="X153" s="36"/>
      <c r="Y153" s="36"/>
      <c r="Z153" s="36"/>
      <c r="AA153" s="36"/>
      <c r="AB153" s="36"/>
      <c r="AC153" s="36"/>
      <c r="AD153" s="36"/>
      <c r="AE153" s="37"/>
      <c r="AF153" s="36"/>
      <c r="AG153" s="36"/>
      <c r="AH153" s="36"/>
      <c r="AI153" s="36"/>
      <c r="AJ153" s="36"/>
      <c r="AK153" s="36"/>
      <c r="AL153" s="36"/>
      <c r="AM153" s="36"/>
      <c r="AN153" s="36"/>
      <c r="AO153" s="36"/>
      <c r="AP153" s="38"/>
      <c r="AQ153" s="38"/>
      <c r="AR153" s="38"/>
      <c r="AS153" s="38"/>
      <c r="AT153" s="34"/>
      <c r="AU153" s="148"/>
      <c r="AV153" s="148"/>
      <c r="AW153" s="148"/>
      <c r="AX153" s="148"/>
      <c r="AY153" s="148"/>
      <c r="AZ153" s="148"/>
      <c r="BA153" s="148"/>
      <c r="BB153" s="148"/>
      <c r="BC153" s="148"/>
      <c r="BD153" s="148"/>
      <c r="BE153" s="148"/>
      <c r="BF153" s="148"/>
      <c r="BG153" s="34"/>
    </row>
    <row r="154" spans="1:59" ht="28.5" hidden="1" customHeight="1" x14ac:dyDescent="0.15">
      <c r="A154" s="39"/>
      <c r="B154" s="40" t="s">
        <v>18</v>
      </c>
      <c r="C154" s="41"/>
      <c r="D154" s="41"/>
      <c r="E154" s="41"/>
      <c r="F154" s="34"/>
      <c r="G154" s="42"/>
      <c r="H154" s="34"/>
      <c r="I154" s="42"/>
      <c r="J154" s="42"/>
      <c r="K154" s="42"/>
      <c r="L154" s="42"/>
      <c r="M154" s="42"/>
      <c r="N154" s="42"/>
      <c r="O154" s="42"/>
      <c r="P154" s="42"/>
      <c r="Q154" s="42"/>
      <c r="R154" s="42"/>
      <c r="S154" s="42"/>
      <c r="T154" s="42"/>
      <c r="U154" s="42"/>
      <c r="V154" s="42"/>
      <c r="W154" s="42"/>
      <c r="X154" s="42"/>
      <c r="Y154" s="42"/>
      <c r="Z154" s="42"/>
      <c r="AA154" s="143"/>
      <c r="AB154" s="44"/>
      <c r="AC154" s="44"/>
      <c r="AD154" s="44"/>
      <c r="AE154" s="40" t="s">
        <v>19</v>
      </c>
      <c r="AF154" s="44"/>
      <c r="AG154" s="44"/>
      <c r="AH154" s="44"/>
      <c r="AI154" s="44"/>
      <c r="AJ154" s="44"/>
      <c r="AK154" s="44"/>
      <c r="AL154" s="44"/>
      <c r="AM154" s="44"/>
      <c r="AN154" s="44"/>
      <c r="AO154" s="44"/>
      <c r="AP154" s="44"/>
      <c r="AQ154" s="44"/>
      <c r="AR154" s="44"/>
      <c r="AS154" s="44"/>
      <c r="AT154" s="44"/>
      <c r="AU154" s="148"/>
      <c r="AV154" s="148"/>
      <c r="AW154" s="148" t="s">
        <v>20</v>
      </c>
      <c r="AX154" s="148"/>
      <c r="AY154" s="148"/>
      <c r="AZ154" s="148" t="s">
        <v>21</v>
      </c>
      <c r="BA154" s="148"/>
      <c r="BB154" s="148"/>
      <c r="BC154" s="148"/>
      <c r="BD154" s="148"/>
      <c r="BE154" s="148"/>
      <c r="BF154" s="148"/>
      <c r="BG154" s="34"/>
    </row>
    <row r="155" spans="1:59" ht="25.5" hidden="1" customHeight="1" x14ac:dyDescent="0.15">
      <c r="A155" s="39"/>
      <c r="B155" s="175" t="s">
        <v>22</v>
      </c>
      <c r="C155" s="176"/>
      <c r="D155" s="176"/>
      <c r="E155" s="177"/>
      <c r="F155" s="255" t="s">
        <v>23</v>
      </c>
      <c r="G155" s="256"/>
      <c r="H155" s="253"/>
      <c r="I155" s="251"/>
      <c r="J155" s="184" t="s">
        <v>24</v>
      </c>
      <c r="K155" s="184"/>
      <c r="L155" s="251"/>
      <c r="M155" s="251"/>
      <c r="N155" s="184" t="s">
        <v>25</v>
      </c>
      <c r="O155" s="211"/>
      <c r="P155" s="221" t="s">
        <v>26</v>
      </c>
      <c r="Q155" s="211"/>
      <c r="R155" s="255" t="s">
        <v>27</v>
      </c>
      <c r="S155" s="223"/>
      <c r="T155" s="251"/>
      <c r="U155" s="251"/>
      <c r="V155" s="184" t="s">
        <v>24</v>
      </c>
      <c r="W155" s="184"/>
      <c r="X155" s="251"/>
      <c r="Y155" s="251"/>
      <c r="Z155" s="184" t="s">
        <v>25</v>
      </c>
      <c r="AA155" s="211"/>
      <c r="AB155" s="34"/>
      <c r="AC155" s="34"/>
      <c r="AD155" s="34"/>
      <c r="AE155" s="213" t="s">
        <v>28</v>
      </c>
      <c r="AF155" s="214"/>
      <c r="AG155" s="214"/>
      <c r="AH155" s="214"/>
      <c r="AI155" s="215"/>
      <c r="AJ155" s="219">
        <f>ROUNDDOWN(AZ155/60,0)</f>
        <v>0</v>
      </c>
      <c r="AK155" s="219"/>
      <c r="AL155" s="214" t="s">
        <v>29</v>
      </c>
      <c r="AM155" s="214"/>
      <c r="AN155" s="219">
        <f>AZ155-AJ155*60</f>
        <v>0</v>
      </c>
      <c r="AO155" s="219"/>
      <c r="AP155" s="184" t="s">
        <v>25</v>
      </c>
      <c r="AQ155" s="211"/>
      <c r="AR155" s="44"/>
      <c r="AS155" s="34"/>
      <c r="AT155" s="34"/>
      <c r="AU155" s="205"/>
      <c r="AV155" s="205" t="s">
        <v>30</v>
      </c>
      <c r="AW155" s="206">
        <f>T155*60+X155</f>
        <v>0</v>
      </c>
      <c r="AX155" s="148"/>
      <c r="AY155" s="205" t="s">
        <v>31</v>
      </c>
      <c r="AZ155" s="206">
        <f>(T155*60+X155)-(H155*60+L155)</f>
        <v>0</v>
      </c>
      <c r="BA155" s="148"/>
      <c r="BB155" s="148"/>
      <c r="BC155" s="148"/>
      <c r="BD155" s="148"/>
      <c r="BE155" s="148"/>
      <c r="BF155" s="148"/>
      <c r="BG155" s="34"/>
    </row>
    <row r="156" spans="1:59" ht="35.25" hidden="1" customHeight="1" x14ac:dyDescent="0.15">
      <c r="A156" s="39"/>
      <c r="B156" s="178"/>
      <c r="C156" s="179"/>
      <c r="D156" s="179"/>
      <c r="E156" s="180"/>
      <c r="F156" s="257"/>
      <c r="G156" s="258"/>
      <c r="H156" s="254"/>
      <c r="I156" s="252"/>
      <c r="J156" s="185"/>
      <c r="K156" s="185"/>
      <c r="L156" s="252"/>
      <c r="M156" s="252"/>
      <c r="N156" s="185"/>
      <c r="O156" s="212"/>
      <c r="P156" s="222"/>
      <c r="Q156" s="212"/>
      <c r="R156" s="257"/>
      <c r="S156" s="224"/>
      <c r="T156" s="252"/>
      <c r="U156" s="252"/>
      <c r="V156" s="185"/>
      <c r="W156" s="185"/>
      <c r="X156" s="252"/>
      <c r="Y156" s="252"/>
      <c r="Z156" s="185"/>
      <c r="AA156" s="212"/>
      <c r="AB156" s="34"/>
      <c r="AC156" s="34"/>
      <c r="AD156" s="34"/>
      <c r="AE156" s="216"/>
      <c r="AF156" s="217"/>
      <c r="AG156" s="217"/>
      <c r="AH156" s="217"/>
      <c r="AI156" s="218"/>
      <c r="AJ156" s="220"/>
      <c r="AK156" s="220"/>
      <c r="AL156" s="217"/>
      <c r="AM156" s="217"/>
      <c r="AN156" s="220"/>
      <c r="AO156" s="220"/>
      <c r="AP156" s="185"/>
      <c r="AQ156" s="212"/>
      <c r="AR156" s="44"/>
      <c r="AS156" s="34"/>
      <c r="AT156" s="34"/>
      <c r="AU156" s="205"/>
      <c r="AV156" s="205"/>
      <c r="AW156" s="206"/>
      <c r="AX156" s="148"/>
      <c r="AY156" s="205"/>
      <c r="AZ156" s="206"/>
      <c r="BA156" s="148"/>
      <c r="BB156" s="148"/>
      <c r="BC156" s="148"/>
      <c r="BD156" s="148"/>
      <c r="BE156" s="148"/>
      <c r="BF156" s="148"/>
      <c r="BG156" s="34"/>
    </row>
    <row r="157" spans="1:59" ht="17.25" hidden="1" customHeight="1" x14ac:dyDescent="0.15">
      <c r="A157" s="39"/>
      <c r="B157" s="45"/>
      <c r="C157" s="45"/>
      <c r="D157" s="45"/>
      <c r="E157" s="45"/>
      <c r="F157" s="46"/>
      <c r="G157" s="46"/>
      <c r="H157" s="142"/>
      <c r="I157" s="46"/>
      <c r="J157" s="46"/>
      <c r="K157" s="46"/>
      <c r="L157" s="46"/>
      <c r="M157" s="46"/>
      <c r="N157" s="46"/>
      <c r="O157" s="46"/>
      <c r="P157" s="46"/>
      <c r="Q157" s="46"/>
      <c r="R157" s="46"/>
      <c r="S157" s="46"/>
      <c r="T157" s="46"/>
      <c r="U157" s="46"/>
      <c r="V157" s="46"/>
      <c r="W157" s="46"/>
      <c r="X157" s="44"/>
      <c r="Y157" s="44"/>
      <c r="Z157" s="42"/>
      <c r="AA157" s="143"/>
      <c r="AB157" s="44"/>
      <c r="AC157" s="44"/>
      <c r="AD157" s="44"/>
      <c r="AE157" s="131"/>
      <c r="AF157" s="131"/>
      <c r="AG157" s="131"/>
      <c r="AH157" s="131"/>
      <c r="AI157" s="131"/>
      <c r="AJ157" s="132" t="s">
        <v>32</v>
      </c>
      <c r="AK157" s="131"/>
      <c r="AL157" s="131"/>
      <c r="AM157" s="131"/>
      <c r="AN157" s="131"/>
      <c r="AO157" s="131"/>
      <c r="AP157" s="131"/>
      <c r="AQ157" s="131"/>
      <c r="AR157" s="44"/>
      <c r="AS157" s="34"/>
      <c r="AT157" s="34"/>
      <c r="AU157" s="148"/>
      <c r="AV157" s="148"/>
      <c r="AW157" s="148"/>
      <c r="AX157" s="148"/>
      <c r="AY157" s="148"/>
      <c r="AZ157" s="148"/>
      <c r="BA157" s="148"/>
      <c r="BB157" s="148"/>
      <c r="BC157" s="148"/>
      <c r="BD157" s="148"/>
      <c r="BE157" s="148"/>
      <c r="BF157" s="148"/>
      <c r="BG157" s="34"/>
    </row>
    <row r="158" spans="1:59" s="34" customFormat="1" ht="25.5" hidden="1" customHeight="1" x14ac:dyDescent="0.15">
      <c r="A158" s="39"/>
      <c r="B158" s="40"/>
      <c r="C158" s="41"/>
      <c r="D158" s="41"/>
      <c r="E158" s="41"/>
      <c r="F158" s="42"/>
      <c r="G158" s="42"/>
      <c r="H158" s="42"/>
      <c r="I158" s="42"/>
      <c r="J158" s="42"/>
      <c r="K158" s="42"/>
      <c r="L158" s="42"/>
      <c r="M158" s="42"/>
      <c r="N158" s="42"/>
      <c r="O158" s="42"/>
      <c r="P158" s="42"/>
      <c r="Q158" s="42"/>
      <c r="R158" s="42"/>
      <c r="S158" s="42"/>
      <c r="T158" s="42"/>
      <c r="U158" s="42"/>
      <c r="V158" s="42"/>
      <c r="W158" s="143"/>
      <c r="X158" s="44"/>
      <c r="Y158" s="44"/>
      <c r="Z158" s="42"/>
      <c r="AA158" s="143"/>
      <c r="AB158" s="44"/>
      <c r="AC158" s="44"/>
      <c r="AD158" s="44"/>
      <c r="AE158" s="131"/>
      <c r="AF158" s="131"/>
      <c r="AG158" s="131"/>
      <c r="AH158" s="131"/>
      <c r="AI158" s="131"/>
      <c r="AJ158" s="131"/>
      <c r="AK158" s="131"/>
      <c r="AL158" s="131"/>
      <c r="AM158" s="131"/>
      <c r="AN158" s="131"/>
      <c r="AO158" s="131"/>
      <c r="AP158" s="131"/>
      <c r="AQ158" s="131"/>
      <c r="AR158" s="44"/>
      <c r="AU158" s="148"/>
      <c r="AV158" s="148"/>
      <c r="AW158" s="149" t="s">
        <v>33</v>
      </c>
      <c r="AX158" s="148"/>
      <c r="AY158" s="148"/>
      <c r="AZ158" s="148" t="s">
        <v>34</v>
      </c>
      <c r="BA158" s="148"/>
      <c r="BB158" s="148"/>
      <c r="BC158" s="148"/>
      <c r="BD158" s="148"/>
      <c r="BE158" s="148"/>
      <c r="BF158" s="148"/>
    </row>
    <row r="159" spans="1:59" s="52" customFormat="1" ht="25.5" hidden="1" customHeight="1" x14ac:dyDescent="0.15">
      <c r="A159" s="49"/>
      <c r="B159" s="50" t="s">
        <v>35</v>
      </c>
      <c r="C159" s="50"/>
      <c r="D159" s="50"/>
      <c r="E159" s="50"/>
      <c r="F159" s="50"/>
      <c r="G159" s="50"/>
      <c r="H159" s="50"/>
      <c r="I159" s="50"/>
      <c r="J159" s="50"/>
      <c r="K159" s="50"/>
      <c r="L159" s="50"/>
      <c r="M159" s="50"/>
      <c r="N159" s="50"/>
      <c r="O159" s="51"/>
      <c r="P159" s="50"/>
      <c r="Q159" s="50"/>
      <c r="R159" s="50"/>
      <c r="S159" s="50"/>
      <c r="T159" s="50"/>
      <c r="U159" s="12"/>
      <c r="V159" s="50"/>
      <c r="W159" s="50"/>
      <c r="X159" s="44"/>
      <c r="Y159" s="44"/>
      <c r="Z159" s="42"/>
      <c r="AA159" s="143"/>
      <c r="AB159" s="44"/>
      <c r="AC159" s="44"/>
      <c r="AD159" s="44"/>
      <c r="AE159" s="133" t="s">
        <v>36</v>
      </c>
      <c r="AF159" s="134"/>
      <c r="AG159" s="135"/>
      <c r="AH159" s="135"/>
      <c r="AI159" s="135"/>
      <c r="AJ159" s="135"/>
      <c r="AK159" s="135"/>
      <c r="AL159" s="135"/>
      <c r="AM159" s="135"/>
      <c r="AN159" s="131"/>
      <c r="AO159" s="131"/>
      <c r="AP159" s="131"/>
      <c r="AQ159" s="82"/>
      <c r="AR159" s="44"/>
      <c r="AS159" s="34"/>
      <c r="AT159" s="34"/>
      <c r="AU159" s="149"/>
      <c r="AV159" s="149"/>
      <c r="AW159" s="149" t="s">
        <v>37</v>
      </c>
      <c r="AX159" s="149"/>
      <c r="AY159" s="149"/>
      <c r="AZ159" s="148" t="s">
        <v>38</v>
      </c>
      <c r="BA159" s="149"/>
      <c r="BB159" s="148"/>
      <c r="BC159" s="148" t="s">
        <v>39</v>
      </c>
      <c r="BD159" s="149"/>
      <c r="BE159" s="148"/>
      <c r="BF159" s="149"/>
      <c r="BG159" s="51"/>
    </row>
    <row r="160" spans="1:59" ht="25.5" hidden="1" customHeight="1" x14ac:dyDescent="0.15">
      <c r="A160" s="39"/>
      <c r="B160" s="175" t="s">
        <v>22</v>
      </c>
      <c r="C160" s="176"/>
      <c r="D160" s="176"/>
      <c r="E160" s="177"/>
      <c r="F160" s="255" t="s">
        <v>23</v>
      </c>
      <c r="G160" s="256"/>
      <c r="H160" s="253"/>
      <c r="I160" s="251"/>
      <c r="J160" s="184" t="s">
        <v>24</v>
      </c>
      <c r="K160" s="184"/>
      <c r="L160" s="251"/>
      <c r="M160" s="251"/>
      <c r="N160" s="184" t="s">
        <v>25</v>
      </c>
      <c r="O160" s="211"/>
      <c r="P160" s="221" t="s">
        <v>26</v>
      </c>
      <c r="Q160" s="211"/>
      <c r="R160" s="255" t="s">
        <v>27</v>
      </c>
      <c r="S160" s="256"/>
      <c r="T160" s="253"/>
      <c r="U160" s="251"/>
      <c r="V160" s="184" t="s">
        <v>24</v>
      </c>
      <c r="W160" s="184"/>
      <c r="X160" s="251"/>
      <c r="Y160" s="251"/>
      <c r="Z160" s="184" t="s">
        <v>25</v>
      </c>
      <c r="AA160" s="211"/>
      <c r="AB160" s="44"/>
      <c r="AC160" s="44"/>
      <c r="AD160" s="44"/>
      <c r="AE160" s="248" t="s">
        <v>40</v>
      </c>
      <c r="AF160" s="184"/>
      <c r="AG160" s="184"/>
      <c r="AH160" s="184"/>
      <c r="AI160" s="211"/>
      <c r="AJ160" s="249">
        <f>ROUNDDOWN(AW165/60,0)</f>
        <v>0</v>
      </c>
      <c r="AK160" s="219"/>
      <c r="AL160" s="184" t="s">
        <v>24</v>
      </c>
      <c r="AM160" s="184"/>
      <c r="AN160" s="219">
        <f>AW165-AJ160*60</f>
        <v>0</v>
      </c>
      <c r="AO160" s="219"/>
      <c r="AP160" s="184" t="s">
        <v>25</v>
      </c>
      <c r="AQ160" s="211"/>
      <c r="AR160" s="44"/>
      <c r="AS160" s="53"/>
      <c r="AT160" s="53"/>
      <c r="AU160" s="148"/>
      <c r="AV160" s="205" t="s">
        <v>41</v>
      </c>
      <c r="AW160" s="206">
        <f>IF(AZ160&lt;=BC160,BC160,AW155)</f>
        <v>1200</v>
      </c>
      <c r="AX160" s="247"/>
      <c r="AY160" s="205" t="s">
        <v>42</v>
      </c>
      <c r="AZ160" s="206">
        <f>T160*60+X160</f>
        <v>0</v>
      </c>
      <c r="BA160" s="247"/>
      <c r="BB160" s="205" t="s">
        <v>43</v>
      </c>
      <c r="BC160" s="206">
        <v>1200</v>
      </c>
      <c r="BD160" s="148"/>
      <c r="BE160" s="148"/>
      <c r="BF160" s="148"/>
      <c r="BG160" s="34"/>
    </row>
    <row r="161" spans="1:59" ht="35.25" hidden="1" customHeight="1" x14ac:dyDescent="0.15">
      <c r="A161" s="39"/>
      <c r="B161" s="178"/>
      <c r="C161" s="179"/>
      <c r="D161" s="179"/>
      <c r="E161" s="180"/>
      <c r="F161" s="257"/>
      <c r="G161" s="258"/>
      <c r="H161" s="254"/>
      <c r="I161" s="252"/>
      <c r="J161" s="185"/>
      <c r="K161" s="185"/>
      <c r="L161" s="252"/>
      <c r="M161" s="252"/>
      <c r="N161" s="185"/>
      <c r="O161" s="212"/>
      <c r="P161" s="222"/>
      <c r="Q161" s="212"/>
      <c r="R161" s="257"/>
      <c r="S161" s="258"/>
      <c r="T161" s="254"/>
      <c r="U161" s="252"/>
      <c r="V161" s="185"/>
      <c r="W161" s="185"/>
      <c r="X161" s="252"/>
      <c r="Y161" s="252"/>
      <c r="Z161" s="185"/>
      <c r="AA161" s="212"/>
      <c r="AB161" s="34"/>
      <c r="AC161" s="34"/>
      <c r="AD161" s="34"/>
      <c r="AE161" s="222"/>
      <c r="AF161" s="185"/>
      <c r="AG161" s="185"/>
      <c r="AH161" s="185"/>
      <c r="AI161" s="212"/>
      <c r="AJ161" s="250"/>
      <c r="AK161" s="220"/>
      <c r="AL161" s="185"/>
      <c r="AM161" s="185"/>
      <c r="AN161" s="220"/>
      <c r="AO161" s="220"/>
      <c r="AP161" s="185"/>
      <c r="AQ161" s="212"/>
      <c r="AR161" s="44"/>
      <c r="AS161" s="53"/>
      <c r="AT161" s="53"/>
      <c r="AU161" s="148"/>
      <c r="AV161" s="205"/>
      <c r="AW161" s="206"/>
      <c r="AX161" s="247"/>
      <c r="AY161" s="205"/>
      <c r="AZ161" s="206"/>
      <c r="BA161" s="247"/>
      <c r="BB161" s="205"/>
      <c r="BC161" s="206"/>
      <c r="BD161" s="148"/>
      <c r="BE161" s="148"/>
      <c r="BF161" s="148"/>
      <c r="BG161" s="34"/>
    </row>
    <row r="162" spans="1:59" ht="17.25" hidden="1" customHeight="1" x14ac:dyDescent="0.15">
      <c r="A162" s="54"/>
      <c r="B162" s="45"/>
      <c r="C162" s="45"/>
      <c r="D162" s="45"/>
      <c r="E162" s="45"/>
      <c r="F162" s="34"/>
      <c r="G162" s="45"/>
      <c r="H162" s="142"/>
      <c r="I162" s="45"/>
      <c r="J162" s="45"/>
      <c r="K162" s="45"/>
      <c r="L162" s="45"/>
      <c r="M162" s="45"/>
      <c r="N162" s="45"/>
      <c r="O162" s="45"/>
      <c r="P162" s="55"/>
      <c r="Q162" s="45"/>
      <c r="R162" s="45"/>
      <c r="S162" s="45"/>
      <c r="T162" s="45"/>
      <c r="U162" s="45"/>
      <c r="V162" s="45"/>
      <c r="W162" s="45"/>
      <c r="X162" s="44"/>
      <c r="Y162" s="44"/>
      <c r="Z162" s="42"/>
      <c r="AA162" s="34"/>
      <c r="AB162" s="34"/>
      <c r="AC162" s="34"/>
      <c r="AD162" s="34"/>
      <c r="AE162" s="82"/>
      <c r="AF162" s="82"/>
      <c r="AG162" s="82"/>
      <c r="AH162" s="82"/>
      <c r="AI162" s="82"/>
      <c r="AJ162" s="132" t="s">
        <v>32</v>
      </c>
      <c r="AK162" s="82"/>
      <c r="AL162" s="82"/>
      <c r="AM162" s="82"/>
      <c r="AN162" s="82"/>
      <c r="AO162" s="82"/>
      <c r="AP162" s="82"/>
      <c r="AQ162" s="82"/>
      <c r="AR162" s="34"/>
      <c r="AS162" s="34"/>
      <c r="AT162" s="34"/>
      <c r="AU162" s="148"/>
      <c r="AV162" s="148"/>
      <c r="AW162" s="148"/>
      <c r="AX162" s="148"/>
      <c r="AY162" s="148"/>
      <c r="AZ162" s="150" t="s">
        <v>44</v>
      </c>
      <c r="BA162" s="148"/>
      <c r="BB162" s="148"/>
      <c r="BC162" s="148"/>
      <c r="BD162" s="148"/>
      <c r="BE162" s="148"/>
      <c r="BF162" s="148"/>
      <c r="BG162" s="34"/>
    </row>
    <row r="163" spans="1:59" ht="25.5" hidden="1" customHeight="1" x14ac:dyDescent="0.2">
      <c r="A163" s="54"/>
      <c r="B163" s="34"/>
      <c r="C163" s="225" t="s">
        <v>158</v>
      </c>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7"/>
      <c r="AD163" s="34"/>
      <c r="AE163" s="82"/>
      <c r="AF163" s="82"/>
      <c r="AG163" s="82"/>
      <c r="AH163" s="82"/>
      <c r="AI163" s="82"/>
      <c r="AJ163" s="82"/>
      <c r="AK163" s="82"/>
      <c r="AL163" s="82"/>
      <c r="AM163" s="82"/>
      <c r="AN163" s="82"/>
      <c r="AO163" s="82"/>
      <c r="AP163" s="82"/>
      <c r="AQ163" s="82"/>
      <c r="AR163" s="34"/>
      <c r="AS163" s="34"/>
      <c r="AT163" s="34"/>
      <c r="AU163" s="148"/>
      <c r="AV163" s="148"/>
      <c r="AW163" s="148"/>
      <c r="AX163" s="148"/>
      <c r="AY163" s="148"/>
      <c r="AZ163" s="151" t="s">
        <v>45</v>
      </c>
      <c r="BA163" s="148"/>
      <c r="BB163" s="148"/>
      <c r="BC163" s="148"/>
      <c r="BD163" s="148"/>
      <c r="BE163" s="148"/>
      <c r="BF163" s="148"/>
      <c r="BG163" s="34"/>
    </row>
    <row r="164" spans="1:59" ht="25.5" hidden="1" customHeight="1" x14ac:dyDescent="0.15">
      <c r="A164" s="54"/>
      <c r="B164" s="34"/>
      <c r="C164" s="228"/>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30"/>
      <c r="AD164" s="34"/>
      <c r="AE164" s="133" t="s">
        <v>46</v>
      </c>
      <c r="AF164" s="82"/>
      <c r="AG164" s="82"/>
      <c r="AH164" s="82"/>
      <c r="AI164" s="82"/>
      <c r="AJ164" s="82"/>
      <c r="AK164" s="82"/>
      <c r="AL164" s="82"/>
      <c r="AM164" s="82"/>
      <c r="AN164" s="82"/>
      <c r="AO164" s="82"/>
      <c r="AP164" s="82"/>
      <c r="AQ164" s="82"/>
      <c r="AR164" s="34"/>
      <c r="AS164" s="34"/>
      <c r="AT164" s="34"/>
      <c r="AU164" s="148"/>
      <c r="AV164" s="148"/>
      <c r="AW164" s="148" t="s">
        <v>47</v>
      </c>
      <c r="AX164" s="148"/>
      <c r="AY164" s="148"/>
      <c r="AZ164" s="148" t="s">
        <v>48</v>
      </c>
      <c r="BA164" s="152"/>
      <c r="BB164" s="148"/>
      <c r="BC164" s="148"/>
      <c r="BD164" s="148"/>
      <c r="BE164" s="148"/>
      <c r="BF164" s="148"/>
      <c r="BG164" s="34"/>
    </row>
    <row r="165" spans="1:59" s="52" customFormat="1" ht="25.5" hidden="1" customHeight="1" x14ac:dyDescent="0.15">
      <c r="A165" s="54"/>
      <c r="B165" s="34"/>
      <c r="C165" s="228"/>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30"/>
      <c r="AC165" s="1"/>
      <c r="AD165" s="34"/>
      <c r="AE165" s="213" t="s">
        <v>49</v>
      </c>
      <c r="AF165" s="234"/>
      <c r="AG165" s="234"/>
      <c r="AH165" s="234"/>
      <c r="AI165" s="234"/>
      <c r="AJ165" s="234"/>
      <c r="AK165" s="235"/>
      <c r="AL165" s="239">
        <f>IF(AZ155=0,0,ROUNDUP(AW165/AZ155,3))</f>
        <v>0</v>
      </c>
      <c r="AM165" s="240"/>
      <c r="AN165" s="240"/>
      <c r="AO165" s="240"/>
      <c r="AP165" s="240"/>
      <c r="AQ165" s="241"/>
      <c r="AR165" s="34"/>
      <c r="AS165" s="34"/>
      <c r="AT165" s="34"/>
      <c r="AU165" s="149"/>
      <c r="AV165" s="205" t="s">
        <v>50</v>
      </c>
      <c r="AW165" s="245">
        <f>IF(AW155-AW160&gt;0,AW155-AW160,0)</f>
        <v>0</v>
      </c>
      <c r="AX165" s="246" t="s">
        <v>51</v>
      </c>
      <c r="AY165" s="246"/>
      <c r="AZ165" s="152"/>
      <c r="BA165" s="152"/>
      <c r="BB165" s="149"/>
      <c r="BC165" s="149"/>
      <c r="BD165" s="149"/>
      <c r="BE165" s="149"/>
      <c r="BF165" s="149"/>
      <c r="BG165" s="51"/>
    </row>
    <row r="166" spans="1:59" ht="35.25" hidden="1" customHeight="1" x14ac:dyDescent="0.15">
      <c r="A166" s="54"/>
      <c r="B166" s="34"/>
      <c r="C166" s="228"/>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30"/>
      <c r="AD166" s="34"/>
      <c r="AE166" s="236"/>
      <c r="AF166" s="237"/>
      <c r="AG166" s="237"/>
      <c r="AH166" s="237"/>
      <c r="AI166" s="237"/>
      <c r="AJ166" s="237"/>
      <c r="AK166" s="238"/>
      <c r="AL166" s="242"/>
      <c r="AM166" s="243"/>
      <c r="AN166" s="243"/>
      <c r="AO166" s="243"/>
      <c r="AP166" s="243"/>
      <c r="AQ166" s="244"/>
      <c r="AR166" s="34"/>
      <c r="AS166" s="34"/>
      <c r="AT166" s="34"/>
      <c r="AU166" s="205"/>
      <c r="AV166" s="205"/>
      <c r="AW166" s="245"/>
      <c r="AX166" s="246"/>
      <c r="AY166" s="246"/>
      <c r="AZ166" s="148"/>
      <c r="BA166" s="148"/>
      <c r="BB166" s="148"/>
      <c r="BC166" s="148"/>
      <c r="BD166" s="148"/>
      <c r="BE166" s="148"/>
      <c r="BF166" s="148"/>
      <c r="BG166" s="34"/>
    </row>
    <row r="167" spans="1:59" ht="25.5" hidden="1" customHeight="1" x14ac:dyDescent="0.15">
      <c r="A167" s="54"/>
      <c r="B167" s="34"/>
      <c r="C167" s="231"/>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3"/>
      <c r="AD167" s="34"/>
      <c r="AE167" s="34"/>
      <c r="AF167" s="34"/>
      <c r="AG167" s="34"/>
      <c r="AH167" s="34"/>
      <c r="AI167" s="34"/>
      <c r="AJ167" s="34"/>
      <c r="AK167" s="48" t="s">
        <v>32</v>
      </c>
      <c r="AL167" s="34"/>
      <c r="AM167" s="44"/>
      <c r="AN167" s="44"/>
      <c r="AO167" s="44"/>
      <c r="AP167" s="34"/>
      <c r="AQ167" s="34"/>
      <c r="AR167" s="34"/>
      <c r="AS167" s="34"/>
      <c r="AT167" s="34"/>
      <c r="AU167" s="205"/>
      <c r="AV167" s="148"/>
      <c r="AW167" s="148"/>
      <c r="AX167" s="148"/>
      <c r="AY167" s="148"/>
      <c r="AZ167" s="148"/>
      <c r="BA167" s="148"/>
      <c r="BB167" s="148"/>
      <c r="BC167" s="148"/>
      <c r="BD167" s="148"/>
      <c r="BE167" s="148"/>
      <c r="BF167" s="148"/>
      <c r="BG167" s="34"/>
    </row>
    <row r="168" spans="1:59" ht="25.5" hidden="1" customHeight="1" x14ac:dyDescent="0.15">
      <c r="A168" s="54"/>
      <c r="B168" s="34"/>
      <c r="C168" s="34"/>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D168" s="34"/>
      <c r="AE168" s="34"/>
      <c r="AF168" s="34"/>
      <c r="AG168" s="34"/>
      <c r="AH168" s="34"/>
      <c r="AI168" s="34"/>
      <c r="AJ168" s="34"/>
      <c r="AK168" s="57" t="s">
        <v>52</v>
      </c>
      <c r="AL168" s="34"/>
      <c r="AM168" s="44"/>
      <c r="AN168" s="44"/>
      <c r="AO168" s="44"/>
      <c r="AP168" s="34"/>
      <c r="AQ168" s="34"/>
      <c r="AR168" s="34"/>
      <c r="AS168" s="34"/>
      <c r="AT168" s="34"/>
      <c r="AU168" s="148"/>
      <c r="AV168" s="148"/>
      <c r="AW168" s="148"/>
      <c r="AX168" s="148"/>
      <c r="AY168" s="148"/>
      <c r="AZ168" s="148"/>
      <c r="BA168" s="148"/>
      <c r="BB168" s="148"/>
      <c r="BC168" s="148"/>
      <c r="BD168" s="148"/>
      <c r="BE168" s="148"/>
      <c r="BF168" s="148"/>
    </row>
    <row r="169" spans="1:59" ht="17.25" hidden="1" customHeight="1" x14ac:dyDescent="0.15">
      <c r="A169" s="58"/>
      <c r="B169" s="59"/>
      <c r="C169" s="59"/>
      <c r="D169" s="59"/>
      <c r="E169" s="59"/>
      <c r="F169" s="60"/>
      <c r="G169" s="59"/>
      <c r="H169" s="59"/>
      <c r="I169" s="59"/>
      <c r="J169" s="59"/>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2"/>
      <c r="AL169" s="61"/>
      <c r="AM169" s="63"/>
      <c r="AN169" s="63"/>
      <c r="AO169" s="63"/>
      <c r="AP169" s="61"/>
      <c r="AQ169" s="61"/>
      <c r="AR169" s="61"/>
      <c r="AS169" s="61"/>
      <c r="AT169" s="34"/>
      <c r="AU169" s="148"/>
      <c r="AV169" s="148"/>
      <c r="AW169" s="148"/>
      <c r="AX169" s="148"/>
      <c r="AY169" s="148"/>
      <c r="AZ169" s="148"/>
      <c r="BA169" s="148"/>
      <c r="BB169" s="148"/>
      <c r="BC169" s="148"/>
      <c r="BD169" s="148"/>
      <c r="BE169" s="148"/>
      <c r="BF169" s="148"/>
    </row>
    <row r="170" spans="1:59" ht="25.5" hidden="1" customHeight="1" x14ac:dyDescent="0.15">
      <c r="A170" s="169" t="s">
        <v>66</v>
      </c>
      <c r="B170" s="170"/>
      <c r="C170" s="170"/>
      <c r="D170" s="170"/>
      <c r="E170" s="170"/>
      <c r="F170" s="170"/>
      <c r="G170" s="170"/>
      <c r="H170" s="170"/>
      <c r="I170" s="171"/>
      <c r="J170" s="33"/>
      <c r="K170" s="64" t="s">
        <v>60</v>
      </c>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33"/>
      <c r="AP170" s="33"/>
      <c r="AQ170" s="33"/>
      <c r="AR170" s="33"/>
      <c r="AS170" s="33"/>
      <c r="AT170" s="33"/>
      <c r="AU170" s="148"/>
      <c r="AV170" s="148" t="s">
        <v>17</v>
      </c>
      <c r="AW170" s="147"/>
      <c r="AX170" s="147"/>
      <c r="AY170" s="147"/>
      <c r="AZ170" s="147"/>
      <c r="BA170" s="148"/>
      <c r="BB170" s="147"/>
      <c r="BC170" s="147"/>
      <c r="BD170" s="147"/>
      <c r="BE170" s="147"/>
      <c r="BF170" s="147"/>
      <c r="BG170" s="9"/>
    </row>
    <row r="171" spans="1:59" ht="17.25" hidden="1" customHeight="1" x14ac:dyDescent="0.15">
      <c r="A171" s="172"/>
      <c r="B171" s="173"/>
      <c r="C171" s="173"/>
      <c r="D171" s="173"/>
      <c r="E171" s="173"/>
      <c r="F171" s="173"/>
      <c r="G171" s="173"/>
      <c r="H171" s="173"/>
      <c r="I171" s="174"/>
      <c r="J171" s="35"/>
      <c r="K171" s="35"/>
      <c r="L171" s="35"/>
      <c r="M171" s="35"/>
      <c r="N171" s="35"/>
      <c r="O171" s="35"/>
      <c r="P171" s="35"/>
      <c r="Q171" s="35"/>
      <c r="R171" s="35"/>
      <c r="S171" s="35"/>
      <c r="T171" s="35"/>
      <c r="U171" s="35"/>
      <c r="V171" s="35"/>
      <c r="W171" s="35"/>
      <c r="X171" s="36"/>
      <c r="Y171" s="36"/>
      <c r="Z171" s="36"/>
      <c r="AA171" s="36"/>
      <c r="AB171" s="36"/>
      <c r="AC171" s="36"/>
      <c r="AD171" s="36"/>
      <c r="AE171" s="37"/>
      <c r="AF171" s="36"/>
      <c r="AG171" s="36"/>
      <c r="AH171" s="36"/>
      <c r="AI171" s="36"/>
      <c r="AJ171" s="36"/>
      <c r="AK171" s="36"/>
      <c r="AL171" s="36"/>
      <c r="AM171" s="36"/>
      <c r="AN171" s="36"/>
      <c r="AO171" s="36"/>
      <c r="AP171" s="38"/>
      <c r="AQ171" s="38"/>
      <c r="AR171" s="38"/>
      <c r="AS171" s="38"/>
      <c r="AT171" s="34"/>
      <c r="AU171" s="148"/>
      <c r="AV171" s="148"/>
      <c r="AW171" s="148"/>
      <c r="AX171" s="148"/>
      <c r="AY171" s="148"/>
      <c r="AZ171" s="148"/>
      <c r="BA171" s="148"/>
      <c r="BB171" s="148"/>
      <c r="BC171" s="148"/>
      <c r="BD171" s="148"/>
      <c r="BE171" s="148"/>
      <c r="BF171" s="148"/>
      <c r="BG171" s="34"/>
    </row>
    <row r="172" spans="1:59" ht="28.5" hidden="1" customHeight="1" x14ac:dyDescent="0.15">
      <c r="A172" s="39"/>
      <c r="B172" s="40" t="s">
        <v>18</v>
      </c>
      <c r="C172" s="41"/>
      <c r="D172" s="41"/>
      <c r="E172" s="41"/>
      <c r="F172" s="34"/>
      <c r="G172" s="42"/>
      <c r="H172" s="34"/>
      <c r="I172" s="42"/>
      <c r="J172" s="42"/>
      <c r="K172" s="42"/>
      <c r="L172" s="42"/>
      <c r="M172" s="42"/>
      <c r="N172" s="42"/>
      <c r="O172" s="42"/>
      <c r="P172" s="42"/>
      <c r="Q172" s="42"/>
      <c r="R172" s="42"/>
      <c r="S172" s="42"/>
      <c r="T172" s="42"/>
      <c r="U172" s="42"/>
      <c r="V172" s="42"/>
      <c r="W172" s="42"/>
      <c r="X172" s="42"/>
      <c r="Y172" s="42"/>
      <c r="Z172" s="42"/>
      <c r="AA172" s="143"/>
      <c r="AB172" s="44"/>
      <c r="AC172" s="44"/>
      <c r="AD172" s="44"/>
      <c r="AE172" s="40" t="s">
        <v>19</v>
      </c>
      <c r="AF172" s="44"/>
      <c r="AG172" s="44"/>
      <c r="AH172" s="44"/>
      <c r="AI172" s="44"/>
      <c r="AJ172" s="44"/>
      <c r="AK172" s="44"/>
      <c r="AL172" s="44"/>
      <c r="AM172" s="44"/>
      <c r="AN172" s="44"/>
      <c r="AO172" s="44"/>
      <c r="AP172" s="44"/>
      <c r="AQ172" s="44"/>
      <c r="AR172" s="44"/>
      <c r="AS172" s="44"/>
      <c r="AT172" s="44"/>
      <c r="AU172" s="148"/>
      <c r="AV172" s="148"/>
      <c r="AW172" s="148" t="s">
        <v>20</v>
      </c>
      <c r="AX172" s="148"/>
      <c r="AY172" s="148"/>
      <c r="AZ172" s="148" t="s">
        <v>21</v>
      </c>
      <c r="BA172" s="148"/>
      <c r="BB172" s="148"/>
      <c r="BC172" s="148"/>
      <c r="BD172" s="148"/>
      <c r="BE172" s="148"/>
      <c r="BF172" s="148"/>
      <c r="BG172" s="34"/>
    </row>
    <row r="173" spans="1:59" ht="25.5" hidden="1" customHeight="1" x14ac:dyDescent="0.15">
      <c r="A173" s="39"/>
      <c r="B173" s="175" t="s">
        <v>22</v>
      </c>
      <c r="C173" s="176"/>
      <c r="D173" s="176"/>
      <c r="E173" s="177"/>
      <c r="F173" s="255" t="s">
        <v>23</v>
      </c>
      <c r="G173" s="256"/>
      <c r="H173" s="253"/>
      <c r="I173" s="251"/>
      <c r="J173" s="184" t="s">
        <v>24</v>
      </c>
      <c r="K173" s="184"/>
      <c r="L173" s="251"/>
      <c r="M173" s="251"/>
      <c r="N173" s="184" t="s">
        <v>25</v>
      </c>
      <c r="O173" s="211"/>
      <c r="P173" s="221" t="s">
        <v>26</v>
      </c>
      <c r="Q173" s="211"/>
      <c r="R173" s="255" t="s">
        <v>27</v>
      </c>
      <c r="S173" s="223"/>
      <c r="T173" s="251"/>
      <c r="U173" s="251"/>
      <c r="V173" s="184" t="s">
        <v>24</v>
      </c>
      <c r="W173" s="184"/>
      <c r="X173" s="251"/>
      <c r="Y173" s="251"/>
      <c r="Z173" s="184" t="s">
        <v>25</v>
      </c>
      <c r="AA173" s="211"/>
      <c r="AB173" s="34"/>
      <c r="AC173" s="34"/>
      <c r="AD173" s="34"/>
      <c r="AE173" s="213" t="s">
        <v>55</v>
      </c>
      <c r="AF173" s="214"/>
      <c r="AG173" s="214"/>
      <c r="AH173" s="214"/>
      <c r="AI173" s="215"/>
      <c r="AJ173" s="219">
        <f>ROUNDDOWN(AZ173/60,0)</f>
        <v>0</v>
      </c>
      <c r="AK173" s="219"/>
      <c r="AL173" s="214" t="s">
        <v>29</v>
      </c>
      <c r="AM173" s="214"/>
      <c r="AN173" s="219">
        <f>AZ173-AJ173*60</f>
        <v>0</v>
      </c>
      <c r="AO173" s="219"/>
      <c r="AP173" s="184" t="s">
        <v>25</v>
      </c>
      <c r="AQ173" s="211"/>
      <c r="AR173" s="44"/>
      <c r="AS173" s="34"/>
      <c r="AT173" s="34"/>
      <c r="AU173" s="205"/>
      <c r="AV173" s="205" t="s">
        <v>30</v>
      </c>
      <c r="AW173" s="206">
        <f>T173*60+X173</f>
        <v>0</v>
      </c>
      <c r="AX173" s="148"/>
      <c r="AY173" s="205" t="s">
        <v>31</v>
      </c>
      <c r="AZ173" s="206">
        <f>(T173*60+X173)-(H173*60+L173)</f>
        <v>0</v>
      </c>
      <c r="BA173" s="148"/>
      <c r="BB173" s="148"/>
      <c r="BC173" s="148"/>
      <c r="BD173" s="148"/>
      <c r="BE173" s="148"/>
      <c r="BF173" s="148"/>
      <c r="BG173" s="34"/>
    </row>
    <row r="174" spans="1:59" ht="35.25" hidden="1" customHeight="1" x14ac:dyDescent="0.15">
      <c r="A174" s="39"/>
      <c r="B174" s="178"/>
      <c r="C174" s="179"/>
      <c r="D174" s="179"/>
      <c r="E174" s="180"/>
      <c r="F174" s="257"/>
      <c r="G174" s="258"/>
      <c r="H174" s="254"/>
      <c r="I174" s="252"/>
      <c r="J174" s="185"/>
      <c r="K174" s="185"/>
      <c r="L174" s="252"/>
      <c r="M174" s="252"/>
      <c r="N174" s="185"/>
      <c r="O174" s="212"/>
      <c r="P174" s="222"/>
      <c r="Q174" s="212"/>
      <c r="R174" s="257"/>
      <c r="S174" s="224"/>
      <c r="T174" s="252"/>
      <c r="U174" s="252"/>
      <c r="V174" s="185"/>
      <c r="W174" s="185"/>
      <c r="X174" s="252"/>
      <c r="Y174" s="252"/>
      <c r="Z174" s="185"/>
      <c r="AA174" s="212"/>
      <c r="AB174" s="34"/>
      <c r="AC174" s="34"/>
      <c r="AD174" s="34"/>
      <c r="AE174" s="216"/>
      <c r="AF174" s="217"/>
      <c r="AG174" s="217"/>
      <c r="AH174" s="217"/>
      <c r="AI174" s="218"/>
      <c r="AJ174" s="220"/>
      <c r="AK174" s="220"/>
      <c r="AL174" s="217"/>
      <c r="AM174" s="217"/>
      <c r="AN174" s="220"/>
      <c r="AO174" s="220"/>
      <c r="AP174" s="185"/>
      <c r="AQ174" s="212"/>
      <c r="AR174" s="44"/>
      <c r="AS174" s="34"/>
      <c r="AT174" s="34"/>
      <c r="AU174" s="205"/>
      <c r="AV174" s="205"/>
      <c r="AW174" s="206"/>
      <c r="AX174" s="148"/>
      <c r="AY174" s="205"/>
      <c r="AZ174" s="206"/>
      <c r="BA174" s="148"/>
      <c r="BB174" s="148"/>
      <c r="BC174" s="148"/>
      <c r="BD174" s="148"/>
      <c r="BE174" s="148"/>
      <c r="BF174" s="148"/>
      <c r="BG174" s="34"/>
    </row>
    <row r="175" spans="1:59" ht="17.25" hidden="1" customHeight="1" x14ac:dyDescent="0.15">
      <c r="A175" s="39"/>
      <c r="B175" s="45"/>
      <c r="C175" s="45"/>
      <c r="D175" s="45"/>
      <c r="E175" s="45"/>
      <c r="F175" s="46"/>
      <c r="G175" s="46"/>
      <c r="H175" s="142"/>
      <c r="I175" s="46"/>
      <c r="J175" s="46"/>
      <c r="K175" s="46"/>
      <c r="L175" s="46"/>
      <c r="M175" s="46"/>
      <c r="N175" s="46"/>
      <c r="O175" s="46"/>
      <c r="P175" s="46"/>
      <c r="Q175" s="46"/>
      <c r="R175" s="46"/>
      <c r="S175" s="46"/>
      <c r="T175" s="46"/>
      <c r="U175" s="46"/>
      <c r="V175" s="46"/>
      <c r="W175" s="46"/>
      <c r="X175" s="44"/>
      <c r="Y175" s="44"/>
      <c r="Z175" s="42"/>
      <c r="AA175" s="143"/>
      <c r="AB175" s="44"/>
      <c r="AC175" s="44"/>
      <c r="AD175" s="44"/>
      <c r="AE175" s="131"/>
      <c r="AF175" s="131"/>
      <c r="AG175" s="131"/>
      <c r="AH175" s="131"/>
      <c r="AI175" s="131"/>
      <c r="AJ175" s="132" t="s">
        <v>32</v>
      </c>
      <c r="AK175" s="131"/>
      <c r="AL175" s="131"/>
      <c r="AM175" s="131"/>
      <c r="AN175" s="131"/>
      <c r="AO175" s="131"/>
      <c r="AP175" s="131"/>
      <c r="AQ175" s="131"/>
      <c r="AR175" s="44"/>
      <c r="AS175" s="34"/>
      <c r="AT175" s="34"/>
      <c r="AU175" s="148"/>
      <c r="AV175" s="148"/>
      <c r="AW175" s="148"/>
      <c r="AX175" s="148"/>
      <c r="AY175" s="148"/>
      <c r="AZ175" s="148"/>
      <c r="BA175" s="148"/>
      <c r="BB175" s="148"/>
      <c r="BC175" s="148"/>
      <c r="BD175" s="148"/>
      <c r="BE175" s="148"/>
      <c r="BF175" s="148"/>
      <c r="BG175" s="34"/>
    </row>
    <row r="176" spans="1:59" s="34" customFormat="1" ht="25.5" hidden="1" customHeight="1" x14ac:dyDescent="0.15">
      <c r="A176" s="39"/>
      <c r="B176" s="40"/>
      <c r="C176" s="41"/>
      <c r="D176" s="41"/>
      <c r="E176" s="41"/>
      <c r="F176" s="42"/>
      <c r="G176" s="42"/>
      <c r="H176" s="42"/>
      <c r="I176" s="42"/>
      <c r="J176" s="42"/>
      <c r="K176" s="42"/>
      <c r="L176" s="42"/>
      <c r="M176" s="42"/>
      <c r="N176" s="42"/>
      <c r="O176" s="42"/>
      <c r="P176" s="42"/>
      <c r="Q176" s="42"/>
      <c r="R176" s="42"/>
      <c r="S176" s="42"/>
      <c r="T176" s="42"/>
      <c r="U176" s="42"/>
      <c r="V176" s="42"/>
      <c r="W176" s="143"/>
      <c r="X176" s="44"/>
      <c r="Y176" s="44"/>
      <c r="Z176" s="42"/>
      <c r="AA176" s="143"/>
      <c r="AB176" s="44"/>
      <c r="AC176" s="44"/>
      <c r="AD176" s="44"/>
      <c r="AE176" s="131"/>
      <c r="AF176" s="131"/>
      <c r="AG176" s="131"/>
      <c r="AH176" s="131"/>
      <c r="AI176" s="131"/>
      <c r="AJ176" s="131"/>
      <c r="AK176" s="131"/>
      <c r="AL176" s="131"/>
      <c r="AM176" s="131"/>
      <c r="AN176" s="131"/>
      <c r="AO176" s="131"/>
      <c r="AP176" s="131"/>
      <c r="AQ176" s="131"/>
      <c r="AR176" s="44"/>
      <c r="AU176" s="148"/>
      <c r="AV176" s="148"/>
      <c r="AW176" s="149" t="s">
        <v>33</v>
      </c>
      <c r="AX176" s="148"/>
      <c r="AY176" s="148"/>
      <c r="AZ176" s="148" t="s">
        <v>34</v>
      </c>
      <c r="BA176" s="148"/>
      <c r="BB176" s="148"/>
      <c r="BC176" s="148"/>
      <c r="BD176" s="148"/>
      <c r="BE176" s="148"/>
      <c r="BF176" s="148"/>
    </row>
    <row r="177" spans="1:59" s="52" customFormat="1" ht="25.5" hidden="1" customHeight="1" x14ac:dyDescent="0.15">
      <c r="A177" s="49"/>
      <c r="B177" s="50" t="s">
        <v>35</v>
      </c>
      <c r="C177" s="50"/>
      <c r="D177" s="50"/>
      <c r="E177" s="50"/>
      <c r="F177" s="50"/>
      <c r="G177" s="50"/>
      <c r="H177" s="50"/>
      <c r="I177" s="50"/>
      <c r="J177" s="50"/>
      <c r="K177" s="50"/>
      <c r="L177" s="50"/>
      <c r="M177" s="50"/>
      <c r="N177" s="50"/>
      <c r="O177" s="51"/>
      <c r="P177" s="50"/>
      <c r="Q177" s="50"/>
      <c r="R177" s="50"/>
      <c r="S177" s="50"/>
      <c r="T177" s="50"/>
      <c r="U177" s="12"/>
      <c r="V177" s="50"/>
      <c r="W177" s="50"/>
      <c r="X177" s="44"/>
      <c r="Y177" s="44"/>
      <c r="Z177" s="42"/>
      <c r="AA177" s="143"/>
      <c r="AB177" s="44"/>
      <c r="AC177" s="44"/>
      <c r="AD177" s="44"/>
      <c r="AE177" s="133" t="s">
        <v>36</v>
      </c>
      <c r="AF177" s="134"/>
      <c r="AG177" s="135"/>
      <c r="AH177" s="135"/>
      <c r="AI177" s="135"/>
      <c r="AJ177" s="135"/>
      <c r="AK177" s="135"/>
      <c r="AL177" s="135"/>
      <c r="AM177" s="135"/>
      <c r="AN177" s="131"/>
      <c r="AO177" s="131"/>
      <c r="AP177" s="131"/>
      <c r="AQ177" s="82"/>
      <c r="AR177" s="44"/>
      <c r="AS177" s="34"/>
      <c r="AT177" s="34"/>
      <c r="AU177" s="149"/>
      <c r="AV177" s="149"/>
      <c r="AW177" s="149" t="s">
        <v>37</v>
      </c>
      <c r="AX177" s="149"/>
      <c r="AY177" s="149"/>
      <c r="AZ177" s="148" t="s">
        <v>38</v>
      </c>
      <c r="BA177" s="149"/>
      <c r="BB177" s="148"/>
      <c r="BC177" s="148" t="s">
        <v>39</v>
      </c>
      <c r="BD177" s="149"/>
      <c r="BE177" s="148"/>
      <c r="BF177" s="149"/>
      <c r="BG177" s="51"/>
    </row>
    <row r="178" spans="1:59" ht="25.5" hidden="1" customHeight="1" x14ac:dyDescent="0.15">
      <c r="A178" s="39"/>
      <c r="B178" s="175" t="s">
        <v>56</v>
      </c>
      <c r="C178" s="176"/>
      <c r="D178" s="176"/>
      <c r="E178" s="177"/>
      <c r="F178" s="255" t="s">
        <v>23</v>
      </c>
      <c r="G178" s="256"/>
      <c r="H178" s="253"/>
      <c r="I178" s="251"/>
      <c r="J178" s="184" t="s">
        <v>24</v>
      </c>
      <c r="K178" s="184"/>
      <c r="L178" s="251"/>
      <c r="M178" s="251"/>
      <c r="N178" s="184" t="s">
        <v>25</v>
      </c>
      <c r="O178" s="211"/>
      <c r="P178" s="221" t="s">
        <v>26</v>
      </c>
      <c r="Q178" s="211"/>
      <c r="R178" s="255" t="s">
        <v>27</v>
      </c>
      <c r="S178" s="256"/>
      <c r="T178" s="253"/>
      <c r="U178" s="251"/>
      <c r="V178" s="184" t="s">
        <v>24</v>
      </c>
      <c r="W178" s="184"/>
      <c r="X178" s="251"/>
      <c r="Y178" s="251"/>
      <c r="Z178" s="184" t="s">
        <v>25</v>
      </c>
      <c r="AA178" s="211"/>
      <c r="AB178" s="44"/>
      <c r="AC178" s="44"/>
      <c r="AD178" s="44"/>
      <c r="AE178" s="248" t="s">
        <v>57</v>
      </c>
      <c r="AF178" s="184"/>
      <c r="AG178" s="184"/>
      <c r="AH178" s="184"/>
      <c r="AI178" s="211"/>
      <c r="AJ178" s="249">
        <f>ROUNDDOWN(AW183/60,0)</f>
        <v>0</v>
      </c>
      <c r="AK178" s="219"/>
      <c r="AL178" s="184" t="s">
        <v>24</v>
      </c>
      <c r="AM178" s="184"/>
      <c r="AN178" s="219">
        <f>AW183-AJ178*60</f>
        <v>0</v>
      </c>
      <c r="AO178" s="219"/>
      <c r="AP178" s="184" t="s">
        <v>25</v>
      </c>
      <c r="AQ178" s="211"/>
      <c r="AR178" s="44"/>
      <c r="AS178" s="53"/>
      <c r="AT178" s="53"/>
      <c r="AU178" s="148"/>
      <c r="AV178" s="205" t="s">
        <v>41</v>
      </c>
      <c r="AW178" s="206">
        <f>IF(AZ178&lt;=BC178,BC178,AW173)</f>
        <v>1200</v>
      </c>
      <c r="AX178" s="247"/>
      <c r="AY178" s="205" t="s">
        <v>42</v>
      </c>
      <c r="AZ178" s="206">
        <f>T178*60+X178</f>
        <v>0</v>
      </c>
      <c r="BA178" s="247"/>
      <c r="BB178" s="205" t="s">
        <v>43</v>
      </c>
      <c r="BC178" s="206">
        <v>1200</v>
      </c>
      <c r="BD178" s="148"/>
      <c r="BE178" s="148"/>
      <c r="BF178" s="148"/>
      <c r="BG178" s="34"/>
    </row>
    <row r="179" spans="1:59" ht="35.25" hidden="1" customHeight="1" x14ac:dyDescent="0.15">
      <c r="A179" s="39"/>
      <c r="B179" s="178"/>
      <c r="C179" s="179"/>
      <c r="D179" s="179"/>
      <c r="E179" s="180"/>
      <c r="F179" s="257"/>
      <c r="G179" s="258"/>
      <c r="H179" s="254"/>
      <c r="I179" s="252"/>
      <c r="J179" s="185"/>
      <c r="K179" s="185"/>
      <c r="L179" s="252"/>
      <c r="M179" s="252"/>
      <c r="N179" s="185"/>
      <c r="O179" s="212"/>
      <c r="P179" s="222"/>
      <c r="Q179" s="212"/>
      <c r="R179" s="257"/>
      <c r="S179" s="258"/>
      <c r="T179" s="254"/>
      <c r="U179" s="252"/>
      <c r="V179" s="185"/>
      <c r="W179" s="185"/>
      <c r="X179" s="252"/>
      <c r="Y179" s="252"/>
      <c r="Z179" s="185"/>
      <c r="AA179" s="212"/>
      <c r="AB179" s="34"/>
      <c r="AC179" s="34"/>
      <c r="AD179" s="34"/>
      <c r="AE179" s="222"/>
      <c r="AF179" s="185"/>
      <c r="AG179" s="185"/>
      <c r="AH179" s="185"/>
      <c r="AI179" s="212"/>
      <c r="AJ179" s="250"/>
      <c r="AK179" s="220"/>
      <c r="AL179" s="185"/>
      <c r="AM179" s="185"/>
      <c r="AN179" s="220"/>
      <c r="AO179" s="220"/>
      <c r="AP179" s="185"/>
      <c r="AQ179" s="212"/>
      <c r="AR179" s="44"/>
      <c r="AS179" s="53"/>
      <c r="AT179" s="53"/>
      <c r="AU179" s="148"/>
      <c r="AV179" s="205"/>
      <c r="AW179" s="206"/>
      <c r="AX179" s="247"/>
      <c r="AY179" s="205"/>
      <c r="AZ179" s="206"/>
      <c r="BA179" s="247"/>
      <c r="BB179" s="205"/>
      <c r="BC179" s="206"/>
      <c r="BD179" s="148"/>
      <c r="BE179" s="148"/>
      <c r="BF179" s="148"/>
      <c r="BG179" s="34"/>
    </row>
    <row r="180" spans="1:59" ht="17.25" hidden="1" customHeight="1" x14ac:dyDescent="0.15">
      <c r="A180" s="54"/>
      <c r="B180" s="45"/>
      <c r="C180" s="45"/>
      <c r="D180" s="45"/>
      <c r="E180" s="45"/>
      <c r="F180" s="34"/>
      <c r="G180" s="45"/>
      <c r="H180" s="142"/>
      <c r="I180" s="45"/>
      <c r="J180" s="45"/>
      <c r="K180" s="45"/>
      <c r="L180" s="45"/>
      <c r="M180" s="45"/>
      <c r="N180" s="45"/>
      <c r="O180" s="45"/>
      <c r="P180" s="55"/>
      <c r="Q180" s="45"/>
      <c r="R180" s="45"/>
      <c r="S180" s="45"/>
      <c r="T180" s="45"/>
      <c r="U180" s="45"/>
      <c r="V180" s="45"/>
      <c r="W180" s="45"/>
      <c r="X180" s="44"/>
      <c r="Y180" s="44"/>
      <c r="Z180" s="42"/>
      <c r="AA180" s="34"/>
      <c r="AB180" s="34"/>
      <c r="AC180" s="34"/>
      <c r="AD180" s="34"/>
      <c r="AE180" s="82"/>
      <c r="AF180" s="82"/>
      <c r="AG180" s="82"/>
      <c r="AH180" s="82"/>
      <c r="AI180" s="82"/>
      <c r="AJ180" s="132" t="s">
        <v>32</v>
      </c>
      <c r="AK180" s="82"/>
      <c r="AL180" s="82"/>
      <c r="AM180" s="82"/>
      <c r="AN180" s="82"/>
      <c r="AO180" s="82"/>
      <c r="AP180" s="82"/>
      <c r="AQ180" s="82"/>
      <c r="AR180" s="34"/>
      <c r="AS180" s="34"/>
      <c r="AT180" s="34"/>
      <c r="AU180" s="148"/>
      <c r="AV180" s="148"/>
      <c r="AW180" s="148"/>
      <c r="AX180" s="148"/>
      <c r="AY180" s="148"/>
      <c r="AZ180" s="150" t="s">
        <v>44</v>
      </c>
      <c r="BA180" s="148"/>
      <c r="BB180" s="148"/>
      <c r="BC180" s="148"/>
      <c r="BD180" s="148"/>
      <c r="BE180" s="148"/>
      <c r="BF180" s="148"/>
      <c r="BG180" s="34"/>
    </row>
    <row r="181" spans="1:59" ht="25.5" hidden="1" customHeight="1" x14ac:dyDescent="0.2">
      <c r="A181" s="54"/>
      <c r="B181" s="34"/>
      <c r="C181" s="225" t="s">
        <v>158</v>
      </c>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7"/>
      <c r="AC181" s="34"/>
      <c r="AD181" s="34"/>
      <c r="AE181" s="82"/>
      <c r="AF181" s="82"/>
      <c r="AG181" s="82"/>
      <c r="AH181" s="82"/>
      <c r="AI181" s="82"/>
      <c r="AJ181" s="82"/>
      <c r="AK181" s="82"/>
      <c r="AL181" s="82"/>
      <c r="AM181" s="82"/>
      <c r="AN181" s="82"/>
      <c r="AO181" s="82"/>
      <c r="AP181" s="82"/>
      <c r="AQ181" s="82"/>
      <c r="AR181" s="34"/>
      <c r="AS181" s="34"/>
      <c r="AT181" s="34"/>
      <c r="AU181" s="148"/>
      <c r="AV181" s="148"/>
      <c r="AW181" s="148"/>
      <c r="AX181" s="148"/>
      <c r="AY181" s="148"/>
      <c r="AZ181" s="151" t="s">
        <v>45</v>
      </c>
      <c r="BA181" s="148"/>
      <c r="BB181" s="148"/>
      <c r="BC181" s="148"/>
      <c r="BD181" s="148"/>
      <c r="BE181" s="148"/>
      <c r="BF181" s="148"/>
      <c r="BG181" s="34"/>
    </row>
    <row r="182" spans="1:59" ht="25.5" hidden="1" customHeight="1" x14ac:dyDescent="0.15">
      <c r="A182" s="54"/>
      <c r="B182" s="34"/>
      <c r="C182" s="228"/>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30"/>
      <c r="AC182" s="34"/>
      <c r="AD182" s="34"/>
      <c r="AE182" s="133" t="s">
        <v>46</v>
      </c>
      <c r="AF182" s="82"/>
      <c r="AG182" s="82"/>
      <c r="AH182" s="82"/>
      <c r="AI182" s="82"/>
      <c r="AJ182" s="82"/>
      <c r="AK182" s="82"/>
      <c r="AL182" s="82"/>
      <c r="AM182" s="82"/>
      <c r="AN182" s="82"/>
      <c r="AO182" s="82"/>
      <c r="AP182" s="82"/>
      <c r="AQ182" s="82"/>
      <c r="AR182" s="34"/>
      <c r="AS182" s="34"/>
      <c r="AT182" s="34"/>
      <c r="AU182" s="148"/>
      <c r="AV182" s="148"/>
      <c r="AW182" s="148" t="s">
        <v>47</v>
      </c>
      <c r="AX182" s="148"/>
      <c r="AY182" s="148"/>
      <c r="AZ182" s="148" t="s">
        <v>48</v>
      </c>
      <c r="BA182" s="152"/>
      <c r="BB182" s="148"/>
      <c r="BC182" s="148"/>
      <c r="BD182" s="148"/>
      <c r="BE182" s="148"/>
      <c r="BF182" s="148"/>
      <c r="BG182" s="34"/>
    </row>
    <row r="183" spans="1:59" s="52" customFormat="1" ht="25.5" hidden="1" customHeight="1" x14ac:dyDescent="0.15">
      <c r="A183" s="54"/>
      <c r="B183" s="34"/>
      <c r="C183" s="228"/>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30"/>
      <c r="AC183" s="44"/>
      <c r="AD183" s="44"/>
      <c r="AE183" s="213" t="s">
        <v>58</v>
      </c>
      <c r="AF183" s="234"/>
      <c r="AG183" s="234"/>
      <c r="AH183" s="234"/>
      <c r="AI183" s="234"/>
      <c r="AJ183" s="234"/>
      <c r="AK183" s="235"/>
      <c r="AL183" s="239">
        <f>IF(AZ173=0,0,ROUNDUP(AW183/AZ173,3))</f>
        <v>0</v>
      </c>
      <c r="AM183" s="240"/>
      <c r="AN183" s="240"/>
      <c r="AO183" s="240"/>
      <c r="AP183" s="240"/>
      <c r="AQ183" s="241"/>
      <c r="AR183" s="34"/>
      <c r="AS183" s="34"/>
      <c r="AT183" s="34"/>
      <c r="AU183" s="149"/>
      <c r="AV183" s="205" t="s">
        <v>50</v>
      </c>
      <c r="AW183" s="245">
        <f>IF(AW173-AW178&gt;0,AW173-AW178,0)</f>
        <v>0</v>
      </c>
      <c r="AX183" s="246" t="s">
        <v>51</v>
      </c>
      <c r="AY183" s="246"/>
      <c r="AZ183" s="152"/>
      <c r="BA183" s="152"/>
      <c r="BB183" s="149"/>
      <c r="BC183" s="149"/>
      <c r="BD183" s="149"/>
      <c r="BE183" s="149"/>
      <c r="BF183" s="149"/>
      <c r="BG183" s="51"/>
    </row>
    <row r="184" spans="1:59" ht="35.25" hidden="1" customHeight="1" x14ac:dyDescent="0.15">
      <c r="A184" s="65"/>
      <c r="B184" s="34"/>
      <c r="C184" s="228"/>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30"/>
      <c r="AC184" s="34"/>
      <c r="AD184" s="34"/>
      <c r="AE184" s="236"/>
      <c r="AF184" s="237"/>
      <c r="AG184" s="237"/>
      <c r="AH184" s="237"/>
      <c r="AI184" s="237"/>
      <c r="AJ184" s="237"/>
      <c r="AK184" s="238"/>
      <c r="AL184" s="242"/>
      <c r="AM184" s="243"/>
      <c r="AN184" s="243"/>
      <c r="AO184" s="243"/>
      <c r="AP184" s="243"/>
      <c r="AQ184" s="244"/>
      <c r="AR184" s="34"/>
      <c r="AS184" s="34"/>
      <c r="AT184" s="34"/>
      <c r="AU184" s="205"/>
      <c r="AV184" s="205"/>
      <c r="AW184" s="245"/>
      <c r="AX184" s="246"/>
      <c r="AY184" s="246"/>
      <c r="AZ184" s="148"/>
      <c r="BA184" s="148"/>
      <c r="BB184" s="148"/>
      <c r="BC184" s="148"/>
      <c r="BD184" s="148"/>
      <c r="BE184" s="148"/>
      <c r="BF184" s="148"/>
      <c r="BG184" s="34"/>
    </row>
    <row r="185" spans="1:59" ht="25.5" hidden="1" customHeight="1" x14ac:dyDescent="0.15">
      <c r="A185" s="65"/>
      <c r="B185" s="34"/>
      <c r="C185" s="231"/>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3"/>
      <c r="AC185" s="34"/>
      <c r="AD185" s="34"/>
      <c r="AE185" s="34"/>
      <c r="AF185" s="34"/>
      <c r="AG185" s="34"/>
      <c r="AH185" s="34"/>
      <c r="AI185" s="34"/>
      <c r="AJ185" s="34"/>
      <c r="AK185" s="48" t="s">
        <v>32</v>
      </c>
      <c r="AL185" s="34"/>
      <c r="AM185" s="44"/>
      <c r="AN185" s="44"/>
      <c r="AO185" s="44"/>
      <c r="AP185" s="34"/>
      <c r="AQ185" s="34"/>
      <c r="AR185" s="34"/>
      <c r="AS185" s="34"/>
      <c r="AT185" s="34"/>
      <c r="AU185" s="205"/>
      <c r="AV185" s="148"/>
      <c r="AW185" s="148"/>
      <c r="AX185" s="148"/>
      <c r="AY185" s="148"/>
      <c r="AZ185" s="148"/>
      <c r="BA185" s="148"/>
      <c r="BB185" s="148"/>
      <c r="BC185" s="148"/>
      <c r="BD185" s="148"/>
      <c r="BE185" s="148"/>
      <c r="BF185" s="148"/>
      <c r="BG185" s="34"/>
    </row>
    <row r="186" spans="1:59" ht="25.5" hidden="1" customHeight="1" x14ac:dyDescent="0.15">
      <c r="A186" s="54"/>
      <c r="B186" s="41"/>
      <c r="C186" s="34"/>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34"/>
      <c r="AD186" s="34"/>
      <c r="AE186" s="34"/>
      <c r="AF186" s="34"/>
      <c r="AG186" s="34"/>
      <c r="AH186" s="34"/>
      <c r="AI186" s="34"/>
      <c r="AJ186" s="34"/>
      <c r="AK186" s="57" t="s">
        <v>52</v>
      </c>
      <c r="AL186" s="34"/>
      <c r="AM186" s="44"/>
      <c r="AN186" s="44"/>
      <c r="AO186" s="44"/>
      <c r="AP186" s="34"/>
      <c r="AQ186" s="34"/>
      <c r="AR186" s="34"/>
      <c r="AS186" s="34"/>
      <c r="AT186" s="34"/>
      <c r="AU186" s="148"/>
      <c r="AV186" s="148"/>
      <c r="AW186" s="148"/>
      <c r="AX186" s="148"/>
      <c r="AY186" s="148"/>
      <c r="AZ186" s="148"/>
      <c r="BA186" s="148"/>
      <c r="BB186" s="148"/>
      <c r="BC186" s="148"/>
      <c r="BD186" s="148"/>
      <c r="BE186" s="148"/>
      <c r="BF186" s="148"/>
    </row>
    <row r="187" spans="1:59" ht="17.25" hidden="1" customHeight="1" x14ac:dyDescent="0.15">
      <c r="A187" s="58"/>
      <c r="B187" s="59"/>
      <c r="C187" s="59"/>
      <c r="D187" s="59"/>
      <c r="E187" s="59"/>
      <c r="F187" s="60"/>
      <c r="G187" s="59"/>
      <c r="H187" s="59"/>
      <c r="I187" s="59"/>
      <c r="J187" s="59"/>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2"/>
      <c r="AL187" s="61"/>
      <c r="AM187" s="63"/>
      <c r="AN187" s="63"/>
      <c r="AO187" s="63"/>
      <c r="AP187" s="61"/>
      <c r="AQ187" s="61"/>
      <c r="AR187" s="61"/>
      <c r="AS187" s="61"/>
      <c r="AT187" s="34"/>
      <c r="AU187" s="148"/>
      <c r="AV187" s="148"/>
      <c r="AW187" s="148"/>
      <c r="AX187" s="148"/>
      <c r="AY187" s="148"/>
      <c r="AZ187" s="148"/>
      <c r="BA187" s="148"/>
      <c r="BB187" s="148"/>
      <c r="BC187" s="148"/>
      <c r="BD187" s="148"/>
      <c r="BE187" s="148"/>
      <c r="BF187" s="148"/>
    </row>
    <row r="188" spans="1:59" ht="25.5" hidden="1" customHeight="1" x14ac:dyDescent="0.15">
      <c r="A188" s="169" t="s">
        <v>67</v>
      </c>
      <c r="B188" s="170"/>
      <c r="C188" s="170"/>
      <c r="D188" s="170"/>
      <c r="E188" s="170"/>
      <c r="F188" s="170"/>
      <c r="G188" s="170"/>
      <c r="H188" s="170"/>
      <c r="I188" s="171"/>
      <c r="J188" s="33"/>
      <c r="K188" s="64" t="s">
        <v>54</v>
      </c>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33"/>
      <c r="AP188" s="33"/>
      <c r="AQ188" s="33"/>
      <c r="AR188" s="33"/>
      <c r="AS188" s="33"/>
      <c r="AT188" s="33"/>
      <c r="AU188" s="148"/>
      <c r="AV188" s="148" t="s">
        <v>17</v>
      </c>
      <c r="AW188" s="147"/>
      <c r="AX188" s="147"/>
      <c r="AY188" s="147"/>
      <c r="AZ188" s="147"/>
      <c r="BA188" s="148"/>
      <c r="BB188" s="147"/>
      <c r="BC188" s="147"/>
      <c r="BD188" s="147"/>
      <c r="BE188" s="147"/>
      <c r="BF188" s="147"/>
      <c r="BG188" s="9"/>
    </row>
    <row r="189" spans="1:59" ht="17.25" hidden="1" customHeight="1" x14ac:dyDescent="0.15">
      <c r="A189" s="172"/>
      <c r="B189" s="173"/>
      <c r="C189" s="173"/>
      <c r="D189" s="173"/>
      <c r="E189" s="173"/>
      <c r="F189" s="173"/>
      <c r="G189" s="173"/>
      <c r="H189" s="173"/>
      <c r="I189" s="174"/>
      <c r="J189" s="35"/>
      <c r="K189" s="35"/>
      <c r="L189" s="35"/>
      <c r="M189" s="35"/>
      <c r="N189" s="35"/>
      <c r="O189" s="35"/>
      <c r="P189" s="35"/>
      <c r="Q189" s="35"/>
      <c r="R189" s="35"/>
      <c r="S189" s="35"/>
      <c r="T189" s="35"/>
      <c r="U189" s="35"/>
      <c r="V189" s="35"/>
      <c r="W189" s="35"/>
      <c r="X189" s="36"/>
      <c r="Y189" s="36"/>
      <c r="Z189" s="36"/>
      <c r="AA189" s="36"/>
      <c r="AB189" s="36"/>
      <c r="AC189" s="36"/>
      <c r="AD189" s="36"/>
      <c r="AE189" s="37"/>
      <c r="AF189" s="36"/>
      <c r="AG189" s="36"/>
      <c r="AH189" s="36"/>
      <c r="AI189" s="36"/>
      <c r="AJ189" s="36"/>
      <c r="AK189" s="36"/>
      <c r="AL189" s="36"/>
      <c r="AM189" s="36"/>
      <c r="AN189" s="36"/>
      <c r="AO189" s="36"/>
      <c r="AP189" s="38"/>
      <c r="AQ189" s="38"/>
      <c r="AR189" s="38"/>
      <c r="AS189" s="38"/>
      <c r="AT189" s="34"/>
      <c r="AU189" s="148"/>
      <c r="AV189" s="148"/>
      <c r="AW189" s="148"/>
      <c r="AX189" s="148"/>
      <c r="AY189" s="148"/>
      <c r="AZ189" s="148"/>
      <c r="BA189" s="148"/>
      <c r="BB189" s="148"/>
      <c r="BC189" s="148"/>
      <c r="BD189" s="148"/>
      <c r="BE189" s="148"/>
      <c r="BF189" s="148"/>
      <c r="BG189" s="34"/>
    </row>
    <row r="190" spans="1:59" ht="28.5" hidden="1" customHeight="1" x14ac:dyDescent="0.15">
      <c r="A190" s="39"/>
      <c r="B190" s="40" t="s">
        <v>18</v>
      </c>
      <c r="C190" s="41"/>
      <c r="D190" s="41"/>
      <c r="E190" s="41"/>
      <c r="F190" s="34"/>
      <c r="G190" s="42"/>
      <c r="H190" s="34"/>
      <c r="I190" s="42"/>
      <c r="J190" s="42"/>
      <c r="K190" s="42"/>
      <c r="L190" s="42"/>
      <c r="M190" s="42"/>
      <c r="N190" s="42"/>
      <c r="O190" s="42"/>
      <c r="P190" s="42"/>
      <c r="Q190" s="42"/>
      <c r="R190" s="42"/>
      <c r="S190" s="42"/>
      <c r="T190" s="42"/>
      <c r="U190" s="42"/>
      <c r="V190" s="42"/>
      <c r="W190" s="42"/>
      <c r="X190" s="42"/>
      <c r="Y190" s="42"/>
      <c r="Z190" s="42"/>
      <c r="AA190" s="143"/>
      <c r="AB190" s="44"/>
      <c r="AC190" s="44"/>
      <c r="AD190" s="44"/>
      <c r="AE190" s="40" t="s">
        <v>19</v>
      </c>
      <c r="AF190" s="44"/>
      <c r="AG190" s="44"/>
      <c r="AH190" s="44"/>
      <c r="AI190" s="44"/>
      <c r="AJ190" s="44"/>
      <c r="AK190" s="44"/>
      <c r="AL190" s="44"/>
      <c r="AM190" s="44"/>
      <c r="AN190" s="44"/>
      <c r="AO190" s="44"/>
      <c r="AP190" s="44"/>
      <c r="AQ190" s="44"/>
      <c r="AR190" s="44"/>
      <c r="AS190" s="44"/>
      <c r="AT190" s="44"/>
      <c r="AU190" s="148"/>
      <c r="AV190" s="148"/>
      <c r="AW190" s="148" t="s">
        <v>20</v>
      </c>
      <c r="AX190" s="148"/>
      <c r="AY190" s="148"/>
      <c r="AZ190" s="148" t="s">
        <v>21</v>
      </c>
      <c r="BA190" s="148"/>
      <c r="BB190" s="148"/>
      <c r="BC190" s="148"/>
      <c r="BD190" s="148"/>
      <c r="BE190" s="148"/>
      <c r="BF190" s="148"/>
      <c r="BG190" s="34"/>
    </row>
    <row r="191" spans="1:59" ht="25.5" hidden="1" customHeight="1" x14ac:dyDescent="0.15">
      <c r="A191" s="39"/>
      <c r="B191" s="175" t="s">
        <v>22</v>
      </c>
      <c r="C191" s="176"/>
      <c r="D191" s="176"/>
      <c r="E191" s="177"/>
      <c r="F191" s="255" t="s">
        <v>23</v>
      </c>
      <c r="G191" s="256"/>
      <c r="H191" s="253"/>
      <c r="I191" s="251"/>
      <c r="J191" s="184" t="s">
        <v>24</v>
      </c>
      <c r="K191" s="184"/>
      <c r="L191" s="251"/>
      <c r="M191" s="251"/>
      <c r="N191" s="184" t="s">
        <v>25</v>
      </c>
      <c r="O191" s="211"/>
      <c r="P191" s="221" t="s">
        <v>26</v>
      </c>
      <c r="Q191" s="211"/>
      <c r="R191" s="255" t="s">
        <v>27</v>
      </c>
      <c r="S191" s="223"/>
      <c r="T191" s="251"/>
      <c r="U191" s="251"/>
      <c r="V191" s="184" t="s">
        <v>24</v>
      </c>
      <c r="W191" s="184"/>
      <c r="X191" s="251"/>
      <c r="Y191" s="251"/>
      <c r="Z191" s="184" t="s">
        <v>25</v>
      </c>
      <c r="AA191" s="211"/>
      <c r="AB191" s="34"/>
      <c r="AC191" s="34"/>
      <c r="AD191" s="34"/>
      <c r="AE191" s="213" t="s">
        <v>55</v>
      </c>
      <c r="AF191" s="214"/>
      <c r="AG191" s="214"/>
      <c r="AH191" s="214"/>
      <c r="AI191" s="215"/>
      <c r="AJ191" s="219">
        <f>ROUNDDOWN(AZ191/60,0)</f>
        <v>0</v>
      </c>
      <c r="AK191" s="219"/>
      <c r="AL191" s="214" t="s">
        <v>29</v>
      </c>
      <c r="AM191" s="214"/>
      <c r="AN191" s="219">
        <f>AZ191-AJ191*60</f>
        <v>0</v>
      </c>
      <c r="AO191" s="219"/>
      <c r="AP191" s="184" t="s">
        <v>25</v>
      </c>
      <c r="AQ191" s="211"/>
      <c r="AR191" s="44"/>
      <c r="AS191" s="34"/>
      <c r="AT191" s="34"/>
      <c r="AU191" s="205"/>
      <c r="AV191" s="205" t="s">
        <v>30</v>
      </c>
      <c r="AW191" s="206">
        <f>T191*60+X191</f>
        <v>0</v>
      </c>
      <c r="AX191" s="148"/>
      <c r="AY191" s="205" t="s">
        <v>31</v>
      </c>
      <c r="AZ191" s="206">
        <f>(T191*60+X191)-(H191*60+L191)</f>
        <v>0</v>
      </c>
      <c r="BA191" s="148"/>
      <c r="BB191" s="148"/>
      <c r="BC191" s="148"/>
      <c r="BD191" s="148"/>
      <c r="BE191" s="148"/>
      <c r="BF191" s="148"/>
      <c r="BG191" s="34"/>
    </row>
    <row r="192" spans="1:59" ht="35.25" hidden="1" customHeight="1" x14ac:dyDescent="0.15">
      <c r="A192" s="39"/>
      <c r="B192" s="178"/>
      <c r="C192" s="179"/>
      <c r="D192" s="179"/>
      <c r="E192" s="180"/>
      <c r="F192" s="257"/>
      <c r="G192" s="258"/>
      <c r="H192" s="254"/>
      <c r="I192" s="252"/>
      <c r="J192" s="185"/>
      <c r="K192" s="185"/>
      <c r="L192" s="252"/>
      <c r="M192" s="252"/>
      <c r="N192" s="185"/>
      <c r="O192" s="212"/>
      <c r="P192" s="222"/>
      <c r="Q192" s="212"/>
      <c r="R192" s="257"/>
      <c r="S192" s="224"/>
      <c r="T192" s="252"/>
      <c r="U192" s="252"/>
      <c r="V192" s="185"/>
      <c r="W192" s="185"/>
      <c r="X192" s="252"/>
      <c r="Y192" s="252"/>
      <c r="Z192" s="185"/>
      <c r="AA192" s="212"/>
      <c r="AB192" s="34"/>
      <c r="AC192" s="34"/>
      <c r="AD192" s="34"/>
      <c r="AE192" s="216"/>
      <c r="AF192" s="217"/>
      <c r="AG192" s="217"/>
      <c r="AH192" s="217"/>
      <c r="AI192" s="218"/>
      <c r="AJ192" s="220"/>
      <c r="AK192" s="220"/>
      <c r="AL192" s="217"/>
      <c r="AM192" s="217"/>
      <c r="AN192" s="220"/>
      <c r="AO192" s="220"/>
      <c r="AP192" s="185"/>
      <c r="AQ192" s="212"/>
      <c r="AR192" s="44"/>
      <c r="AS192" s="34"/>
      <c r="AT192" s="34"/>
      <c r="AU192" s="205"/>
      <c r="AV192" s="205"/>
      <c r="AW192" s="206"/>
      <c r="AX192" s="148"/>
      <c r="AY192" s="205"/>
      <c r="AZ192" s="206"/>
      <c r="BA192" s="148"/>
      <c r="BB192" s="148"/>
      <c r="BC192" s="148"/>
      <c r="BD192" s="148"/>
      <c r="BE192" s="148"/>
      <c r="BF192" s="148"/>
      <c r="BG192" s="34"/>
    </row>
    <row r="193" spans="1:59" ht="17.25" hidden="1" customHeight="1" x14ac:dyDescent="0.15">
      <c r="A193" s="39"/>
      <c r="B193" s="45"/>
      <c r="C193" s="45"/>
      <c r="D193" s="45"/>
      <c r="E193" s="45"/>
      <c r="F193" s="46"/>
      <c r="G193" s="46"/>
      <c r="H193" s="142"/>
      <c r="I193" s="46"/>
      <c r="J193" s="46"/>
      <c r="K193" s="46"/>
      <c r="L193" s="46"/>
      <c r="M193" s="46"/>
      <c r="N193" s="46"/>
      <c r="O193" s="46"/>
      <c r="P193" s="46"/>
      <c r="Q193" s="46"/>
      <c r="R193" s="46"/>
      <c r="S193" s="46"/>
      <c r="T193" s="46"/>
      <c r="U193" s="46"/>
      <c r="V193" s="46"/>
      <c r="W193" s="46"/>
      <c r="X193" s="44"/>
      <c r="Y193" s="44"/>
      <c r="Z193" s="42"/>
      <c r="AA193" s="143"/>
      <c r="AB193" s="44"/>
      <c r="AC193" s="44"/>
      <c r="AD193" s="44"/>
      <c r="AE193" s="131"/>
      <c r="AF193" s="131"/>
      <c r="AG193" s="131"/>
      <c r="AH193" s="131"/>
      <c r="AI193" s="131"/>
      <c r="AJ193" s="132" t="s">
        <v>32</v>
      </c>
      <c r="AK193" s="131"/>
      <c r="AL193" s="131"/>
      <c r="AM193" s="131"/>
      <c r="AN193" s="131"/>
      <c r="AO193" s="131"/>
      <c r="AP193" s="131"/>
      <c r="AQ193" s="131"/>
      <c r="AR193" s="44"/>
      <c r="AS193" s="34"/>
      <c r="AT193" s="34"/>
      <c r="AU193" s="148"/>
      <c r="AV193" s="148"/>
      <c r="AW193" s="148"/>
      <c r="AX193" s="148"/>
      <c r="AY193" s="148"/>
      <c r="AZ193" s="148"/>
      <c r="BA193" s="148"/>
      <c r="BB193" s="148"/>
      <c r="BC193" s="148"/>
      <c r="BD193" s="148"/>
      <c r="BE193" s="148"/>
      <c r="BF193" s="148"/>
      <c r="BG193" s="34"/>
    </row>
    <row r="194" spans="1:59" s="34" customFormat="1" ht="25.5" hidden="1" customHeight="1" x14ac:dyDescent="0.15">
      <c r="A194" s="39"/>
      <c r="B194" s="40"/>
      <c r="C194" s="41"/>
      <c r="D194" s="41"/>
      <c r="E194" s="41"/>
      <c r="F194" s="42"/>
      <c r="G194" s="42"/>
      <c r="H194" s="42"/>
      <c r="I194" s="42"/>
      <c r="J194" s="42"/>
      <c r="K194" s="42"/>
      <c r="L194" s="42"/>
      <c r="M194" s="42"/>
      <c r="N194" s="42"/>
      <c r="O194" s="42"/>
      <c r="P194" s="42"/>
      <c r="Q194" s="42"/>
      <c r="R194" s="42"/>
      <c r="S194" s="42"/>
      <c r="T194" s="42"/>
      <c r="U194" s="42"/>
      <c r="V194" s="42"/>
      <c r="W194" s="143"/>
      <c r="X194" s="44"/>
      <c r="Y194" s="44"/>
      <c r="Z194" s="42"/>
      <c r="AA194" s="143"/>
      <c r="AB194" s="44"/>
      <c r="AC194" s="44"/>
      <c r="AD194" s="44"/>
      <c r="AE194" s="131"/>
      <c r="AF194" s="131"/>
      <c r="AG194" s="131"/>
      <c r="AH194" s="131"/>
      <c r="AI194" s="131"/>
      <c r="AJ194" s="131"/>
      <c r="AK194" s="131"/>
      <c r="AL194" s="131"/>
      <c r="AM194" s="131"/>
      <c r="AN194" s="131"/>
      <c r="AO194" s="131"/>
      <c r="AP194" s="131"/>
      <c r="AQ194" s="131"/>
      <c r="AR194" s="44"/>
      <c r="AU194" s="148"/>
      <c r="AV194" s="148"/>
      <c r="AW194" s="149" t="s">
        <v>33</v>
      </c>
      <c r="AX194" s="148"/>
      <c r="AY194" s="148"/>
      <c r="AZ194" s="148" t="s">
        <v>34</v>
      </c>
      <c r="BA194" s="148"/>
      <c r="BB194" s="148"/>
      <c r="BC194" s="148"/>
      <c r="BD194" s="148"/>
      <c r="BE194" s="148"/>
      <c r="BF194" s="148"/>
    </row>
    <row r="195" spans="1:59" s="52" customFormat="1" ht="25.5" hidden="1" customHeight="1" x14ac:dyDescent="0.15">
      <c r="A195" s="49"/>
      <c r="B195" s="50" t="s">
        <v>35</v>
      </c>
      <c r="C195" s="50"/>
      <c r="D195" s="50"/>
      <c r="E195" s="50"/>
      <c r="F195" s="50"/>
      <c r="G195" s="50"/>
      <c r="H195" s="50"/>
      <c r="I195" s="50"/>
      <c r="J195" s="50"/>
      <c r="K195" s="50"/>
      <c r="L195" s="50"/>
      <c r="M195" s="50"/>
      <c r="N195" s="50"/>
      <c r="O195" s="51"/>
      <c r="P195" s="50"/>
      <c r="Q195" s="50"/>
      <c r="R195" s="50"/>
      <c r="S195" s="50"/>
      <c r="T195" s="50"/>
      <c r="U195" s="12"/>
      <c r="V195" s="50"/>
      <c r="W195" s="50"/>
      <c r="X195" s="44"/>
      <c r="Y195" s="44"/>
      <c r="Z195" s="42"/>
      <c r="AA195" s="143"/>
      <c r="AB195" s="44"/>
      <c r="AC195" s="44"/>
      <c r="AD195" s="44"/>
      <c r="AE195" s="133" t="s">
        <v>36</v>
      </c>
      <c r="AF195" s="134"/>
      <c r="AG195" s="135"/>
      <c r="AH195" s="135"/>
      <c r="AI195" s="135"/>
      <c r="AJ195" s="135"/>
      <c r="AK195" s="135"/>
      <c r="AL195" s="135"/>
      <c r="AM195" s="135"/>
      <c r="AN195" s="131"/>
      <c r="AO195" s="131"/>
      <c r="AP195" s="131"/>
      <c r="AQ195" s="82"/>
      <c r="AR195" s="44"/>
      <c r="AS195" s="34"/>
      <c r="AT195" s="34"/>
      <c r="AU195" s="149"/>
      <c r="AV195" s="149"/>
      <c r="AW195" s="149" t="s">
        <v>37</v>
      </c>
      <c r="AX195" s="149"/>
      <c r="AY195" s="149"/>
      <c r="AZ195" s="148" t="s">
        <v>38</v>
      </c>
      <c r="BA195" s="149"/>
      <c r="BB195" s="148"/>
      <c r="BC195" s="148" t="s">
        <v>39</v>
      </c>
      <c r="BD195" s="149"/>
      <c r="BE195" s="148"/>
      <c r="BF195" s="149"/>
      <c r="BG195" s="51"/>
    </row>
    <row r="196" spans="1:59" ht="25.5" hidden="1" customHeight="1" x14ac:dyDescent="0.15">
      <c r="A196" s="39"/>
      <c r="B196" s="175" t="s">
        <v>56</v>
      </c>
      <c r="C196" s="176"/>
      <c r="D196" s="176"/>
      <c r="E196" s="177"/>
      <c r="F196" s="255" t="s">
        <v>23</v>
      </c>
      <c r="G196" s="256"/>
      <c r="H196" s="253"/>
      <c r="I196" s="251"/>
      <c r="J196" s="184" t="s">
        <v>24</v>
      </c>
      <c r="K196" s="184"/>
      <c r="L196" s="251"/>
      <c r="M196" s="251"/>
      <c r="N196" s="184" t="s">
        <v>25</v>
      </c>
      <c r="O196" s="211"/>
      <c r="P196" s="221" t="s">
        <v>26</v>
      </c>
      <c r="Q196" s="211"/>
      <c r="R196" s="255" t="s">
        <v>27</v>
      </c>
      <c r="S196" s="256"/>
      <c r="T196" s="253"/>
      <c r="U196" s="251"/>
      <c r="V196" s="184" t="s">
        <v>24</v>
      </c>
      <c r="W196" s="184"/>
      <c r="X196" s="251"/>
      <c r="Y196" s="251"/>
      <c r="Z196" s="184" t="s">
        <v>25</v>
      </c>
      <c r="AA196" s="211"/>
      <c r="AB196" s="44"/>
      <c r="AC196" s="44"/>
      <c r="AD196" s="44"/>
      <c r="AE196" s="248" t="s">
        <v>57</v>
      </c>
      <c r="AF196" s="184"/>
      <c r="AG196" s="184"/>
      <c r="AH196" s="184"/>
      <c r="AI196" s="211"/>
      <c r="AJ196" s="249">
        <f>ROUNDDOWN(AW201/60,0)</f>
        <v>0</v>
      </c>
      <c r="AK196" s="219"/>
      <c r="AL196" s="184" t="s">
        <v>24</v>
      </c>
      <c r="AM196" s="184"/>
      <c r="AN196" s="219">
        <f>AW201-AJ196*60</f>
        <v>0</v>
      </c>
      <c r="AO196" s="219"/>
      <c r="AP196" s="184" t="s">
        <v>25</v>
      </c>
      <c r="AQ196" s="211"/>
      <c r="AR196" s="44"/>
      <c r="AS196" s="53"/>
      <c r="AT196" s="53"/>
      <c r="AU196" s="148"/>
      <c r="AV196" s="205" t="s">
        <v>41</v>
      </c>
      <c r="AW196" s="206">
        <f>IF(AZ196&lt;=BC196,BC196,AW191)</f>
        <v>1200</v>
      </c>
      <c r="AX196" s="247"/>
      <c r="AY196" s="205" t="s">
        <v>42</v>
      </c>
      <c r="AZ196" s="206">
        <f>T196*60+X196</f>
        <v>0</v>
      </c>
      <c r="BA196" s="247"/>
      <c r="BB196" s="205" t="s">
        <v>43</v>
      </c>
      <c r="BC196" s="206">
        <v>1200</v>
      </c>
      <c r="BD196" s="148"/>
      <c r="BE196" s="148"/>
      <c r="BF196" s="148"/>
      <c r="BG196" s="34"/>
    </row>
    <row r="197" spans="1:59" ht="35.25" hidden="1" customHeight="1" x14ac:dyDescent="0.15">
      <c r="A197" s="39"/>
      <c r="B197" s="178"/>
      <c r="C197" s="179"/>
      <c r="D197" s="179"/>
      <c r="E197" s="180"/>
      <c r="F197" s="257"/>
      <c r="G197" s="258"/>
      <c r="H197" s="254"/>
      <c r="I197" s="252"/>
      <c r="J197" s="185"/>
      <c r="K197" s="185"/>
      <c r="L197" s="252"/>
      <c r="M197" s="252"/>
      <c r="N197" s="185"/>
      <c r="O197" s="212"/>
      <c r="P197" s="222"/>
      <c r="Q197" s="212"/>
      <c r="R197" s="257"/>
      <c r="S197" s="258"/>
      <c r="T197" s="254"/>
      <c r="U197" s="252"/>
      <c r="V197" s="185"/>
      <c r="W197" s="185"/>
      <c r="X197" s="252"/>
      <c r="Y197" s="252"/>
      <c r="Z197" s="185"/>
      <c r="AA197" s="212"/>
      <c r="AB197" s="34"/>
      <c r="AC197" s="34"/>
      <c r="AD197" s="34"/>
      <c r="AE197" s="222"/>
      <c r="AF197" s="185"/>
      <c r="AG197" s="185"/>
      <c r="AH197" s="185"/>
      <c r="AI197" s="212"/>
      <c r="AJ197" s="250"/>
      <c r="AK197" s="220"/>
      <c r="AL197" s="185"/>
      <c r="AM197" s="185"/>
      <c r="AN197" s="220"/>
      <c r="AO197" s="220"/>
      <c r="AP197" s="185"/>
      <c r="AQ197" s="212"/>
      <c r="AR197" s="44"/>
      <c r="AS197" s="53"/>
      <c r="AT197" s="53"/>
      <c r="AU197" s="148"/>
      <c r="AV197" s="205"/>
      <c r="AW197" s="206"/>
      <c r="AX197" s="247"/>
      <c r="AY197" s="205"/>
      <c r="AZ197" s="206"/>
      <c r="BA197" s="247"/>
      <c r="BB197" s="205"/>
      <c r="BC197" s="206"/>
      <c r="BD197" s="148"/>
      <c r="BE197" s="148"/>
      <c r="BF197" s="148"/>
      <c r="BG197" s="34"/>
    </row>
    <row r="198" spans="1:59" ht="17.25" hidden="1" customHeight="1" x14ac:dyDescent="0.15">
      <c r="A198" s="54"/>
      <c r="B198" s="45"/>
      <c r="C198" s="45"/>
      <c r="D198" s="45"/>
      <c r="E198" s="45"/>
      <c r="F198" s="34"/>
      <c r="G198" s="45"/>
      <c r="H198" s="142"/>
      <c r="I198" s="45"/>
      <c r="J198" s="45"/>
      <c r="K198" s="45"/>
      <c r="L198" s="45"/>
      <c r="M198" s="45"/>
      <c r="N198" s="45"/>
      <c r="O198" s="45"/>
      <c r="P198" s="55"/>
      <c r="Q198" s="45"/>
      <c r="R198" s="45"/>
      <c r="S198" s="45"/>
      <c r="T198" s="45"/>
      <c r="U198" s="45"/>
      <c r="V198" s="45"/>
      <c r="W198" s="45"/>
      <c r="X198" s="44"/>
      <c r="Y198" s="44"/>
      <c r="Z198" s="42"/>
      <c r="AA198" s="34"/>
      <c r="AB198" s="34"/>
      <c r="AC198" s="34"/>
      <c r="AD198" s="34"/>
      <c r="AE198" s="82"/>
      <c r="AF198" s="82"/>
      <c r="AG198" s="82"/>
      <c r="AH198" s="82"/>
      <c r="AI198" s="82"/>
      <c r="AJ198" s="132" t="s">
        <v>32</v>
      </c>
      <c r="AK198" s="82"/>
      <c r="AL198" s="82"/>
      <c r="AM198" s="82"/>
      <c r="AN198" s="82"/>
      <c r="AO198" s="82"/>
      <c r="AP198" s="82"/>
      <c r="AQ198" s="82"/>
      <c r="AR198" s="34"/>
      <c r="AS198" s="34"/>
      <c r="AT198" s="34"/>
      <c r="AU198" s="148"/>
      <c r="AV198" s="148"/>
      <c r="AW198" s="148"/>
      <c r="AX198" s="148"/>
      <c r="AY198" s="148"/>
      <c r="AZ198" s="150" t="s">
        <v>44</v>
      </c>
      <c r="BA198" s="148"/>
      <c r="BB198" s="148"/>
      <c r="BC198" s="148"/>
      <c r="BD198" s="148"/>
      <c r="BE198" s="148"/>
      <c r="BF198" s="148"/>
      <c r="BG198" s="34"/>
    </row>
    <row r="199" spans="1:59" ht="25.5" hidden="1" customHeight="1" x14ac:dyDescent="0.2">
      <c r="A199" s="54"/>
      <c r="B199" s="34"/>
      <c r="C199" s="225" t="s">
        <v>158</v>
      </c>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7"/>
      <c r="AC199" s="34"/>
      <c r="AD199" s="34"/>
      <c r="AE199" s="82"/>
      <c r="AF199" s="82"/>
      <c r="AG199" s="82"/>
      <c r="AH199" s="82"/>
      <c r="AI199" s="82"/>
      <c r="AJ199" s="82"/>
      <c r="AK199" s="82"/>
      <c r="AL199" s="82"/>
      <c r="AM199" s="82"/>
      <c r="AN199" s="82"/>
      <c r="AO199" s="82"/>
      <c r="AP199" s="82"/>
      <c r="AQ199" s="82"/>
      <c r="AR199" s="34"/>
      <c r="AS199" s="34"/>
      <c r="AT199" s="34"/>
      <c r="AU199" s="148"/>
      <c r="AV199" s="148"/>
      <c r="AW199" s="148"/>
      <c r="AX199" s="148"/>
      <c r="AY199" s="148"/>
      <c r="AZ199" s="151" t="s">
        <v>45</v>
      </c>
      <c r="BA199" s="148"/>
      <c r="BB199" s="148"/>
      <c r="BC199" s="148"/>
      <c r="BD199" s="148"/>
      <c r="BE199" s="148"/>
      <c r="BF199" s="148"/>
      <c r="BG199" s="34"/>
    </row>
    <row r="200" spans="1:59" ht="25.5" hidden="1" customHeight="1" x14ac:dyDescent="0.15">
      <c r="A200" s="54"/>
      <c r="B200" s="34"/>
      <c r="C200" s="228"/>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c r="AA200" s="229"/>
      <c r="AB200" s="230"/>
      <c r="AC200" s="34"/>
      <c r="AD200" s="34"/>
      <c r="AE200" s="133" t="s">
        <v>46</v>
      </c>
      <c r="AF200" s="82"/>
      <c r="AG200" s="82"/>
      <c r="AH200" s="82"/>
      <c r="AI200" s="82"/>
      <c r="AJ200" s="82"/>
      <c r="AK200" s="82"/>
      <c r="AL200" s="82"/>
      <c r="AM200" s="82"/>
      <c r="AN200" s="82"/>
      <c r="AO200" s="82"/>
      <c r="AP200" s="82"/>
      <c r="AQ200" s="82"/>
      <c r="AR200" s="34"/>
      <c r="AS200" s="34"/>
      <c r="AT200" s="34"/>
      <c r="AU200" s="148"/>
      <c r="AV200" s="148"/>
      <c r="AW200" s="148" t="s">
        <v>47</v>
      </c>
      <c r="AX200" s="148"/>
      <c r="AY200" s="148"/>
      <c r="AZ200" s="148" t="s">
        <v>48</v>
      </c>
      <c r="BA200" s="152"/>
      <c r="BB200" s="148"/>
      <c r="BC200" s="148"/>
      <c r="BD200" s="148"/>
      <c r="BE200" s="148"/>
      <c r="BF200" s="148"/>
      <c r="BG200" s="34"/>
    </row>
    <row r="201" spans="1:59" s="52" customFormat="1" ht="25.5" hidden="1" customHeight="1" x14ac:dyDescent="0.15">
      <c r="A201" s="54"/>
      <c r="B201" s="34"/>
      <c r="C201" s="228"/>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30"/>
      <c r="AC201" s="44"/>
      <c r="AD201" s="44"/>
      <c r="AE201" s="213" t="s">
        <v>58</v>
      </c>
      <c r="AF201" s="234"/>
      <c r="AG201" s="234"/>
      <c r="AH201" s="234"/>
      <c r="AI201" s="234"/>
      <c r="AJ201" s="234"/>
      <c r="AK201" s="235"/>
      <c r="AL201" s="239">
        <f>IF(AZ191=0,0,ROUNDUP(AW201/AZ191,3))</f>
        <v>0</v>
      </c>
      <c r="AM201" s="240"/>
      <c r="AN201" s="240"/>
      <c r="AO201" s="240"/>
      <c r="AP201" s="240"/>
      <c r="AQ201" s="241"/>
      <c r="AR201" s="34"/>
      <c r="AS201" s="34"/>
      <c r="AT201" s="34"/>
      <c r="AU201" s="149"/>
      <c r="AV201" s="205" t="s">
        <v>50</v>
      </c>
      <c r="AW201" s="245">
        <f>IF(AW191-AW196&gt;0,AW191-AW196,0)</f>
        <v>0</v>
      </c>
      <c r="AX201" s="246" t="s">
        <v>51</v>
      </c>
      <c r="AY201" s="246"/>
      <c r="AZ201" s="152"/>
      <c r="BA201" s="152"/>
      <c r="BB201" s="149"/>
      <c r="BC201" s="149"/>
      <c r="BD201" s="149"/>
      <c r="BE201" s="149"/>
      <c r="BF201" s="149"/>
      <c r="BG201" s="51"/>
    </row>
    <row r="202" spans="1:59" ht="35.25" hidden="1" customHeight="1" x14ac:dyDescent="0.15">
      <c r="A202" s="65"/>
      <c r="B202" s="34"/>
      <c r="C202" s="228"/>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c r="AB202" s="230"/>
      <c r="AC202" s="34"/>
      <c r="AD202" s="34"/>
      <c r="AE202" s="236"/>
      <c r="AF202" s="237"/>
      <c r="AG202" s="237"/>
      <c r="AH202" s="237"/>
      <c r="AI202" s="237"/>
      <c r="AJ202" s="237"/>
      <c r="AK202" s="238"/>
      <c r="AL202" s="242"/>
      <c r="AM202" s="243"/>
      <c r="AN202" s="243"/>
      <c r="AO202" s="243"/>
      <c r="AP202" s="243"/>
      <c r="AQ202" s="244"/>
      <c r="AR202" s="34"/>
      <c r="AS202" s="34"/>
      <c r="AT202" s="34"/>
      <c r="AU202" s="205"/>
      <c r="AV202" s="205"/>
      <c r="AW202" s="245"/>
      <c r="AX202" s="246"/>
      <c r="AY202" s="246"/>
      <c r="AZ202" s="148"/>
      <c r="BA202" s="148"/>
      <c r="BB202" s="148"/>
      <c r="BC202" s="148"/>
      <c r="BD202" s="148"/>
      <c r="BE202" s="148"/>
      <c r="BF202" s="148"/>
      <c r="BG202" s="34"/>
    </row>
    <row r="203" spans="1:59" ht="25.5" hidden="1" customHeight="1" x14ac:dyDescent="0.15">
      <c r="A203" s="65"/>
      <c r="B203" s="34"/>
      <c r="C203" s="231"/>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3"/>
      <c r="AC203" s="34"/>
      <c r="AD203" s="34"/>
      <c r="AE203" s="34"/>
      <c r="AF203" s="34"/>
      <c r="AG203" s="34"/>
      <c r="AH203" s="34"/>
      <c r="AI203" s="34"/>
      <c r="AJ203" s="34"/>
      <c r="AK203" s="48" t="s">
        <v>32</v>
      </c>
      <c r="AL203" s="34"/>
      <c r="AM203" s="44"/>
      <c r="AN203" s="44"/>
      <c r="AO203" s="44"/>
      <c r="AP203" s="34"/>
      <c r="AQ203" s="34"/>
      <c r="AR203" s="34"/>
      <c r="AS203" s="34"/>
      <c r="AT203" s="34"/>
      <c r="AU203" s="205"/>
      <c r="AV203" s="148"/>
      <c r="AW203" s="148"/>
      <c r="AX203" s="148"/>
      <c r="AY203" s="148"/>
      <c r="AZ203" s="148"/>
      <c r="BA203" s="148"/>
      <c r="BB203" s="148"/>
      <c r="BC203" s="148"/>
      <c r="BD203" s="148"/>
      <c r="BE203" s="148"/>
      <c r="BF203" s="148"/>
      <c r="BG203" s="34"/>
    </row>
    <row r="204" spans="1:59" ht="25.5" hidden="1" customHeight="1" x14ac:dyDescent="0.15">
      <c r="A204" s="54"/>
      <c r="B204" s="41"/>
      <c r="C204" s="34"/>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34"/>
      <c r="AD204" s="34"/>
      <c r="AE204" s="34"/>
      <c r="AF204" s="34"/>
      <c r="AG204" s="34"/>
      <c r="AH204" s="34"/>
      <c r="AI204" s="34"/>
      <c r="AJ204" s="34"/>
      <c r="AK204" s="57" t="s">
        <v>52</v>
      </c>
      <c r="AL204" s="34"/>
      <c r="AM204" s="44"/>
      <c r="AN204" s="44"/>
      <c r="AO204" s="44"/>
      <c r="AP204" s="34"/>
      <c r="AQ204" s="34"/>
      <c r="AR204" s="34"/>
      <c r="AS204" s="34"/>
      <c r="AT204" s="34"/>
      <c r="AU204" s="148"/>
      <c r="AV204" s="148"/>
      <c r="AW204" s="148"/>
      <c r="AX204" s="148"/>
      <c r="AY204" s="148"/>
      <c r="AZ204" s="148"/>
      <c r="BA204" s="148"/>
      <c r="BB204" s="148"/>
      <c r="BC204" s="148"/>
      <c r="BD204" s="148"/>
      <c r="BE204" s="148"/>
      <c r="BF204" s="148"/>
    </row>
    <row r="205" spans="1:59" ht="54" customHeight="1" x14ac:dyDescent="0.15">
      <c r="A205" s="58"/>
      <c r="B205" s="274" t="s">
        <v>68</v>
      </c>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61"/>
      <c r="AR205" s="61"/>
      <c r="AS205" s="61"/>
      <c r="AT205" s="34"/>
      <c r="AU205" s="148"/>
      <c r="AV205" s="148"/>
      <c r="AW205" s="148"/>
      <c r="AX205" s="148"/>
      <c r="AY205" s="148"/>
      <c r="AZ205" s="148"/>
      <c r="BA205" s="148"/>
      <c r="BB205" s="148"/>
      <c r="BC205" s="148"/>
      <c r="BD205" s="148"/>
      <c r="BE205" s="148"/>
      <c r="BF205" s="148"/>
    </row>
    <row r="206" spans="1:59" s="9" customFormat="1" ht="28.5" customHeight="1" x14ac:dyDescent="0.15">
      <c r="A206" s="4" t="s">
        <v>151</v>
      </c>
      <c r="B206" s="5"/>
      <c r="C206" s="5"/>
      <c r="D206" s="6"/>
      <c r="E206" s="5"/>
      <c r="F206" s="5"/>
      <c r="G206" s="5"/>
      <c r="H206" s="5"/>
      <c r="I206" s="5"/>
      <c r="J206" s="5"/>
      <c r="K206" s="5"/>
      <c r="L206" s="71"/>
      <c r="M206" s="5"/>
      <c r="N206" s="5"/>
      <c r="O206" s="5"/>
      <c r="P206" s="5"/>
      <c r="Q206" s="5"/>
      <c r="R206" s="5"/>
      <c r="S206" s="5"/>
      <c r="T206" s="5"/>
      <c r="U206" s="5"/>
      <c r="V206" s="5"/>
      <c r="W206" s="5"/>
      <c r="X206" s="5"/>
      <c r="Y206" s="5"/>
      <c r="Z206" s="5"/>
      <c r="AA206" s="5"/>
      <c r="AB206" s="5"/>
      <c r="AC206" s="5"/>
      <c r="AD206" s="5"/>
      <c r="AE206" s="72"/>
      <c r="AF206" s="72"/>
      <c r="AG206" s="72"/>
      <c r="AH206" s="72"/>
      <c r="AI206" s="72"/>
      <c r="AJ206" s="72"/>
      <c r="AK206" s="5"/>
      <c r="AL206" s="72"/>
      <c r="AM206" s="5"/>
      <c r="AN206" s="5"/>
      <c r="AO206" s="5"/>
      <c r="AP206" s="72"/>
      <c r="AQ206" s="72"/>
      <c r="AR206" s="72"/>
      <c r="AS206" s="1"/>
      <c r="AT206" s="34"/>
      <c r="AU206" s="147"/>
      <c r="AV206" s="147"/>
      <c r="AW206" s="147"/>
      <c r="AX206" s="147"/>
      <c r="AY206" s="147"/>
      <c r="AZ206" s="147"/>
      <c r="BA206" s="147"/>
      <c r="BB206" s="147"/>
      <c r="BC206" s="147"/>
      <c r="BD206" s="147"/>
      <c r="BE206" s="147"/>
      <c r="BF206" s="147"/>
    </row>
    <row r="207" spans="1:59" ht="33" customHeight="1" x14ac:dyDescent="0.15">
      <c r="A207" s="73"/>
      <c r="B207" s="73"/>
      <c r="C207" s="73" t="s">
        <v>69</v>
      </c>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34"/>
      <c r="AV207" s="34"/>
      <c r="AW207" s="34"/>
      <c r="AX207" s="34"/>
      <c r="AY207" s="34"/>
    </row>
    <row r="208" spans="1:59" ht="18.75" customHeight="1" x14ac:dyDescent="0.15">
      <c r="C208" s="275" t="s">
        <v>70</v>
      </c>
      <c r="D208" s="276"/>
      <c r="E208" s="276"/>
      <c r="F208" s="276"/>
      <c r="G208" s="276"/>
      <c r="H208" s="276"/>
      <c r="I208" s="277"/>
      <c r="J208" s="275" t="s">
        <v>71</v>
      </c>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7"/>
      <c r="AG208" s="275" t="s">
        <v>72</v>
      </c>
      <c r="AH208" s="276"/>
      <c r="AI208" s="276"/>
      <c r="AJ208" s="276"/>
      <c r="AK208" s="276"/>
      <c r="AL208" s="276"/>
      <c r="AM208" s="276"/>
      <c r="AN208" s="276"/>
      <c r="AO208" s="277"/>
      <c r="AT208" s="34"/>
      <c r="AU208" s="34"/>
      <c r="AV208" s="34"/>
      <c r="AW208" s="34"/>
      <c r="AX208" s="34"/>
      <c r="AY208" s="34"/>
    </row>
    <row r="209" spans="3:51" x14ac:dyDescent="0.15">
      <c r="C209" s="278"/>
      <c r="D209" s="279"/>
      <c r="E209" s="279"/>
      <c r="F209" s="279"/>
      <c r="G209" s="279"/>
      <c r="H209" s="279"/>
      <c r="I209" s="280"/>
      <c r="J209" s="278"/>
      <c r="K209" s="279"/>
      <c r="L209" s="279"/>
      <c r="M209" s="279"/>
      <c r="N209" s="279"/>
      <c r="O209" s="279"/>
      <c r="P209" s="279"/>
      <c r="Q209" s="279"/>
      <c r="R209" s="279"/>
      <c r="S209" s="279"/>
      <c r="T209" s="279"/>
      <c r="U209" s="279"/>
      <c r="V209" s="279"/>
      <c r="W209" s="279"/>
      <c r="X209" s="279"/>
      <c r="Y209" s="279"/>
      <c r="Z209" s="279"/>
      <c r="AA209" s="279"/>
      <c r="AB209" s="279"/>
      <c r="AC209" s="279"/>
      <c r="AD209" s="279"/>
      <c r="AE209" s="279"/>
      <c r="AF209" s="280"/>
      <c r="AG209" s="278"/>
      <c r="AH209" s="279"/>
      <c r="AI209" s="279"/>
      <c r="AJ209" s="279"/>
      <c r="AK209" s="279"/>
      <c r="AL209" s="279"/>
      <c r="AM209" s="279"/>
      <c r="AN209" s="279"/>
      <c r="AO209" s="280"/>
      <c r="AT209" s="34"/>
      <c r="AU209" s="34"/>
      <c r="AV209" s="34"/>
      <c r="AW209" s="34"/>
      <c r="AX209" s="34"/>
      <c r="AY209" s="34"/>
    </row>
    <row r="210" spans="3:51" ht="18.75" customHeight="1" x14ac:dyDescent="0.15">
      <c r="C210" s="281" t="s">
        <v>73</v>
      </c>
      <c r="D210" s="282"/>
      <c r="E210" s="282"/>
      <c r="F210" s="282"/>
      <c r="G210" s="282"/>
      <c r="H210" s="282"/>
      <c r="I210" s="283"/>
      <c r="J210" s="74" t="s">
        <v>74</v>
      </c>
      <c r="K210" s="75" t="s">
        <v>75</v>
      </c>
      <c r="L210" s="75"/>
      <c r="M210" s="75"/>
      <c r="N210" s="3"/>
      <c r="O210" s="76" t="s">
        <v>76</v>
      </c>
      <c r="P210" s="290">
        <v>1000</v>
      </c>
      <c r="Q210" s="290"/>
      <c r="R210" s="290"/>
      <c r="S210" s="76" t="s">
        <v>77</v>
      </c>
      <c r="T210" s="77"/>
      <c r="U210" s="77" t="s">
        <v>78</v>
      </c>
      <c r="V210" s="290">
        <v>1000</v>
      </c>
      <c r="W210" s="290"/>
      <c r="X210" s="290"/>
      <c r="Y210" s="77" t="s">
        <v>79</v>
      </c>
      <c r="Z210" s="77"/>
      <c r="AA210" s="78" t="s">
        <v>80</v>
      </c>
      <c r="AB210" s="78"/>
      <c r="AC210" s="78"/>
      <c r="AD210" s="77"/>
      <c r="AE210" s="77"/>
      <c r="AF210" s="3"/>
      <c r="AG210" s="79"/>
      <c r="AH210" s="67"/>
      <c r="AI210" s="67"/>
      <c r="AJ210" s="67"/>
      <c r="AK210" s="67"/>
      <c r="AL210" s="67"/>
      <c r="AM210" s="67"/>
      <c r="AN210" s="67"/>
      <c r="AO210" s="68"/>
      <c r="AP210" s="15"/>
      <c r="AQ210" s="15"/>
      <c r="AR210" s="15"/>
      <c r="AS210" s="15"/>
      <c r="AT210" s="15"/>
      <c r="AU210" s="34"/>
      <c r="AV210" s="34"/>
      <c r="AW210" s="34"/>
      <c r="AX210" s="34"/>
      <c r="AY210" s="34"/>
    </row>
    <row r="211" spans="3:51" ht="18.75" customHeight="1" x14ac:dyDescent="0.15">
      <c r="C211" s="284"/>
      <c r="D211" s="285"/>
      <c r="E211" s="285"/>
      <c r="F211" s="285"/>
      <c r="G211" s="285"/>
      <c r="H211" s="285"/>
      <c r="I211" s="286"/>
      <c r="J211" s="80"/>
      <c r="K211" s="81"/>
      <c r="L211" s="82"/>
      <c r="M211" s="82"/>
      <c r="N211" s="82"/>
      <c r="O211" s="82"/>
      <c r="P211" s="82"/>
      <c r="Q211" s="82"/>
      <c r="R211" s="82"/>
      <c r="S211" s="82"/>
      <c r="T211" s="82"/>
      <c r="U211" s="82"/>
      <c r="V211" s="82"/>
      <c r="W211" s="82"/>
      <c r="X211" s="82"/>
      <c r="Y211" s="83"/>
      <c r="Z211" s="82"/>
      <c r="AA211" s="82"/>
      <c r="AB211" s="82"/>
      <c r="AC211" s="82"/>
      <c r="AD211" s="82"/>
      <c r="AE211" s="82"/>
      <c r="AF211" s="84" t="s">
        <v>81</v>
      </c>
      <c r="AG211" s="85"/>
      <c r="AH211" s="34"/>
      <c r="AI211" s="34"/>
      <c r="AJ211" s="34"/>
      <c r="AK211" s="34"/>
      <c r="AL211" s="34"/>
      <c r="AM211" s="34"/>
      <c r="AN211" s="34"/>
      <c r="AO211" s="66"/>
      <c r="AP211" s="15"/>
      <c r="AT211" s="34"/>
      <c r="AU211" s="34"/>
      <c r="AV211" s="34"/>
      <c r="AW211" s="34"/>
      <c r="AX211" s="34"/>
      <c r="AY211" s="34"/>
    </row>
    <row r="212" spans="3:51" x14ac:dyDescent="0.15">
      <c r="C212" s="284"/>
      <c r="D212" s="285"/>
      <c r="E212" s="285"/>
      <c r="F212" s="285"/>
      <c r="G212" s="285"/>
      <c r="H212" s="285"/>
      <c r="I212" s="286"/>
      <c r="J212" s="86"/>
      <c r="K212" s="269">
        <v>20</v>
      </c>
      <c r="L212" s="269"/>
      <c r="M212" s="87"/>
      <c r="N212" s="15"/>
      <c r="O212" s="88" t="s">
        <v>82</v>
      </c>
      <c r="P212" s="89" t="str">
        <f>AA210</f>
        <v>加算単位</v>
      </c>
      <c r="Q212" s="89"/>
      <c r="R212" s="89"/>
      <c r="S212" s="3"/>
      <c r="T212" s="82" t="s">
        <v>83</v>
      </c>
      <c r="U212" s="269">
        <v>20</v>
      </c>
      <c r="V212" s="269"/>
      <c r="W212" s="87"/>
      <c r="X212" s="15"/>
      <c r="Y212" s="88" t="s">
        <v>84</v>
      </c>
      <c r="Z212" s="270" t="s">
        <v>31</v>
      </c>
      <c r="AA212" s="270"/>
      <c r="AB212" s="270"/>
      <c r="AC212" s="15" t="s">
        <v>85</v>
      </c>
      <c r="AD212" s="82"/>
      <c r="AE212" s="82"/>
      <c r="AF212" s="90"/>
      <c r="AG212" s="85"/>
      <c r="AH212" s="34"/>
      <c r="AI212" s="34"/>
      <c r="AJ212" s="34"/>
      <c r="AK212" s="34"/>
      <c r="AL212" s="34"/>
      <c r="AM212" s="34"/>
      <c r="AN212" s="34"/>
      <c r="AO212" s="66"/>
      <c r="AP212" s="34"/>
      <c r="AQ212" s="34"/>
      <c r="AR212" s="34"/>
      <c r="AS212" s="34"/>
      <c r="AT212" s="34"/>
      <c r="AU212" s="34"/>
      <c r="AV212" s="34"/>
      <c r="AW212" s="34"/>
      <c r="AX212" s="34"/>
      <c r="AY212" s="34"/>
    </row>
    <row r="213" spans="3:51" x14ac:dyDescent="0.15">
      <c r="C213" s="287"/>
      <c r="D213" s="288"/>
      <c r="E213" s="288"/>
      <c r="F213" s="288"/>
      <c r="G213" s="288"/>
      <c r="H213" s="288"/>
      <c r="I213" s="289"/>
      <c r="J213" s="91"/>
      <c r="K213" s="92" t="s">
        <v>86</v>
      </c>
      <c r="L213" s="93"/>
      <c r="M213" s="93"/>
      <c r="N213" s="93"/>
      <c r="O213" s="82"/>
      <c r="P213" s="94"/>
      <c r="Q213" s="95"/>
      <c r="R213" s="95"/>
      <c r="S213" s="3"/>
      <c r="T213" s="95"/>
      <c r="U213" s="95"/>
      <c r="V213" s="95"/>
      <c r="W213" s="95"/>
      <c r="X213" s="95"/>
      <c r="Y213" s="95"/>
      <c r="Z213" s="94"/>
      <c r="AA213" s="96"/>
      <c r="AB213" s="96"/>
      <c r="AC213" s="93"/>
      <c r="AD213" s="93"/>
      <c r="AE213" s="93"/>
      <c r="AF213" s="97"/>
      <c r="AG213" s="85"/>
      <c r="AH213" s="34"/>
      <c r="AI213" s="34"/>
      <c r="AJ213" s="34"/>
      <c r="AK213" s="34"/>
      <c r="AL213" s="34"/>
      <c r="AM213" s="34"/>
      <c r="AN213" s="34"/>
      <c r="AO213" s="66"/>
      <c r="AP213" s="34"/>
      <c r="AQ213" s="34"/>
      <c r="AR213" s="34"/>
      <c r="AS213" s="34"/>
      <c r="AT213" s="34"/>
      <c r="AU213" s="34"/>
      <c r="AV213" s="34"/>
      <c r="AW213" s="34"/>
      <c r="AX213" s="34"/>
      <c r="AY213" s="34"/>
    </row>
    <row r="214" spans="3:51" ht="18.75" customHeight="1" x14ac:dyDescent="0.15">
      <c r="C214" s="259" t="s">
        <v>87</v>
      </c>
      <c r="D214" s="260"/>
      <c r="E214" s="260"/>
      <c r="F214" s="260"/>
      <c r="G214" s="260"/>
      <c r="H214" s="260"/>
      <c r="I214" s="261"/>
      <c r="J214" s="98"/>
      <c r="K214" s="77"/>
      <c r="L214" s="77"/>
      <c r="M214" s="77"/>
      <c r="N214" s="77"/>
      <c r="O214" s="99"/>
      <c r="P214" s="100"/>
      <c r="Q214" s="100"/>
      <c r="R214" s="100"/>
      <c r="S214" s="100"/>
      <c r="T214" s="100"/>
      <c r="U214" s="100"/>
      <c r="V214" s="100"/>
      <c r="W214" s="100"/>
      <c r="X214" s="99"/>
      <c r="Y214" s="101"/>
      <c r="Z214" s="101"/>
      <c r="AA214" s="77"/>
      <c r="AB214" s="77"/>
      <c r="AC214" s="77"/>
      <c r="AD214" s="77"/>
      <c r="AE214" s="77"/>
      <c r="AF214" s="102"/>
      <c r="AG214" s="265" t="s">
        <v>88</v>
      </c>
      <c r="AH214" s="266"/>
      <c r="AI214" s="266"/>
      <c r="AJ214" s="266"/>
      <c r="AK214" s="266"/>
      <c r="AL214" s="266"/>
      <c r="AM214" s="267" t="s">
        <v>85</v>
      </c>
      <c r="AN214" s="267"/>
      <c r="AO214" s="268"/>
      <c r="AP214" s="34"/>
      <c r="AQ214" s="34"/>
      <c r="AR214" s="34"/>
      <c r="AS214" s="34"/>
      <c r="AT214" s="34"/>
      <c r="AU214" s="34"/>
      <c r="AV214" s="34"/>
      <c r="AW214" s="34"/>
      <c r="AX214" s="34"/>
      <c r="AY214" s="34"/>
    </row>
    <row r="215" spans="3:51" ht="18.75" customHeight="1" x14ac:dyDescent="0.15">
      <c r="C215" s="262"/>
      <c r="D215" s="263"/>
      <c r="E215" s="263"/>
      <c r="F215" s="263"/>
      <c r="G215" s="263"/>
      <c r="H215" s="263"/>
      <c r="I215" s="264"/>
      <c r="J215" s="103" t="s">
        <v>89</v>
      </c>
      <c r="K215" s="15"/>
      <c r="L215" s="15"/>
      <c r="M215" s="142"/>
      <c r="N215" s="82"/>
      <c r="O215" s="82"/>
      <c r="P215" s="142"/>
      <c r="Q215" s="82" t="s">
        <v>83</v>
      </c>
      <c r="R215" s="269">
        <v>0.2</v>
      </c>
      <c r="S215" s="269"/>
      <c r="T215" s="269"/>
      <c r="U215" s="15"/>
      <c r="V215" s="15"/>
      <c r="W215" s="88" t="s">
        <v>84</v>
      </c>
      <c r="X215" s="270" t="s">
        <v>50</v>
      </c>
      <c r="Y215" s="270"/>
      <c r="Z215" s="270"/>
      <c r="AA215" s="15" t="s">
        <v>85</v>
      </c>
      <c r="AB215" s="15"/>
      <c r="AC215" s="15"/>
      <c r="AD215" s="82"/>
      <c r="AE215" s="82"/>
      <c r="AF215" s="90"/>
      <c r="AG215" s="265"/>
      <c r="AH215" s="266"/>
      <c r="AI215" s="266"/>
      <c r="AJ215" s="266"/>
      <c r="AK215" s="266"/>
      <c r="AL215" s="266"/>
      <c r="AM215" s="267"/>
      <c r="AN215" s="267"/>
      <c r="AO215" s="268"/>
      <c r="AP215" s="34"/>
      <c r="AQ215" s="34"/>
      <c r="AR215" s="34"/>
      <c r="AS215" s="34"/>
      <c r="AT215" s="34"/>
      <c r="AU215" s="34"/>
      <c r="AV215" s="34"/>
      <c r="AW215" s="34"/>
      <c r="AX215" s="34"/>
      <c r="AY215" s="34"/>
    </row>
    <row r="216" spans="3:51" ht="18.75" customHeight="1" x14ac:dyDescent="0.15">
      <c r="C216" s="262"/>
      <c r="D216" s="263"/>
      <c r="E216" s="263"/>
      <c r="F216" s="263"/>
      <c r="G216" s="263"/>
      <c r="H216" s="263"/>
      <c r="I216" s="264"/>
      <c r="J216" s="104"/>
      <c r="K216" s="142"/>
      <c r="L216" s="142"/>
      <c r="M216" s="142"/>
      <c r="N216" s="82"/>
      <c r="O216" s="82"/>
      <c r="P216" s="142"/>
      <c r="Q216" s="142"/>
      <c r="R216" s="15"/>
      <c r="S216" s="15"/>
      <c r="T216" s="15"/>
      <c r="U216" s="15"/>
      <c r="V216" s="15"/>
      <c r="W216" s="15"/>
      <c r="X216" s="81"/>
      <c r="Y216" s="15"/>
      <c r="Z216" s="82"/>
      <c r="AA216" s="15"/>
      <c r="AB216" s="15"/>
      <c r="AC216" s="15"/>
      <c r="AD216" s="15"/>
      <c r="AE216" s="82"/>
      <c r="AF216" s="90"/>
      <c r="AG216" s="265"/>
      <c r="AH216" s="266"/>
      <c r="AI216" s="266"/>
      <c r="AJ216" s="266"/>
      <c r="AK216" s="266"/>
      <c r="AL216" s="266"/>
      <c r="AM216" s="267"/>
      <c r="AN216" s="267"/>
      <c r="AO216" s="268"/>
      <c r="AP216" s="34"/>
      <c r="AQ216" s="34"/>
      <c r="AR216" s="34"/>
      <c r="AS216" s="34"/>
      <c r="AT216" s="34"/>
      <c r="AU216" s="34"/>
      <c r="AV216" s="34"/>
      <c r="AW216" s="34"/>
      <c r="AX216" s="34"/>
      <c r="AY216" s="34"/>
    </row>
    <row r="217" spans="3:51" ht="18.75" customHeight="1" x14ac:dyDescent="0.15">
      <c r="C217" s="271" t="s">
        <v>90</v>
      </c>
      <c r="D217" s="272"/>
      <c r="E217" s="272"/>
      <c r="F217" s="272"/>
      <c r="G217" s="272"/>
      <c r="H217" s="272"/>
      <c r="I217" s="273"/>
      <c r="J217" s="91"/>
      <c r="K217" s="105"/>
      <c r="L217" s="105"/>
      <c r="M217" s="105"/>
      <c r="N217" s="93"/>
      <c r="O217" s="93"/>
      <c r="P217" s="105"/>
      <c r="Q217" s="105"/>
      <c r="R217" s="106"/>
      <c r="S217" s="106"/>
      <c r="T217" s="106"/>
      <c r="U217" s="106"/>
      <c r="V217" s="106"/>
      <c r="W217" s="106"/>
      <c r="X217" s="106"/>
      <c r="Y217" s="106"/>
      <c r="Z217" s="96"/>
      <c r="AA217" s="106"/>
      <c r="AB217" s="106"/>
      <c r="AC217" s="106"/>
      <c r="AD217" s="106"/>
      <c r="AE217" s="93"/>
      <c r="AF217" s="97"/>
      <c r="AG217" s="265"/>
      <c r="AH217" s="266"/>
      <c r="AI217" s="266"/>
      <c r="AJ217" s="266"/>
      <c r="AK217" s="266"/>
      <c r="AL217" s="266"/>
      <c r="AM217" s="267"/>
      <c r="AN217" s="267"/>
      <c r="AO217" s="268"/>
      <c r="AP217" s="34"/>
      <c r="AQ217" s="34"/>
      <c r="AR217" s="34"/>
      <c r="AS217" s="34"/>
      <c r="AT217" s="34"/>
      <c r="AU217" s="34"/>
      <c r="AV217" s="34"/>
      <c r="AW217" s="34"/>
      <c r="AX217" s="34"/>
      <c r="AY217" s="34"/>
    </row>
    <row r="218" spans="3:51" x14ac:dyDescent="0.15">
      <c r="C218" s="259" t="s">
        <v>91</v>
      </c>
      <c r="D218" s="260"/>
      <c r="E218" s="260"/>
      <c r="F218" s="260"/>
      <c r="G218" s="260"/>
      <c r="H218" s="260"/>
      <c r="I218" s="261"/>
      <c r="J218" s="98"/>
      <c r="K218" s="76"/>
      <c r="L218" s="76"/>
      <c r="M218" s="76"/>
      <c r="N218" s="77"/>
      <c r="O218" s="77"/>
      <c r="P218" s="76"/>
      <c r="Q218" s="76"/>
      <c r="R218" s="107"/>
      <c r="S218" s="107"/>
      <c r="T218" s="107"/>
      <c r="U218" s="107"/>
      <c r="V218" s="107"/>
      <c r="W218" s="107"/>
      <c r="X218" s="107"/>
      <c r="Y218" s="107"/>
      <c r="Z218" s="101"/>
      <c r="AA218" s="107"/>
      <c r="AB218" s="107"/>
      <c r="AC218" s="107"/>
      <c r="AD218" s="107"/>
      <c r="AE218" s="77"/>
      <c r="AF218" s="102"/>
      <c r="AG218" s="85"/>
      <c r="AH218" s="81"/>
      <c r="AI218" s="34"/>
      <c r="AJ218" s="34"/>
      <c r="AK218" s="34"/>
      <c r="AL218" s="34"/>
      <c r="AM218" s="34"/>
      <c r="AN218" s="34"/>
      <c r="AO218" s="66"/>
      <c r="AP218" s="34"/>
      <c r="AQ218" s="34"/>
      <c r="AR218" s="34"/>
      <c r="AS218" s="34"/>
      <c r="AT218" s="34"/>
      <c r="AU218" s="34"/>
      <c r="AV218" s="34"/>
      <c r="AW218" s="34"/>
      <c r="AX218" s="34"/>
      <c r="AY218" s="34"/>
    </row>
    <row r="219" spans="3:51" x14ac:dyDescent="0.15">
      <c r="C219" s="262"/>
      <c r="D219" s="263"/>
      <c r="E219" s="263"/>
      <c r="F219" s="263"/>
      <c r="G219" s="263"/>
      <c r="H219" s="263"/>
      <c r="I219" s="264"/>
      <c r="J219" s="103" t="s">
        <v>92</v>
      </c>
      <c r="K219" s="15"/>
      <c r="L219" s="15"/>
      <c r="M219" s="142"/>
      <c r="N219" s="82"/>
      <c r="O219" s="82"/>
      <c r="P219" s="142"/>
      <c r="Q219" s="82" t="s">
        <v>83</v>
      </c>
      <c r="R219" s="269">
        <v>2</v>
      </c>
      <c r="S219" s="269"/>
      <c r="T219" s="269"/>
      <c r="U219" s="15"/>
      <c r="V219" s="15"/>
      <c r="W219" s="88" t="s">
        <v>84</v>
      </c>
      <c r="X219" s="270" t="s">
        <v>93</v>
      </c>
      <c r="Y219" s="270"/>
      <c r="Z219" s="270"/>
      <c r="AA219" s="15" t="s">
        <v>85</v>
      </c>
      <c r="AB219" s="15"/>
      <c r="AC219" s="15"/>
      <c r="AD219" s="82"/>
      <c r="AE219" s="82"/>
      <c r="AF219" s="90"/>
      <c r="AG219" s="302" t="s">
        <v>94</v>
      </c>
      <c r="AH219" s="303"/>
      <c r="AI219" s="303"/>
      <c r="AJ219" s="303"/>
      <c r="AK219" s="303"/>
      <c r="AL219" s="303"/>
      <c r="AM219" s="303"/>
      <c r="AN219" s="303"/>
      <c r="AO219" s="304"/>
      <c r="AP219" s="34"/>
      <c r="AQ219" s="34"/>
      <c r="AR219" s="34"/>
      <c r="AS219" s="34"/>
      <c r="AT219" s="34"/>
      <c r="AU219" s="34"/>
      <c r="AV219" s="34"/>
      <c r="AW219" s="34"/>
      <c r="AX219" s="34"/>
      <c r="AY219" s="34"/>
    </row>
    <row r="220" spans="3:51" x14ac:dyDescent="0.15">
      <c r="C220" s="262"/>
      <c r="D220" s="263"/>
      <c r="E220" s="263"/>
      <c r="F220" s="263"/>
      <c r="G220" s="263"/>
      <c r="H220" s="263"/>
      <c r="I220" s="264"/>
      <c r="J220" s="104"/>
      <c r="K220" s="142"/>
      <c r="L220" s="142"/>
      <c r="M220" s="142"/>
      <c r="N220" s="82"/>
      <c r="O220" s="82"/>
      <c r="P220" s="142"/>
      <c r="Q220" s="142"/>
      <c r="R220" s="15"/>
      <c r="S220" s="15"/>
      <c r="T220" s="15"/>
      <c r="U220" s="15"/>
      <c r="V220" s="15"/>
      <c r="W220" s="15"/>
      <c r="X220" s="81"/>
      <c r="Y220" s="15"/>
      <c r="Z220" s="82"/>
      <c r="AA220" s="15"/>
      <c r="AB220" s="15"/>
      <c r="AC220" s="15"/>
      <c r="AD220" s="15"/>
      <c r="AE220" s="82"/>
      <c r="AF220" s="90"/>
      <c r="AG220" s="302"/>
      <c r="AH220" s="303"/>
      <c r="AI220" s="303"/>
      <c r="AJ220" s="303"/>
      <c r="AK220" s="303"/>
      <c r="AL220" s="303"/>
      <c r="AM220" s="303"/>
      <c r="AN220" s="303"/>
      <c r="AO220" s="304"/>
      <c r="AP220" s="34"/>
      <c r="AQ220" s="34"/>
      <c r="AR220" s="34"/>
      <c r="AS220" s="34"/>
      <c r="AT220" s="34"/>
      <c r="AU220" s="34"/>
      <c r="AV220" s="34"/>
      <c r="AW220" s="34"/>
      <c r="AX220" s="34"/>
      <c r="AY220" s="34"/>
    </row>
    <row r="221" spans="3:51" x14ac:dyDescent="0.15">
      <c r="C221" s="271"/>
      <c r="D221" s="272"/>
      <c r="E221" s="272"/>
      <c r="F221" s="272"/>
      <c r="G221" s="272"/>
      <c r="H221" s="272"/>
      <c r="I221" s="273"/>
      <c r="J221" s="108"/>
      <c r="K221" s="93"/>
      <c r="L221" s="93"/>
      <c r="M221" s="93"/>
      <c r="N221" s="93"/>
      <c r="O221" s="93"/>
      <c r="P221" s="93"/>
      <c r="Q221" s="93"/>
      <c r="R221" s="93"/>
      <c r="S221" s="93"/>
      <c r="T221" s="93"/>
      <c r="U221" s="93"/>
      <c r="V221" s="93"/>
      <c r="W221" s="93"/>
      <c r="X221" s="93"/>
      <c r="Y221" s="93"/>
      <c r="Z221" s="93"/>
      <c r="AA221" s="93"/>
      <c r="AB221" s="93"/>
      <c r="AC221" s="93"/>
      <c r="AD221" s="93"/>
      <c r="AE221" s="93"/>
      <c r="AF221" s="97"/>
      <c r="AG221" s="305"/>
      <c r="AH221" s="306"/>
      <c r="AI221" s="306"/>
      <c r="AJ221" s="306"/>
      <c r="AK221" s="306"/>
      <c r="AL221" s="306"/>
      <c r="AM221" s="306"/>
      <c r="AN221" s="306"/>
      <c r="AO221" s="307"/>
      <c r="AP221" s="34"/>
      <c r="AQ221" s="34"/>
      <c r="AR221" s="34"/>
      <c r="AS221" s="34"/>
      <c r="AT221" s="34"/>
      <c r="AU221" s="34"/>
      <c r="AV221" s="34"/>
      <c r="AW221" s="34"/>
      <c r="AX221" s="34"/>
      <c r="AY221" s="34"/>
    </row>
    <row r="222" spans="3:51" x14ac:dyDescent="0.15">
      <c r="AG222" s="69"/>
      <c r="AH222" s="69"/>
      <c r="AI222" s="69"/>
      <c r="AJ222" s="69"/>
      <c r="AK222" s="69"/>
      <c r="AL222" s="69"/>
      <c r="AM222" s="69"/>
      <c r="AN222" s="69"/>
      <c r="AO222" s="69"/>
      <c r="AT222" s="34"/>
      <c r="AU222" s="34"/>
      <c r="AV222" s="34"/>
      <c r="AW222" s="34"/>
      <c r="AX222" s="34"/>
      <c r="AY222" s="34"/>
    </row>
    <row r="223" spans="3:51" x14ac:dyDescent="0.15">
      <c r="C223" s="1" t="s">
        <v>95</v>
      </c>
      <c r="AG223" s="69"/>
      <c r="AH223" s="69"/>
      <c r="AI223" s="69"/>
      <c r="AJ223" s="69"/>
      <c r="AK223" s="69"/>
      <c r="AL223" s="69"/>
      <c r="AM223" s="69"/>
      <c r="AN223" s="69"/>
      <c r="AO223" s="69"/>
      <c r="AT223" s="34"/>
      <c r="AU223" s="34"/>
      <c r="AV223" s="34"/>
      <c r="AW223" s="34"/>
      <c r="AX223" s="34"/>
      <c r="AY223" s="34"/>
    </row>
    <row r="224" spans="3:51" ht="37.5" customHeight="1" x14ac:dyDescent="0.15">
      <c r="C224" s="308" t="s">
        <v>96</v>
      </c>
      <c r="D224" s="308"/>
      <c r="E224" s="308"/>
      <c r="F224" s="308"/>
      <c r="G224" s="308"/>
      <c r="H224" s="276" t="s">
        <v>8</v>
      </c>
      <c r="I224" s="276"/>
      <c r="J224" s="276"/>
      <c r="K224" s="276"/>
      <c r="L224" s="276"/>
      <c r="M224" s="297">
        <v>3400</v>
      </c>
      <c r="N224" s="297"/>
      <c r="O224" s="297"/>
      <c r="P224" s="297"/>
      <c r="Q224" s="297"/>
      <c r="R224" s="297"/>
      <c r="S224" s="297"/>
      <c r="T224" s="260" t="s">
        <v>97</v>
      </c>
      <c r="U224" s="260"/>
      <c r="V224" s="260"/>
      <c r="W224" s="188" t="s">
        <v>98</v>
      </c>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90"/>
      <c r="AT224" s="34"/>
      <c r="AU224" s="34"/>
      <c r="AV224" s="34"/>
      <c r="AW224" s="34"/>
      <c r="AX224" s="34"/>
      <c r="AY224" s="34"/>
    </row>
    <row r="225" spans="3:51" ht="18.75" customHeight="1" x14ac:dyDescent="0.15">
      <c r="C225" s="308"/>
      <c r="D225" s="308"/>
      <c r="E225" s="308"/>
      <c r="F225" s="308"/>
      <c r="G225" s="308"/>
      <c r="H225" s="279"/>
      <c r="I225" s="279"/>
      <c r="J225" s="279"/>
      <c r="K225" s="279"/>
      <c r="L225" s="279"/>
      <c r="M225" s="298"/>
      <c r="N225" s="298"/>
      <c r="O225" s="298"/>
      <c r="P225" s="298"/>
      <c r="Q225" s="298"/>
      <c r="R225" s="298"/>
      <c r="S225" s="298"/>
      <c r="T225" s="272"/>
      <c r="U225" s="272"/>
      <c r="V225" s="272"/>
      <c r="W225" s="191"/>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3"/>
      <c r="AT225" s="34"/>
      <c r="AU225" s="34"/>
      <c r="AV225" s="70"/>
      <c r="AW225" s="34"/>
      <c r="AX225" s="34"/>
      <c r="AY225" s="34"/>
    </row>
    <row r="226" spans="3:51" ht="37.5" customHeight="1" x14ac:dyDescent="0.15">
      <c r="C226" s="308"/>
      <c r="D226" s="308"/>
      <c r="E226" s="308"/>
      <c r="F226" s="308"/>
      <c r="G226" s="308"/>
      <c r="H226" s="276" t="s">
        <v>103</v>
      </c>
      <c r="I226" s="276"/>
      <c r="J226" s="276"/>
      <c r="K226" s="276"/>
      <c r="L226" s="276"/>
      <c r="M226" s="297">
        <v>2500</v>
      </c>
      <c r="N226" s="297"/>
      <c r="O226" s="297"/>
      <c r="P226" s="297"/>
      <c r="Q226" s="297"/>
      <c r="R226" s="297"/>
      <c r="S226" s="297"/>
      <c r="T226" s="260" t="s">
        <v>97</v>
      </c>
      <c r="U226" s="260"/>
      <c r="V226" s="260"/>
      <c r="W226" s="191"/>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3"/>
      <c r="AT226" s="34"/>
      <c r="AU226" s="34"/>
      <c r="AV226" s="34"/>
      <c r="AW226" s="34"/>
      <c r="AX226" s="34"/>
      <c r="AY226" s="34"/>
    </row>
    <row r="227" spans="3:51" ht="18.75" customHeight="1" x14ac:dyDescent="0.15">
      <c r="C227" s="308"/>
      <c r="D227" s="308"/>
      <c r="E227" s="308"/>
      <c r="F227" s="308"/>
      <c r="G227" s="308"/>
      <c r="H227" s="279"/>
      <c r="I227" s="279"/>
      <c r="J227" s="279"/>
      <c r="K227" s="279"/>
      <c r="L227" s="279"/>
      <c r="M227" s="298"/>
      <c r="N227" s="298"/>
      <c r="O227" s="298"/>
      <c r="P227" s="298"/>
      <c r="Q227" s="298"/>
      <c r="R227" s="298"/>
      <c r="S227" s="298"/>
      <c r="T227" s="272"/>
      <c r="U227" s="272"/>
      <c r="V227" s="272"/>
      <c r="W227" s="191"/>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3"/>
      <c r="AT227" s="34"/>
      <c r="AU227" s="34"/>
      <c r="AV227" s="34"/>
      <c r="AW227" s="34"/>
      <c r="AX227" s="34"/>
      <c r="AY227" s="34"/>
    </row>
    <row r="228" spans="3:51" ht="37.5" customHeight="1" x14ac:dyDescent="0.15">
      <c r="C228" s="308"/>
      <c r="D228" s="308"/>
      <c r="E228" s="308"/>
      <c r="F228" s="308"/>
      <c r="G228" s="308"/>
      <c r="H228" s="276" t="s">
        <v>104</v>
      </c>
      <c r="I228" s="276"/>
      <c r="J228" s="276"/>
      <c r="K228" s="276"/>
      <c r="L228" s="276"/>
      <c r="M228" s="297">
        <v>1800</v>
      </c>
      <c r="N228" s="297"/>
      <c r="O228" s="297"/>
      <c r="P228" s="297"/>
      <c r="Q228" s="297"/>
      <c r="R228" s="297"/>
      <c r="S228" s="297"/>
      <c r="T228" s="260" t="s">
        <v>97</v>
      </c>
      <c r="U228" s="260"/>
      <c r="V228" s="260"/>
      <c r="W228" s="191"/>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3"/>
      <c r="AT228" s="34"/>
      <c r="AU228" s="34"/>
      <c r="AV228" s="34"/>
      <c r="AW228" s="34"/>
      <c r="AX228" s="34"/>
      <c r="AY228" s="34"/>
    </row>
    <row r="229" spans="3:51" ht="18.75" customHeight="1" x14ac:dyDescent="0.15">
      <c r="C229" s="308"/>
      <c r="D229" s="308"/>
      <c r="E229" s="308"/>
      <c r="F229" s="308"/>
      <c r="G229" s="308"/>
      <c r="H229" s="279"/>
      <c r="I229" s="279"/>
      <c r="J229" s="279"/>
      <c r="K229" s="279"/>
      <c r="L229" s="279"/>
      <c r="M229" s="298"/>
      <c r="N229" s="298"/>
      <c r="O229" s="298"/>
      <c r="P229" s="298"/>
      <c r="Q229" s="298"/>
      <c r="R229" s="298"/>
      <c r="S229" s="298"/>
      <c r="T229" s="272"/>
      <c r="U229" s="272"/>
      <c r="V229" s="272"/>
      <c r="W229" s="194"/>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6"/>
      <c r="AT229" s="34"/>
      <c r="AU229" s="34"/>
      <c r="AV229" s="34"/>
      <c r="AW229" s="34"/>
      <c r="AX229" s="34"/>
      <c r="AY229" s="34"/>
    </row>
    <row r="230" spans="3:51" x14ac:dyDescent="0.15">
      <c r="AG230" s="69"/>
      <c r="AH230" s="69"/>
      <c r="AI230" s="69"/>
      <c r="AJ230" s="69"/>
      <c r="AK230" s="69"/>
      <c r="AL230" s="69"/>
      <c r="AM230" s="69"/>
      <c r="AN230" s="69"/>
      <c r="AO230" s="69"/>
      <c r="AT230" s="34"/>
      <c r="AU230" s="34"/>
      <c r="AV230" s="34"/>
      <c r="AW230" s="34"/>
      <c r="AX230" s="34"/>
      <c r="AY230" s="34"/>
    </row>
    <row r="231" spans="3:51" ht="37.5" customHeight="1" x14ac:dyDescent="0.15">
      <c r="C231" s="299" t="s">
        <v>8</v>
      </c>
      <c r="D231" s="299"/>
      <c r="E231" s="299"/>
      <c r="F231" s="299"/>
      <c r="G231" s="300" t="s">
        <v>99</v>
      </c>
      <c r="H231" s="300"/>
      <c r="I231" s="300"/>
      <c r="J231" s="300"/>
      <c r="K231" s="300"/>
      <c r="L231" s="300"/>
      <c r="M231" s="295">
        <v>50</v>
      </c>
      <c r="N231" s="295"/>
      <c r="O231" s="295"/>
      <c r="P231" s="295"/>
      <c r="Q231" s="295"/>
      <c r="R231" s="295"/>
      <c r="S231" s="295"/>
      <c r="T231" s="260" t="s">
        <v>100</v>
      </c>
      <c r="U231" s="260"/>
      <c r="V231" s="260"/>
      <c r="W231" s="360" t="s">
        <v>101</v>
      </c>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2"/>
      <c r="AT231" s="34"/>
      <c r="AU231" s="34"/>
      <c r="AV231" s="34"/>
      <c r="AW231" s="34"/>
      <c r="AX231" s="34"/>
      <c r="AY231" s="34"/>
    </row>
    <row r="232" spans="3:51" ht="18.75" customHeight="1" x14ac:dyDescent="0.15">
      <c r="C232" s="299"/>
      <c r="D232" s="299"/>
      <c r="E232" s="299"/>
      <c r="F232" s="299"/>
      <c r="G232" s="301"/>
      <c r="H232" s="301"/>
      <c r="I232" s="301"/>
      <c r="J232" s="301"/>
      <c r="K232" s="301"/>
      <c r="L232" s="301"/>
      <c r="M232" s="296"/>
      <c r="N232" s="296"/>
      <c r="O232" s="296"/>
      <c r="P232" s="296"/>
      <c r="Q232" s="296"/>
      <c r="R232" s="296"/>
      <c r="S232" s="296"/>
      <c r="T232" s="272"/>
      <c r="U232" s="272"/>
      <c r="V232" s="272"/>
      <c r="W232" s="363"/>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5"/>
      <c r="AT232" s="34"/>
      <c r="AU232" s="34"/>
      <c r="AV232" s="70"/>
      <c r="AW232" s="34"/>
      <c r="AX232" s="34"/>
      <c r="AY232" s="34"/>
    </row>
    <row r="233" spans="3:51" ht="37.5" customHeight="1" x14ac:dyDescent="0.15">
      <c r="C233" s="299"/>
      <c r="D233" s="299"/>
      <c r="E233" s="299"/>
      <c r="F233" s="299"/>
      <c r="G233" s="69"/>
      <c r="H233" s="291" t="s">
        <v>102</v>
      </c>
      <c r="I233" s="292"/>
      <c r="J233" s="292"/>
      <c r="K233" s="292"/>
      <c r="L233" s="292"/>
      <c r="M233" s="295">
        <v>30</v>
      </c>
      <c r="N233" s="295"/>
      <c r="O233" s="295"/>
      <c r="P233" s="295"/>
      <c r="Q233" s="295"/>
      <c r="R233" s="295"/>
      <c r="S233" s="295"/>
      <c r="T233" s="260" t="s">
        <v>100</v>
      </c>
      <c r="U233" s="260"/>
      <c r="V233" s="260"/>
      <c r="W233" s="363"/>
      <c r="X233" s="364"/>
      <c r="Y233" s="364"/>
      <c r="Z233" s="364"/>
      <c r="AA233" s="364"/>
      <c r="AB233" s="364"/>
      <c r="AC233" s="364"/>
      <c r="AD233" s="364"/>
      <c r="AE233" s="364"/>
      <c r="AF233" s="364"/>
      <c r="AG233" s="364"/>
      <c r="AH233" s="364"/>
      <c r="AI233" s="364"/>
      <c r="AJ233" s="364"/>
      <c r="AK233" s="364"/>
      <c r="AL233" s="364"/>
      <c r="AM233" s="364"/>
      <c r="AN233" s="364"/>
      <c r="AO233" s="364"/>
      <c r="AP233" s="364"/>
      <c r="AQ233" s="364"/>
      <c r="AR233" s="365"/>
      <c r="AT233" s="34"/>
      <c r="AU233" s="34"/>
      <c r="AV233" s="34"/>
      <c r="AW233" s="34"/>
      <c r="AX233" s="34"/>
      <c r="AY233" s="34"/>
    </row>
    <row r="234" spans="3:51" ht="18.75" customHeight="1" x14ac:dyDescent="0.15">
      <c r="C234" s="299"/>
      <c r="D234" s="299"/>
      <c r="E234" s="299"/>
      <c r="F234" s="299"/>
      <c r="G234" s="110"/>
      <c r="H234" s="293"/>
      <c r="I234" s="294"/>
      <c r="J234" s="294"/>
      <c r="K234" s="294"/>
      <c r="L234" s="294"/>
      <c r="M234" s="296"/>
      <c r="N234" s="296"/>
      <c r="O234" s="296"/>
      <c r="P234" s="296"/>
      <c r="Q234" s="296"/>
      <c r="R234" s="296"/>
      <c r="S234" s="296"/>
      <c r="T234" s="272"/>
      <c r="U234" s="272"/>
      <c r="V234" s="272"/>
      <c r="W234" s="363"/>
      <c r="X234" s="364"/>
      <c r="Y234" s="364"/>
      <c r="Z234" s="364"/>
      <c r="AA234" s="364"/>
      <c r="AB234" s="364"/>
      <c r="AC234" s="364"/>
      <c r="AD234" s="364"/>
      <c r="AE234" s="364"/>
      <c r="AF234" s="364"/>
      <c r="AG234" s="364"/>
      <c r="AH234" s="364"/>
      <c r="AI234" s="364"/>
      <c r="AJ234" s="364"/>
      <c r="AK234" s="364"/>
      <c r="AL234" s="364"/>
      <c r="AM234" s="364"/>
      <c r="AN234" s="364"/>
      <c r="AO234" s="364"/>
      <c r="AP234" s="364"/>
      <c r="AQ234" s="364"/>
      <c r="AR234" s="365"/>
      <c r="AT234" s="34"/>
      <c r="AU234" s="34"/>
      <c r="AV234" s="34"/>
      <c r="AW234" s="34"/>
      <c r="AX234" s="34"/>
      <c r="AY234" s="34"/>
    </row>
    <row r="235" spans="3:51" ht="37.5" customHeight="1" x14ac:dyDescent="0.15">
      <c r="C235" s="299" t="s">
        <v>103</v>
      </c>
      <c r="D235" s="299"/>
      <c r="E235" s="299"/>
      <c r="F235" s="299"/>
      <c r="G235" s="300" t="s">
        <v>99</v>
      </c>
      <c r="H235" s="300"/>
      <c r="I235" s="300"/>
      <c r="J235" s="300"/>
      <c r="K235" s="300"/>
      <c r="L235" s="300"/>
      <c r="M235" s="295">
        <v>45</v>
      </c>
      <c r="N235" s="295"/>
      <c r="O235" s="295"/>
      <c r="P235" s="295"/>
      <c r="Q235" s="295"/>
      <c r="R235" s="295"/>
      <c r="S235" s="295"/>
      <c r="T235" s="260" t="s">
        <v>100</v>
      </c>
      <c r="U235" s="260"/>
      <c r="V235" s="260"/>
      <c r="W235" s="363"/>
      <c r="X235" s="364"/>
      <c r="Y235" s="364"/>
      <c r="Z235" s="364"/>
      <c r="AA235" s="364"/>
      <c r="AB235" s="364"/>
      <c r="AC235" s="364"/>
      <c r="AD235" s="364"/>
      <c r="AE235" s="364"/>
      <c r="AF235" s="364"/>
      <c r="AG235" s="364"/>
      <c r="AH235" s="364"/>
      <c r="AI235" s="364"/>
      <c r="AJ235" s="364"/>
      <c r="AK235" s="364"/>
      <c r="AL235" s="364"/>
      <c r="AM235" s="364"/>
      <c r="AN235" s="364"/>
      <c r="AO235" s="364"/>
      <c r="AP235" s="364"/>
      <c r="AQ235" s="364"/>
      <c r="AR235" s="365"/>
      <c r="AT235" s="34"/>
      <c r="AU235" s="34"/>
      <c r="AV235" s="34"/>
      <c r="AW235" s="34"/>
      <c r="AX235" s="34"/>
      <c r="AY235" s="34"/>
    </row>
    <row r="236" spans="3:51" ht="18.75" customHeight="1" x14ac:dyDescent="0.15">
      <c r="C236" s="299"/>
      <c r="D236" s="299"/>
      <c r="E236" s="299"/>
      <c r="F236" s="299"/>
      <c r="G236" s="301"/>
      <c r="H236" s="301"/>
      <c r="I236" s="301"/>
      <c r="J236" s="301"/>
      <c r="K236" s="301"/>
      <c r="L236" s="301"/>
      <c r="M236" s="296"/>
      <c r="N236" s="296"/>
      <c r="O236" s="296"/>
      <c r="P236" s="296"/>
      <c r="Q236" s="296"/>
      <c r="R236" s="296"/>
      <c r="S236" s="296"/>
      <c r="T236" s="272"/>
      <c r="U236" s="272"/>
      <c r="V236" s="272"/>
      <c r="W236" s="363"/>
      <c r="X236" s="364"/>
      <c r="Y236" s="364"/>
      <c r="Z236" s="364"/>
      <c r="AA236" s="364"/>
      <c r="AB236" s="364"/>
      <c r="AC236" s="364"/>
      <c r="AD236" s="364"/>
      <c r="AE236" s="364"/>
      <c r="AF236" s="364"/>
      <c r="AG236" s="364"/>
      <c r="AH236" s="364"/>
      <c r="AI236" s="364"/>
      <c r="AJ236" s="364"/>
      <c r="AK236" s="364"/>
      <c r="AL236" s="364"/>
      <c r="AM236" s="364"/>
      <c r="AN236" s="364"/>
      <c r="AO236" s="364"/>
      <c r="AP236" s="364"/>
      <c r="AQ236" s="364"/>
      <c r="AR236" s="365"/>
      <c r="AT236" s="34"/>
      <c r="AU236" s="34"/>
      <c r="AV236" s="70"/>
      <c r="AW236" s="34"/>
      <c r="AX236" s="34"/>
      <c r="AY236" s="34"/>
    </row>
    <row r="237" spans="3:51" ht="37.5" customHeight="1" x14ac:dyDescent="0.15">
      <c r="C237" s="299"/>
      <c r="D237" s="299"/>
      <c r="E237" s="299"/>
      <c r="F237" s="299"/>
      <c r="G237" s="69"/>
      <c r="H237" s="291" t="s">
        <v>102</v>
      </c>
      <c r="I237" s="292"/>
      <c r="J237" s="292"/>
      <c r="K237" s="292"/>
      <c r="L237" s="292"/>
      <c r="M237" s="295">
        <v>25</v>
      </c>
      <c r="N237" s="295"/>
      <c r="O237" s="295"/>
      <c r="P237" s="295"/>
      <c r="Q237" s="295"/>
      <c r="R237" s="295"/>
      <c r="S237" s="295"/>
      <c r="T237" s="260" t="s">
        <v>100</v>
      </c>
      <c r="U237" s="260"/>
      <c r="V237" s="260"/>
      <c r="W237" s="363"/>
      <c r="X237" s="364"/>
      <c r="Y237" s="364"/>
      <c r="Z237" s="364"/>
      <c r="AA237" s="364"/>
      <c r="AB237" s="364"/>
      <c r="AC237" s="364"/>
      <c r="AD237" s="364"/>
      <c r="AE237" s="364"/>
      <c r="AF237" s="364"/>
      <c r="AG237" s="364"/>
      <c r="AH237" s="364"/>
      <c r="AI237" s="364"/>
      <c r="AJ237" s="364"/>
      <c r="AK237" s="364"/>
      <c r="AL237" s="364"/>
      <c r="AM237" s="364"/>
      <c r="AN237" s="364"/>
      <c r="AO237" s="364"/>
      <c r="AP237" s="364"/>
      <c r="AQ237" s="364"/>
      <c r="AR237" s="365"/>
      <c r="AT237" s="34"/>
      <c r="AU237" s="34"/>
      <c r="AV237" s="34"/>
      <c r="AW237" s="34"/>
      <c r="AX237" s="34"/>
      <c r="AY237" s="34"/>
    </row>
    <row r="238" spans="3:51" ht="18.75" customHeight="1" x14ac:dyDescent="0.15">
      <c r="C238" s="299"/>
      <c r="D238" s="299"/>
      <c r="E238" s="299"/>
      <c r="F238" s="299"/>
      <c r="G238" s="110"/>
      <c r="H238" s="293"/>
      <c r="I238" s="294"/>
      <c r="J238" s="294"/>
      <c r="K238" s="294"/>
      <c r="L238" s="294"/>
      <c r="M238" s="296"/>
      <c r="N238" s="296"/>
      <c r="O238" s="296"/>
      <c r="P238" s="296"/>
      <c r="Q238" s="296"/>
      <c r="R238" s="296"/>
      <c r="S238" s="296"/>
      <c r="T238" s="272"/>
      <c r="U238" s="272"/>
      <c r="V238" s="272"/>
      <c r="W238" s="363"/>
      <c r="X238" s="364"/>
      <c r="Y238" s="364"/>
      <c r="Z238" s="364"/>
      <c r="AA238" s="364"/>
      <c r="AB238" s="364"/>
      <c r="AC238" s="364"/>
      <c r="AD238" s="364"/>
      <c r="AE238" s="364"/>
      <c r="AF238" s="364"/>
      <c r="AG238" s="364"/>
      <c r="AH238" s="364"/>
      <c r="AI238" s="364"/>
      <c r="AJ238" s="364"/>
      <c r="AK238" s="364"/>
      <c r="AL238" s="364"/>
      <c r="AM238" s="364"/>
      <c r="AN238" s="364"/>
      <c r="AO238" s="364"/>
      <c r="AP238" s="364"/>
      <c r="AQ238" s="364"/>
      <c r="AR238" s="365"/>
      <c r="AT238" s="34"/>
      <c r="AU238" s="34"/>
      <c r="AV238" s="34"/>
      <c r="AW238" s="34"/>
      <c r="AX238" s="34"/>
      <c r="AY238" s="34"/>
    </row>
    <row r="239" spans="3:51" ht="37.5" customHeight="1" x14ac:dyDescent="0.15">
      <c r="C239" s="299" t="s">
        <v>104</v>
      </c>
      <c r="D239" s="299"/>
      <c r="E239" s="299"/>
      <c r="F239" s="299"/>
      <c r="G239" s="300" t="s">
        <v>99</v>
      </c>
      <c r="H239" s="300"/>
      <c r="I239" s="300"/>
      <c r="J239" s="300"/>
      <c r="K239" s="300"/>
      <c r="L239" s="300"/>
      <c r="M239" s="295">
        <v>40</v>
      </c>
      <c r="N239" s="295"/>
      <c r="O239" s="295"/>
      <c r="P239" s="295"/>
      <c r="Q239" s="295"/>
      <c r="R239" s="295"/>
      <c r="S239" s="295"/>
      <c r="T239" s="260" t="s">
        <v>100</v>
      </c>
      <c r="U239" s="260"/>
      <c r="V239" s="260"/>
      <c r="W239" s="363"/>
      <c r="X239" s="364"/>
      <c r="Y239" s="364"/>
      <c r="Z239" s="364"/>
      <c r="AA239" s="364"/>
      <c r="AB239" s="364"/>
      <c r="AC239" s="364"/>
      <c r="AD239" s="364"/>
      <c r="AE239" s="364"/>
      <c r="AF239" s="364"/>
      <c r="AG239" s="364"/>
      <c r="AH239" s="364"/>
      <c r="AI239" s="364"/>
      <c r="AJ239" s="364"/>
      <c r="AK239" s="364"/>
      <c r="AL239" s="364"/>
      <c r="AM239" s="364"/>
      <c r="AN239" s="364"/>
      <c r="AO239" s="364"/>
      <c r="AP239" s="364"/>
      <c r="AQ239" s="364"/>
      <c r="AR239" s="365"/>
      <c r="AT239" s="34"/>
      <c r="AU239" s="34"/>
      <c r="AV239" s="34"/>
      <c r="AW239" s="34"/>
      <c r="AX239" s="34"/>
      <c r="AY239" s="34"/>
    </row>
    <row r="240" spans="3:51" ht="18.75" customHeight="1" x14ac:dyDescent="0.15">
      <c r="C240" s="299"/>
      <c r="D240" s="299"/>
      <c r="E240" s="299"/>
      <c r="F240" s="299"/>
      <c r="G240" s="301"/>
      <c r="H240" s="301"/>
      <c r="I240" s="301"/>
      <c r="J240" s="301"/>
      <c r="K240" s="301"/>
      <c r="L240" s="301"/>
      <c r="M240" s="296"/>
      <c r="N240" s="296"/>
      <c r="O240" s="296"/>
      <c r="P240" s="296"/>
      <c r="Q240" s="296"/>
      <c r="R240" s="296"/>
      <c r="S240" s="296"/>
      <c r="T240" s="272"/>
      <c r="U240" s="272"/>
      <c r="V240" s="272"/>
      <c r="W240" s="363"/>
      <c r="X240" s="364"/>
      <c r="Y240" s="364"/>
      <c r="Z240" s="364"/>
      <c r="AA240" s="364"/>
      <c r="AB240" s="364"/>
      <c r="AC240" s="364"/>
      <c r="AD240" s="364"/>
      <c r="AE240" s="364"/>
      <c r="AF240" s="364"/>
      <c r="AG240" s="364"/>
      <c r="AH240" s="364"/>
      <c r="AI240" s="364"/>
      <c r="AJ240" s="364"/>
      <c r="AK240" s="364"/>
      <c r="AL240" s="364"/>
      <c r="AM240" s="364"/>
      <c r="AN240" s="364"/>
      <c r="AO240" s="364"/>
      <c r="AP240" s="364"/>
      <c r="AQ240" s="364"/>
      <c r="AR240" s="365"/>
      <c r="AT240" s="34"/>
      <c r="AU240" s="34"/>
      <c r="AV240" s="70"/>
      <c r="AW240" s="34"/>
      <c r="AX240" s="34"/>
      <c r="AY240" s="34"/>
    </row>
    <row r="241" spans="1:53" ht="37.5" customHeight="1" x14ac:dyDescent="0.15">
      <c r="C241" s="299"/>
      <c r="D241" s="299"/>
      <c r="E241" s="299"/>
      <c r="F241" s="299"/>
      <c r="G241" s="69"/>
      <c r="H241" s="291" t="s">
        <v>102</v>
      </c>
      <c r="I241" s="292"/>
      <c r="J241" s="292"/>
      <c r="K241" s="292"/>
      <c r="L241" s="292"/>
      <c r="M241" s="295">
        <v>20</v>
      </c>
      <c r="N241" s="295"/>
      <c r="O241" s="295"/>
      <c r="P241" s="295"/>
      <c r="Q241" s="295"/>
      <c r="R241" s="295"/>
      <c r="S241" s="295"/>
      <c r="T241" s="260" t="s">
        <v>100</v>
      </c>
      <c r="U241" s="260"/>
      <c r="V241" s="260"/>
      <c r="W241" s="363"/>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5"/>
      <c r="AT241" s="34"/>
      <c r="AU241" s="34"/>
      <c r="AV241" s="34"/>
      <c r="AW241" s="34"/>
      <c r="AX241" s="34"/>
      <c r="AY241" s="34"/>
    </row>
    <row r="242" spans="1:53" ht="18.75" customHeight="1" x14ac:dyDescent="0.15">
      <c r="C242" s="299"/>
      <c r="D242" s="299"/>
      <c r="E242" s="299"/>
      <c r="F242" s="299"/>
      <c r="G242" s="110"/>
      <c r="H242" s="293"/>
      <c r="I242" s="294"/>
      <c r="J242" s="294"/>
      <c r="K242" s="294"/>
      <c r="L242" s="294"/>
      <c r="M242" s="296"/>
      <c r="N242" s="296"/>
      <c r="O242" s="296"/>
      <c r="P242" s="296"/>
      <c r="Q242" s="296"/>
      <c r="R242" s="296"/>
      <c r="S242" s="296"/>
      <c r="T242" s="272"/>
      <c r="U242" s="272"/>
      <c r="V242" s="272"/>
      <c r="W242" s="366"/>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8"/>
      <c r="AT242" s="34"/>
      <c r="AU242" s="34"/>
      <c r="AV242" s="34"/>
      <c r="AW242" s="34"/>
      <c r="AX242" s="34"/>
      <c r="AY242" s="34"/>
    </row>
    <row r="243" spans="1:53" x14ac:dyDescent="0.15">
      <c r="AG243" s="69"/>
      <c r="AH243" s="69"/>
      <c r="AI243" s="69"/>
      <c r="AJ243" s="69"/>
      <c r="AK243" s="69"/>
      <c r="AL243" s="69"/>
      <c r="AM243" s="69"/>
      <c r="AN243" s="69"/>
      <c r="AO243" s="69"/>
      <c r="AT243" s="34"/>
      <c r="AU243" s="34"/>
      <c r="AV243" s="34"/>
      <c r="AW243" s="34"/>
      <c r="AX243" s="34"/>
      <c r="AY243" s="34"/>
    </row>
    <row r="244" spans="1:53" ht="33" customHeight="1" x14ac:dyDescent="0.15">
      <c r="A244" s="73"/>
      <c r="B244" s="73"/>
      <c r="C244" s="73" t="s">
        <v>105</v>
      </c>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34"/>
      <c r="AV244" s="34"/>
      <c r="AW244" s="34"/>
      <c r="AX244" s="34"/>
      <c r="AY244" s="34"/>
    </row>
    <row r="245" spans="1:53" ht="24.95" customHeight="1" x14ac:dyDescent="0.15">
      <c r="C245" s="1" t="s">
        <v>106</v>
      </c>
      <c r="D245" s="111" t="s">
        <v>107</v>
      </c>
      <c r="AT245" s="34"/>
      <c r="AU245" s="34"/>
      <c r="AV245" s="34"/>
      <c r="AW245" s="34"/>
      <c r="AX245" s="34"/>
      <c r="AY245" s="34"/>
    </row>
    <row r="246" spans="1:53" s="112" customFormat="1" ht="25.5" customHeight="1" x14ac:dyDescent="0.15">
      <c r="B246" s="113"/>
      <c r="C246" s="114" t="s">
        <v>106</v>
      </c>
      <c r="D246" s="115" t="s">
        <v>108</v>
      </c>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6"/>
      <c r="AU246" s="117"/>
      <c r="AV246" s="117"/>
      <c r="AW246" s="117"/>
      <c r="AX246" s="117"/>
      <c r="AY246" s="117"/>
    </row>
    <row r="247" spans="1:53" ht="23.25" customHeight="1" x14ac:dyDescent="0.15">
      <c r="B247" s="113"/>
      <c r="C247" s="114"/>
      <c r="D247" s="115" t="s">
        <v>159</v>
      </c>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6"/>
      <c r="AU247" s="34"/>
      <c r="AV247" s="34"/>
      <c r="AW247" s="34"/>
      <c r="AX247" s="34"/>
      <c r="AY247" s="34"/>
    </row>
    <row r="248" spans="1:53" ht="23.25" customHeight="1" x14ac:dyDescent="0.15">
      <c r="B248" s="113"/>
      <c r="C248" s="114" t="s">
        <v>106</v>
      </c>
      <c r="D248" s="115" t="s">
        <v>164</v>
      </c>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6"/>
      <c r="AU248" s="34"/>
      <c r="AV248" s="34"/>
      <c r="AW248" s="34"/>
      <c r="AX248" s="34"/>
      <c r="AY248" s="34"/>
    </row>
    <row r="249" spans="1:53" ht="23.25" customHeight="1" x14ac:dyDescent="0.15">
      <c r="B249" s="113"/>
      <c r="C249" s="114"/>
      <c r="D249" s="115" t="s">
        <v>160</v>
      </c>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6"/>
      <c r="AU249" s="34"/>
      <c r="AV249" s="34"/>
      <c r="AW249" s="34"/>
      <c r="AX249" s="34"/>
      <c r="AY249" s="34"/>
    </row>
    <row r="250" spans="1:53" s="10" customFormat="1" ht="28.5" customHeight="1" x14ac:dyDescent="0.15">
      <c r="C250" s="118"/>
      <c r="D250" s="119" t="s">
        <v>109</v>
      </c>
      <c r="E250" s="120" t="s">
        <v>110</v>
      </c>
      <c r="F250" s="120"/>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2"/>
      <c r="AR250" s="122"/>
      <c r="AS250" s="1"/>
      <c r="AT250" s="34"/>
      <c r="AU250" s="34"/>
      <c r="AV250" s="40"/>
      <c r="AW250" s="40"/>
      <c r="AX250" s="40"/>
      <c r="AY250" s="40"/>
    </row>
    <row r="251" spans="1:53" s="10" customFormat="1" ht="28.5" customHeight="1" x14ac:dyDescent="0.15">
      <c r="C251" s="118"/>
      <c r="D251" s="119" t="s">
        <v>109</v>
      </c>
      <c r="E251" s="21" t="s">
        <v>111</v>
      </c>
      <c r="F251" s="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2"/>
      <c r="AR251" s="122"/>
      <c r="AS251" s="1"/>
      <c r="AT251" s="148"/>
      <c r="AU251" s="148"/>
      <c r="AV251" s="153"/>
      <c r="AW251" s="153"/>
      <c r="AX251" s="153"/>
      <c r="AY251" s="153"/>
      <c r="AZ251" s="153"/>
      <c r="BA251" s="153"/>
    </row>
    <row r="252" spans="1:53" s="10" customFormat="1" ht="28.5" customHeight="1" x14ac:dyDescent="0.15">
      <c r="C252" s="118" t="s">
        <v>106</v>
      </c>
      <c r="D252" s="123" t="s">
        <v>112</v>
      </c>
      <c r="E252" s="119"/>
      <c r="F252" s="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2"/>
      <c r="AR252" s="122"/>
      <c r="AS252" s="1"/>
      <c r="AT252" s="148"/>
      <c r="AU252" s="148"/>
      <c r="AV252" s="153"/>
      <c r="AW252" s="153"/>
      <c r="AX252" s="153"/>
      <c r="AY252" s="153"/>
      <c r="AZ252" s="153"/>
      <c r="BA252" s="153"/>
    </row>
    <row r="253" spans="1:53" s="10" customFormat="1" ht="18.75" customHeight="1" thickBot="1" x14ac:dyDescent="0.2">
      <c r="D253" s="21"/>
      <c r="E253" s="124"/>
      <c r="J253" s="125"/>
      <c r="K253" s="125"/>
      <c r="L253" s="125"/>
      <c r="M253" s="125"/>
      <c r="N253" s="125"/>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2"/>
      <c r="AR253" s="122"/>
      <c r="AS253" s="1"/>
      <c r="AT253" s="148"/>
      <c r="AU253" s="148"/>
      <c r="AV253" s="154" t="s">
        <v>113</v>
      </c>
      <c r="AW253" s="153"/>
      <c r="AX253" s="153"/>
      <c r="AY253" s="153"/>
      <c r="AZ253" s="153"/>
      <c r="BA253" s="153"/>
    </row>
    <row r="254" spans="1:53" ht="18" customHeight="1" x14ac:dyDescent="0.15">
      <c r="B254" s="275" t="s">
        <v>114</v>
      </c>
      <c r="C254" s="276"/>
      <c r="D254" s="276"/>
      <c r="E254" s="276"/>
      <c r="F254" s="276"/>
      <c r="G254" s="344"/>
      <c r="H254" s="349" t="s">
        <v>115</v>
      </c>
      <c r="I254" s="350"/>
      <c r="J254" s="351"/>
      <c r="K254" s="301" t="s">
        <v>116</v>
      </c>
      <c r="L254" s="301"/>
      <c r="M254" s="301"/>
      <c r="N254" s="301"/>
      <c r="O254" s="349" t="s">
        <v>117</v>
      </c>
      <c r="P254" s="350"/>
      <c r="Q254" s="350"/>
      <c r="R254" s="350"/>
      <c r="S254" s="350"/>
      <c r="T254" s="351"/>
      <c r="U254" s="354" t="s">
        <v>118</v>
      </c>
      <c r="V254" s="355"/>
      <c r="W254" s="355"/>
      <c r="X254" s="355"/>
      <c r="Y254" s="355"/>
      <c r="Z254" s="355"/>
      <c r="AA254" s="355"/>
      <c r="AB254" s="355"/>
      <c r="AC254" s="355"/>
      <c r="AD254" s="355"/>
      <c r="AE254" s="355"/>
      <c r="AF254" s="355"/>
      <c r="AG254" s="356"/>
      <c r="AH254" s="357" t="s">
        <v>119</v>
      </c>
      <c r="AI254" s="358"/>
      <c r="AJ254" s="358"/>
      <c r="AK254" s="358"/>
      <c r="AL254" s="358"/>
      <c r="AM254" s="359"/>
      <c r="AN254" s="300" t="s">
        <v>120</v>
      </c>
      <c r="AO254" s="300"/>
      <c r="AP254" s="300"/>
      <c r="AQ254" s="300"/>
      <c r="AR254" s="309"/>
      <c r="AT254" s="148"/>
      <c r="AU254" s="148"/>
      <c r="AV254" s="313" t="s">
        <v>121</v>
      </c>
      <c r="AW254" s="313" t="s">
        <v>122</v>
      </c>
      <c r="AX254" s="148"/>
      <c r="AY254" s="148"/>
      <c r="AZ254" s="148"/>
      <c r="BA254" s="148"/>
    </row>
    <row r="255" spans="1:53" ht="18" customHeight="1" x14ac:dyDescent="0.15">
      <c r="B255" s="345"/>
      <c r="C255" s="346"/>
      <c r="D255" s="346"/>
      <c r="E255" s="346"/>
      <c r="F255" s="346"/>
      <c r="G255" s="347"/>
      <c r="H255" s="352"/>
      <c r="I255" s="346"/>
      <c r="J255" s="347"/>
      <c r="K255" s="301"/>
      <c r="L255" s="301"/>
      <c r="M255" s="301"/>
      <c r="N255" s="301"/>
      <c r="O255" s="352"/>
      <c r="P255" s="346"/>
      <c r="Q255" s="346"/>
      <c r="R255" s="346"/>
      <c r="S255" s="346"/>
      <c r="T255" s="347"/>
      <c r="U255" s="300" t="s">
        <v>123</v>
      </c>
      <c r="V255" s="300"/>
      <c r="W255" s="309"/>
      <c r="X255" s="315" t="s">
        <v>124</v>
      </c>
      <c r="Y255" s="300"/>
      <c r="Z255" s="309"/>
      <c r="AA255" s="318" t="s">
        <v>125</v>
      </c>
      <c r="AB255" s="319"/>
      <c r="AC255" s="320"/>
      <c r="AD255" s="318" t="s">
        <v>126</v>
      </c>
      <c r="AE255" s="300"/>
      <c r="AF255" s="300"/>
      <c r="AG255" s="327"/>
      <c r="AH255" s="330" t="s">
        <v>127</v>
      </c>
      <c r="AI255" s="331"/>
      <c r="AJ255" s="332"/>
      <c r="AK255" s="175" t="s">
        <v>128</v>
      </c>
      <c r="AL255" s="331"/>
      <c r="AM255" s="339"/>
      <c r="AN255" s="301"/>
      <c r="AO255" s="301"/>
      <c r="AP255" s="301"/>
      <c r="AQ255" s="301"/>
      <c r="AR255" s="310"/>
      <c r="AT255" s="148"/>
      <c r="AU255" s="148"/>
      <c r="AV255" s="247"/>
      <c r="AW255" s="314"/>
      <c r="AX255" s="148"/>
      <c r="AY255" s="148"/>
      <c r="AZ255" s="148"/>
      <c r="BA255" s="148"/>
    </row>
    <row r="256" spans="1:53" ht="18" customHeight="1" x14ac:dyDescent="0.15">
      <c r="B256" s="345"/>
      <c r="C256" s="346"/>
      <c r="D256" s="346"/>
      <c r="E256" s="346"/>
      <c r="F256" s="346"/>
      <c r="G256" s="347"/>
      <c r="H256" s="352"/>
      <c r="I256" s="346"/>
      <c r="J256" s="347"/>
      <c r="K256" s="301"/>
      <c r="L256" s="301"/>
      <c r="M256" s="301"/>
      <c r="N256" s="301"/>
      <c r="O256" s="126"/>
      <c r="P256" s="315" t="s">
        <v>129</v>
      </c>
      <c r="Q256" s="300"/>
      <c r="R256" s="300"/>
      <c r="S256" s="300"/>
      <c r="T256" s="327"/>
      <c r="U256" s="301"/>
      <c r="V256" s="301"/>
      <c r="W256" s="310"/>
      <c r="X256" s="316"/>
      <c r="Y256" s="301"/>
      <c r="Z256" s="310"/>
      <c r="AA256" s="321"/>
      <c r="AB256" s="322"/>
      <c r="AC256" s="323"/>
      <c r="AD256" s="316"/>
      <c r="AE256" s="301"/>
      <c r="AF256" s="301"/>
      <c r="AG256" s="328"/>
      <c r="AH256" s="333"/>
      <c r="AI256" s="334"/>
      <c r="AJ256" s="335"/>
      <c r="AK256" s="340"/>
      <c r="AL256" s="334"/>
      <c r="AM256" s="341"/>
      <c r="AN256" s="301"/>
      <c r="AO256" s="301"/>
      <c r="AP256" s="301"/>
      <c r="AQ256" s="301"/>
      <c r="AR256" s="310"/>
      <c r="AT256" s="148"/>
      <c r="AU256" s="148"/>
      <c r="AV256" s="247"/>
      <c r="AW256" s="314"/>
      <c r="AX256" s="148"/>
      <c r="AY256" s="148"/>
      <c r="AZ256" s="148"/>
      <c r="BA256" s="148"/>
    </row>
    <row r="257" spans="2:53" ht="18" customHeight="1" x14ac:dyDescent="0.15">
      <c r="B257" s="278"/>
      <c r="C257" s="279"/>
      <c r="D257" s="279"/>
      <c r="E257" s="279"/>
      <c r="F257" s="279"/>
      <c r="G257" s="348"/>
      <c r="H257" s="353"/>
      <c r="I257" s="279"/>
      <c r="J257" s="348"/>
      <c r="K257" s="311"/>
      <c r="L257" s="311"/>
      <c r="M257" s="311"/>
      <c r="N257" s="311"/>
      <c r="O257" s="127"/>
      <c r="P257" s="317"/>
      <c r="Q257" s="311"/>
      <c r="R257" s="311"/>
      <c r="S257" s="311"/>
      <c r="T257" s="329"/>
      <c r="U257" s="311"/>
      <c r="V257" s="311"/>
      <c r="W257" s="312"/>
      <c r="X257" s="317"/>
      <c r="Y257" s="311"/>
      <c r="Z257" s="312"/>
      <c r="AA257" s="324"/>
      <c r="AB257" s="325"/>
      <c r="AC257" s="326"/>
      <c r="AD257" s="317"/>
      <c r="AE257" s="311"/>
      <c r="AF257" s="311"/>
      <c r="AG257" s="329"/>
      <c r="AH257" s="336"/>
      <c r="AI257" s="337"/>
      <c r="AJ257" s="338"/>
      <c r="AK257" s="342"/>
      <c r="AL257" s="337"/>
      <c r="AM257" s="343"/>
      <c r="AN257" s="311"/>
      <c r="AO257" s="311"/>
      <c r="AP257" s="311"/>
      <c r="AQ257" s="311"/>
      <c r="AR257" s="312"/>
      <c r="AT257" s="148"/>
      <c r="AU257" s="148"/>
      <c r="AV257" s="247"/>
      <c r="AW257" s="314"/>
      <c r="AX257" s="148"/>
      <c r="AY257" s="148"/>
      <c r="AZ257" s="148"/>
      <c r="BA257" s="148"/>
    </row>
    <row r="258" spans="2:53" ht="14.1" customHeight="1" x14ac:dyDescent="0.15">
      <c r="B258" s="434">
        <v>4</v>
      </c>
      <c r="C258" s="437" t="s">
        <v>130</v>
      </c>
      <c r="D258" s="440">
        <v>25</v>
      </c>
      <c r="E258" s="440" t="s">
        <v>131</v>
      </c>
      <c r="F258" s="434" t="s">
        <v>132</v>
      </c>
      <c r="G258" s="440"/>
      <c r="H258" s="443" t="s">
        <v>165</v>
      </c>
      <c r="I258" s="444"/>
      <c r="J258" s="445"/>
      <c r="K258" s="387">
        <f>$M$224</f>
        <v>3400</v>
      </c>
      <c r="L258" s="388"/>
      <c r="M258" s="388"/>
      <c r="N258" s="388"/>
      <c r="O258" s="393">
        <f>$M$231</f>
        <v>50</v>
      </c>
      <c r="P258" s="394"/>
      <c r="Q258" s="394"/>
      <c r="R258" s="394"/>
      <c r="S258" s="394"/>
      <c r="T258" s="395"/>
      <c r="U258" s="399">
        <f>IF(AND(H258="○",AV258="●"),20+ROUNDDOWN((K258-1000)/1000,0)*20,0)</f>
        <v>60</v>
      </c>
      <c r="V258" s="399"/>
      <c r="W258" s="400"/>
      <c r="X258" s="405">
        <f>IF(AND(H258="○",AV258="●"),IF(O258&gt;=10,O258*0.2,0),0)</f>
        <v>10</v>
      </c>
      <c r="Y258" s="406"/>
      <c r="Z258" s="407"/>
      <c r="AA258" s="414">
        <f>IF(AND(H258="○",AV258="●"),P260*2,0)</f>
        <v>60</v>
      </c>
      <c r="AB258" s="399"/>
      <c r="AC258" s="400"/>
      <c r="AD258" s="417">
        <f>U258+X258+AA258</f>
        <v>130</v>
      </c>
      <c r="AE258" s="418"/>
      <c r="AF258" s="418"/>
      <c r="AG258" s="419"/>
      <c r="AH258" s="369"/>
      <c r="AI258" s="370"/>
      <c r="AJ258" s="371"/>
      <c r="AK258" s="378"/>
      <c r="AL258" s="379"/>
      <c r="AM258" s="380"/>
      <c r="AN258" s="381">
        <f>IF(H258="○",AD258,ROUNDUP(AD258*AK258,1))</f>
        <v>130</v>
      </c>
      <c r="AO258" s="381"/>
      <c r="AP258" s="381"/>
      <c r="AQ258" s="381"/>
      <c r="AR258" s="382"/>
      <c r="AT258" s="148"/>
      <c r="AU258" s="247"/>
      <c r="AV258" s="247" t="str">
        <f>IF(OR(H258="×",AV262="×"),"×","●")</f>
        <v>●</v>
      </c>
      <c r="AW258" s="314" t="str">
        <f>IF(AV258="●",IF(H258="定","-",H258),"-")</f>
        <v>○</v>
      </c>
      <c r="AX258" s="148"/>
      <c r="AY258" s="148"/>
      <c r="AZ258" s="148"/>
      <c r="BA258" s="148"/>
    </row>
    <row r="259" spans="2:53" ht="14.1" customHeight="1" x14ac:dyDescent="0.15">
      <c r="B259" s="435"/>
      <c r="C259" s="438"/>
      <c r="D259" s="441"/>
      <c r="E259" s="441"/>
      <c r="F259" s="435"/>
      <c r="G259" s="441"/>
      <c r="H259" s="446"/>
      <c r="I259" s="447"/>
      <c r="J259" s="448"/>
      <c r="K259" s="389"/>
      <c r="L259" s="390"/>
      <c r="M259" s="390"/>
      <c r="N259" s="390"/>
      <c r="O259" s="396"/>
      <c r="P259" s="397"/>
      <c r="Q259" s="397"/>
      <c r="R259" s="397"/>
      <c r="S259" s="397"/>
      <c r="T259" s="398"/>
      <c r="U259" s="401"/>
      <c r="V259" s="401"/>
      <c r="W259" s="402"/>
      <c r="X259" s="408"/>
      <c r="Y259" s="409"/>
      <c r="Z259" s="410"/>
      <c r="AA259" s="415"/>
      <c r="AB259" s="401"/>
      <c r="AC259" s="402"/>
      <c r="AD259" s="420"/>
      <c r="AE259" s="421"/>
      <c r="AF259" s="421"/>
      <c r="AG259" s="422"/>
      <c r="AH259" s="372"/>
      <c r="AI259" s="373"/>
      <c r="AJ259" s="374"/>
      <c r="AK259" s="379"/>
      <c r="AL259" s="379"/>
      <c r="AM259" s="380"/>
      <c r="AN259" s="383"/>
      <c r="AO259" s="383"/>
      <c r="AP259" s="383"/>
      <c r="AQ259" s="383"/>
      <c r="AR259" s="384"/>
      <c r="AT259" s="148"/>
      <c r="AU259" s="247"/>
      <c r="AV259" s="247"/>
      <c r="AW259" s="314"/>
      <c r="AX259" s="148"/>
      <c r="AY259" s="148"/>
      <c r="AZ259" s="148"/>
      <c r="BA259" s="148"/>
    </row>
    <row r="260" spans="2:53" ht="14.1" customHeight="1" x14ac:dyDescent="0.15">
      <c r="B260" s="435"/>
      <c r="C260" s="438"/>
      <c r="D260" s="441"/>
      <c r="E260" s="441"/>
      <c r="F260" s="435"/>
      <c r="G260" s="441"/>
      <c r="H260" s="446"/>
      <c r="I260" s="447"/>
      <c r="J260" s="448"/>
      <c r="K260" s="389"/>
      <c r="L260" s="390"/>
      <c r="M260" s="390"/>
      <c r="N260" s="390"/>
      <c r="O260" s="426"/>
      <c r="P260" s="428">
        <f>$M$233</f>
        <v>30</v>
      </c>
      <c r="Q260" s="429"/>
      <c r="R260" s="429"/>
      <c r="S260" s="429"/>
      <c r="T260" s="430"/>
      <c r="U260" s="401"/>
      <c r="V260" s="401"/>
      <c r="W260" s="402"/>
      <c r="X260" s="408"/>
      <c r="Y260" s="409"/>
      <c r="Z260" s="410"/>
      <c r="AA260" s="415"/>
      <c r="AB260" s="401"/>
      <c r="AC260" s="402"/>
      <c r="AD260" s="420"/>
      <c r="AE260" s="421"/>
      <c r="AF260" s="421"/>
      <c r="AG260" s="422"/>
      <c r="AH260" s="372"/>
      <c r="AI260" s="373"/>
      <c r="AJ260" s="374"/>
      <c r="AK260" s="379"/>
      <c r="AL260" s="379"/>
      <c r="AM260" s="380"/>
      <c r="AN260" s="383"/>
      <c r="AO260" s="383"/>
      <c r="AP260" s="383"/>
      <c r="AQ260" s="383"/>
      <c r="AR260" s="384"/>
      <c r="AT260" s="148"/>
      <c r="AU260" s="247"/>
      <c r="AV260" s="247"/>
      <c r="AW260" s="314"/>
      <c r="AX260" s="148"/>
      <c r="AY260" s="148"/>
      <c r="AZ260" s="148"/>
      <c r="BA260" s="148"/>
    </row>
    <row r="261" spans="2:53" ht="14.1" customHeight="1" x14ac:dyDescent="0.15">
      <c r="B261" s="436"/>
      <c r="C261" s="439"/>
      <c r="D261" s="442"/>
      <c r="E261" s="442"/>
      <c r="F261" s="436"/>
      <c r="G261" s="442"/>
      <c r="H261" s="449"/>
      <c r="I261" s="450"/>
      <c r="J261" s="451"/>
      <c r="K261" s="391"/>
      <c r="L261" s="392"/>
      <c r="M261" s="392"/>
      <c r="N261" s="392"/>
      <c r="O261" s="427"/>
      <c r="P261" s="431"/>
      <c r="Q261" s="432"/>
      <c r="R261" s="432"/>
      <c r="S261" s="432"/>
      <c r="T261" s="433"/>
      <c r="U261" s="403"/>
      <c r="V261" s="403"/>
      <c r="W261" s="404"/>
      <c r="X261" s="411"/>
      <c r="Y261" s="412"/>
      <c r="Z261" s="413"/>
      <c r="AA261" s="416"/>
      <c r="AB261" s="403"/>
      <c r="AC261" s="404"/>
      <c r="AD261" s="423"/>
      <c r="AE261" s="424"/>
      <c r="AF261" s="424"/>
      <c r="AG261" s="425"/>
      <c r="AH261" s="375"/>
      <c r="AI261" s="376"/>
      <c r="AJ261" s="377"/>
      <c r="AK261" s="379"/>
      <c r="AL261" s="379"/>
      <c r="AM261" s="380"/>
      <c r="AN261" s="385"/>
      <c r="AO261" s="385"/>
      <c r="AP261" s="385"/>
      <c r="AQ261" s="385"/>
      <c r="AR261" s="386"/>
      <c r="AT261" s="148"/>
      <c r="AU261" s="247"/>
      <c r="AV261" s="247"/>
      <c r="AW261" s="314"/>
      <c r="AX261" s="148"/>
      <c r="AY261" s="148"/>
      <c r="AZ261" s="148"/>
      <c r="BA261" s="148"/>
    </row>
    <row r="262" spans="2:53" ht="14.1" customHeight="1" x14ac:dyDescent="0.15">
      <c r="B262" s="434">
        <v>4</v>
      </c>
      <c r="C262" s="437" t="s">
        <v>130</v>
      </c>
      <c r="D262" s="440">
        <v>26</v>
      </c>
      <c r="E262" s="440" t="s">
        <v>131</v>
      </c>
      <c r="F262" s="434" t="s">
        <v>133</v>
      </c>
      <c r="G262" s="440"/>
      <c r="H262" s="443" t="s">
        <v>165</v>
      </c>
      <c r="I262" s="444"/>
      <c r="J262" s="445"/>
      <c r="K262" s="387">
        <f t="shared" ref="K262" si="0">$M$224</f>
        <v>3400</v>
      </c>
      <c r="L262" s="388"/>
      <c r="M262" s="388"/>
      <c r="N262" s="388"/>
      <c r="O262" s="393">
        <f t="shared" ref="O262" si="1">$M$231</f>
        <v>50</v>
      </c>
      <c r="P262" s="394"/>
      <c r="Q262" s="394"/>
      <c r="R262" s="394"/>
      <c r="S262" s="394"/>
      <c r="T262" s="395"/>
      <c r="U262" s="399">
        <f t="shared" ref="U262" si="2">IF(AND(H262="○",AV262="●"),20+ROUNDDOWN((K262-1000)/1000,0)*20,0)</f>
        <v>60</v>
      </c>
      <c r="V262" s="399"/>
      <c r="W262" s="400"/>
      <c r="X262" s="405">
        <f t="shared" ref="X262" si="3">IF(AND(H262="○",AV262="●"),IF(O262&gt;=10,O262*0.2,0),0)</f>
        <v>10</v>
      </c>
      <c r="Y262" s="406"/>
      <c r="Z262" s="407"/>
      <c r="AA262" s="414">
        <f t="shared" ref="AA262" si="4">IF(AND(H262="○",AV262="●"),P264*2,0)</f>
        <v>60</v>
      </c>
      <c r="AB262" s="399"/>
      <c r="AC262" s="400"/>
      <c r="AD262" s="417">
        <f t="shared" ref="AD262" si="5">U262+X262+AA262</f>
        <v>130</v>
      </c>
      <c r="AE262" s="418"/>
      <c r="AF262" s="418"/>
      <c r="AG262" s="419"/>
      <c r="AH262" s="369"/>
      <c r="AI262" s="370"/>
      <c r="AJ262" s="371"/>
      <c r="AK262" s="378"/>
      <c r="AL262" s="379"/>
      <c r="AM262" s="380"/>
      <c r="AN262" s="381">
        <f t="shared" ref="AN262" si="6">IF(H262="○",AD262,ROUNDUP(AD262*AK262,1))</f>
        <v>130</v>
      </c>
      <c r="AO262" s="381"/>
      <c r="AP262" s="381"/>
      <c r="AQ262" s="381"/>
      <c r="AR262" s="382"/>
      <c r="AT262" s="148"/>
      <c r="AU262" s="247"/>
      <c r="AV262" s="247" t="str">
        <f>IF(OR(H262="×",AV266="×"),"×","●")</f>
        <v>●</v>
      </c>
      <c r="AW262" s="314" t="str">
        <f>IF(AV262="●",IF(H262="定","-",H262),"-")</f>
        <v>○</v>
      </c>
      <c r="AX262" s="148"/>
      <c r="AY262" s="148"/>
      <c r="AZ262" s="148"/>
      <c r="BA262" s="148"/>
    </row>
    <row r="263" spans="2:53" ht="14.1" customHeight="1" x14ac:dyDescent="0.15">
      <c r="B263" s="435"/>
      <c r="C263" s="438"/>
      <c r="D263" s="441"/>
      <c r="E263" s="441"/>
      <c r="F263" s="435"/>
      <c r="G263" s="441"/>
      <c r="H263" s="446"/>
      <c r="I263" s="447"/>
      <c r="J263" s="448"/>
      <c r="K263" s="389"/>
      <c r="L263" s="390"/>
      <c r="M263" s="390"/>
      <c r="N263" s="390"/>
      <c r="O263" s="396"/>
      <c r="P263" s="397"/>
      <c r="Q263" s="397"/>
      <c r="R263" s="397"/>
      <c r="S263" s="397"/>
      <c r="T263" s="398"/>
      <c r="U263" s="401"/>
      <c r="V263" s="401"/>
      <c r="W263" s="402"/>
      <c r="X263" s="408"/>
      <c r="Y263" s="409"/>
      <c r="Z263" s="410"/>
      <c r="AA263" s="415"/>
      <c r="AB263" s="401"/>
      <c r="AC263" s="402"/>
      <c r="AD263" s="420"/>
      <c r="AE263" s="421"/>
      <c r="AF263" s="421"/>
      <c r="AG263" s="422"/>
      <c r="AH263" s="372"/>
      <c r="AI263" s="373"/>
      <c r="AJ263" s="374"/>
      <c r="AK263" s="379"/>
      <c r="AL263" s="379"/>
      <c r="AM263" s="380"/>
      <c r="AN263" s="383"/>
      <c r="AO263" s="383"/>
      <c r="AP263" s="383"/>
      <c r="AQ263" s="383"/>
      <c r="AR263" s="384"/>
      <c r="AT263" s="148"/>
      <c r="AU263" s="247"/>
      <c r="AV263" s="247"/>
      <c r="AW263" s="314"/>
      <c r="AX263" s="148"/>
      <c r="AY263" s="148"/>
      <c r="AZ263" s="148"/>
      <c r="BA263" s="148"/>
    </row>
    <row r="264" spans="2:53" ht="14.1" customHeight="1" x14ac:dyDescent="0.15">
      <c r="B264" s="435"/>
      <c r="C264" s="438"/>
      <c r="D264" s="441"/>
      <c r="E264" s="441"/>
      <c r="F264" s="435"/>
      <c r="G264" s="441"/>
      <c r="H264" s="446"/>
      <c r="I264" s="447"/>
      <c r="J264" s="448"/>
      <c r="K264" s="389"/>
      <c r="L264" s="390"/>
      <c r="M264" s="390"/>
      <c r="N264" s="390"/>
      <c r="O264" s="426"/>
      <c r="P264" s="428">
        <f t="shared" ref="P264" si="7">$M$233</f>
        <v>30</v>
      </c>
      <c r="Q264" s="429"/>
      <c r="R264" s="429"/>
      <c r="S264" s="429"/>
      <c r="T264" s="430"/>
      <c r="U264" s="401"/>
      <c r="V264" s="401"/>
      <c r="W264" s="402"/>
      <c r="X264" s="408"/>
      <c r="Y264" s="409"/>
      <c r="Z264" s="410"/>
      <c r="AA264" s="415"/>
      <c r="AB264" s="401"/>
      <c r="AC264" s="402"/>
      <c r="AD264" s="420"/>
      <c r="AE264" s="421"/>
      <c r="AF264" s="421"/>
      <c r="AG264" s="422"/>
      <c r="AH264" s="372"/>
      <c r="AI264" s="373"/>
      <c r="AJ264" s="374"/>
      <c r="AK264" s="379"/>
      <c r="AL264" s="379"/>
      <c r="AM264" s="380"/>
      <c r="AN264" s="383"/>
      <c r="AO264" s="383"/>
      <c r="AP264" s="383"/>
      <c r="AQ264" s="383"/>
      <c r="AR264" s="384"/>
      <c r="AT264" s="148"/>
      <c r="AU264" s="247"/>
      <c r="AV264" s="247"/>
      <c r="AW264" s="314"/>
      <c r="AX264" s="148"/>
      <c r="AY264" s="148"/>
      <c r="AZ264" s="148"/>
      <c r="BA264" s="148"/>
    </row>
    <row r="265" spans="2:53" ht="14.1" customHeight="1" x14ac:dyDescent="0.15">
      <c r="B265" s="436"/>
      <c r="C265" s="439"/>
      <c r="D265" s="442"/>
      <c r="E265" s="442"/>
      <c r="F265" s="436"/>
      <c r="G265" s="442"/>
      <c r="H265" s="449"/>
      <c r="I265" s="450"/>
      <c r="J265" s="451"/>
      <c r="K265" s="391"/>
      <c r="L265" s="392"/>
      <c r="M265" s="392"/>
      <c r="N265" s="392"/>
      <c r="O265" s="427"/>
      <c r="P265" s="431"/>
      <c r="Q265" s="432"/>
      <c r="R265" s="432"/>
      <c r="S265" s="432"/>
      <c r="T265" s="433"/>
      <c r="U265" s="403"/>
      <c r="V265" s="403"/>
      <c r="W265" s="404"/>
      <c r="X265" s="411"/>
      <c r="Y265" s="412"/>
      <c r="Z265" s="413"/>
      <c r="AA265" s="416"/>
      <c r="AB265" s="403"/>
      <c r="AC265" s="404"/>
      <c r="AD265" s="423"/>
      <c r="AE265" s="424"/>
      <c r="AF265" s="424"/>
      <c r="AG265" s="425"/>
      <c r="AH265" s="375"/>
      <c r="AI265" s="376"/>
      <c r="AJ265" s="377"/>
      <c r="AK265" s="379"/>
      <c r="AL265" s="379"/>
      <c r="AM265" s="380"/>
      <c r="AN265" s="385"/>
      <c r="AO265" s="385"/>
      <c r="AP265" s="385"/>
      <c r="AQ265" s="385"/>
      <c r="AR265" s="386"/>
      <c r="AT265" s="148"/>
      <c r="AU265" s="247"/>
      <c r="AV265" s="247"/>
      <c r="AW265" s="314"/>
      <c r="AX265" s="148"/>
      <c r="AY265" s="148"/>
      <c r="AZ265" s="148"/>
      <c r="BA265" s="148"/>
    </row>
    <row r="266" spans="2:53" ht="14.1" customHeight="1" x14ac:dyDescent="0.15">
      <c r="B266" s="434">
        <v>4</v>
      </c>
      <c r="C266" s="437" t="s">
        <v>130</v>
      </c>
      <c r="D266" s="440">
        <v>27</v>
      </c>
      <c r="E266" s="440" t="s">
        <v>131</v>
      </c>
      <c r="F266" s="434" t="s">
        <v>134</v>
      </c>
      <c r="G266" s="440"/>
      <c r="H266" s="443" t="s">
        <v>165</v>
      </c>
      <c r="I266" s="444"/>
      <c r="J266" s="445"/>
      <c r="K266" s="387">
        <f t="shared" ref="K266" si="8">$M$224</f>
        <v>3400</v>
      </c>
      <c r="L266" s="388"/>
      <c r="M266" s="388"/>
      <c r="N266" s="388"/>
      <c r="O266" s="393">
        <f t="shared" ref="O266" si="9">$M$231</f>
        <v>50</v>
      </c>
      <c r="P266" s="394"/>
      <c r="Q266" s="394"/>
      <c r="R266" s="394"/>
      <c r="S266" s="394"/>
      <c r="T266" s="395"/>
      <c r="U266" s="399">
        <f t="shared" ref="U266" si="10">IF(AND(H266="○",AV266="●"),20+ROUNDDOWN((K266-1000)/1000,0)*20,0)</f>
        <v>60</v>
      </c>
      <c r="V266" s="399"/>
      <c r="W266" s="400"/>
      <c r="X266" s="405">
        <f t="shared" ref="X266" si="11">IF(AND(H266="○",AV266="●"),IF(O266&gt;=10,O266*0.2,0),0)</f>
        <v>10</v>
      </c>
      <c r="Y266" s="406"/>
      <c r="Z266" s="407"/>
      <c r="AA266" s="414">
        <f t="shared" ref="AA266" si="12">IF(AND(H266="○",AV266="●"),P268*2,0)</f>
        <v>60</v>
      </c>
      <c r="AB266" s="399"/>
      <c r="AC266" s="400"/>
      <c r="AD266" s="417">
        <f t="shared" ref="AD266" si="13">U266+X266+AA266</f>
        <v>130</v>
      </c>
      <c r="AE266" s="418"/>
      <c r="AF266" s="418"/>
      <c r="AG266" s="419"/>
      <c r="AH266" s="369"/>
      <c r="AI266" s="370"/>
      <c r="AJ266" s="371"/>
      <c r="AK266" s="378"/>
      <c r="AL266" s="379"/>
      <c r="AM266" s="380"/>
      <c r="AN266" s="381">
        <f t="shared" ref="AN266" si="14">IF(H266="○",AD266,ROUNDUP(AD266*AK266,1))</f>
        <v>130</v>
      </c>
      <c r="AO266" s="381"/>
      <c r="AP266" s="381"/>
      <c r="AQ266" s="381"/>
      <c r="AR266" s="382"/>
      <c r="AT266" s="148"/>
      <c r="AU266" s="247"/>
      <c r="AV266" s="247" t="str">
        <f>IF(OR(H266="×",AV270="×"),"×","●")</f>
        <v>●</v>
      </c>
      <c r="AW266" s="314" t="str">
        <f>IF(AV266="●",IF(H266="定","-",H266),"-")</f>
        <v>○</v>
      </c>
      <c r="AX266" s="148"/>
      <c r="AY266" s="148"/>
      <c r="AZ266" s="148"/>
      <c r="BA266" s="148"/>
    </row>
    <row r="267" spans="2:53" ht="14.1" customHeight="1" x14ac:dyDescent="0.15">
      <c r="B267" s="435"/>
      <c r="C267" s="438"/>
      <c r="D267" s="441"/>
      <c r="E267" s="441"/>
      <c r="F267" s="435"/>
      <c r="G267" s="441"/>
      <c r="H267" s="446"/>
      <c r="I267" s="447"/>
      <c r="J267" s="448"/>
      <c r="K267" s="389"/>
      <c r="L267" s="390"/>
      <c r="M267" s="390"/>
      <c r="N267" s="390"/>
      <c r="O267" s="396"/>
      <c r="P267" s="397"/>
      <c r="Q267" s="397"/>
      <c r="R267" s="397"/>
      <c r="S267" s="397"/>
      <c r="T267" s="398"/>
      <c r="U267" s="401"/>
      <c r="V267" s="401"/>
      <c r="W267" s="402"/>
      <c r="X267" s="408"/>
      <c r="Y267" s="409"/>
      <c r="Z267" s="410"/>
      <c r="AA267" s="415"/>
      <c r="AB267" s="401"/>
      <c r="AC267" s="402"/>
      <c r="AD267" s="420"/>
      <c r="AE267" s="421"/>
      <c r="AF267" s="421"/>
      <c r="AG267" s="422"/>
      <c r="AH267" s="372"/>
      <c r="AI267" s="373"/>
      <c r="AJ267" s="374"/>
      <c r="AK267" s="379"/>
      <c r="AL267" s="379"/>
      <c r="AM267" s="380"/>
      <c r="AN267" s="383"/>
      <c r="AO267" s="383"/>
      <c r="AP267" s="383"/>
      <c r="AQ267" s="383"/>
      <c r="AR267" s="384"/>
      <c r="AT267" s="148"/>
      <c r="AU267" s="247"/>
      <c r="AV267" s="247"/>
      <c r="AW267" s="314"/>
      <c r="AX267" s="148"/>
      <c r="AY267" s="148"/>
      <c r="AZ267" s="148"/>
      <c r="BA267" s="148"/>
    </row>
    <row r="268" spans="2:53" ht="14.1" customHeight="1" x14ac:dyDescent="0.15">
      <c r="B268" s="435"/>
      <c r="C268" s="438"/>
      <c r="D268" s="441"/>
      <c r="E268" s="441"/>
      <c r="F268" s="435"/>
      <c r="G268" s="441"/>
      <c r="H268" s="446"/>
      <c r="I268" s="447"/>
      <c r="J268" s="448"/>
      <c r="K268" s="389"/>
      <c r="L268" s="390"/>
      <c r="M268" s="390"/>
      <c r="N268" s="390"/>
      <c r="O268" s="426"/>
      <c r="P268" s="428">
        <f t="shared" ref="P268" si="15">$M$233</f>
        <v>30</v>
      </c>
      <c r="Q268" s="429"/>
      <c r="R268" s="429"/>
      <c r="S268" s="429"/>
      <c r="T268" s="430"/>
      <c r="U268" s="401"/>
      <c r="V268" s="401"/>
      <c r="W268" s="402"/>
      <c r="X268" s="408"/>
      <c r="Y268" s="409"/>
      <c r="Z268" s="410"/>
      <c r="AA268" s="415"/>
      <c r="AB268" s="401"/>
      <c r="AC268" s="402"/>
      <c r="AD268" s="420"/>
      <c r="AE268" s="421"/>
      <c r="AF268" s="421"/>
      <c r="AG268" s="422"/>
      <c r="AH268" s="372"/>
      <c r="AI268" s="373"/>
      <c r="AJ268" s="374"/>
      <c r="AK268" s="379"/>
      <c r="AL268" s="379"/>
      <c r="AM268" s="380"/>
      <c r="AN268" s="383"/>
      <c r="AO268" s="383"/>
      <c r="AP268" s="383"/>
      <c r="AQ268" s="383"/>
      <c r="AR268" s="384"/>
      <c r="AT268" s="148"/>
      <c r="AU268" s="247"/>
      <c r="AV268" s="247"/>
      <c r="AW268" s="314"/>
      <c r="AX268" s="148"/>
      <c r="AY268" s="148"/>
      <c r="AZ268" s="148"/>
      <c r="BA268" s="148"/>
    </row>
    <row r="269" spans="2:53" ht="14.1" customHeight="1" x14ac:dyDescent="0.15">
      <c r="B269" s="436"/>
      <c r="C269" s="439"/>
      <c r="D269" s="442"/>
      <c r="E269" s="442"/>
      <c r="F269" s="436"/>
      <c r="G269" s="442"/>
      <c r="H269" s="449"/>
      <c r="I269" s="450"/>
      <c r="J269" s="451"/>
      <c r="K269" s="391"/>
      <c r="L269" s="392"/>
      <c r="M269" s="392"/>
      <c r="N269" s="392"/>
      <c r="O269" s="427"/>
      <c r="P269" s="431"/>
      <c r="Q269" s="432"/>
      <c r="R269" s="432"/>
      <c r="S269" s="432"/>
      <c r="T269" s="433"/>
      <c r="U269" s="403"/>
      <c r="V269" s="403"/>
      <c r="W269" s="404"/>
      <c r="X269" s="411"/>
      <c r="Y269" s="412"/>
      <c r="Z269" s="413"/>
      <c r="AA269" s="416"/>
      <c r="AB269" s="403"/>
      <c r="AC269" s="404"/>
      <c r="AD269" s="423"/>
      <c r="AE269" s="424"/>
      <c r="AF269" s="424"/>
      <c r="AG269" s="425"/>
      <c r="AH269" s="375"/>
      <c r="AI269" s="376"/>
      <c r="AJ269" s="377"/>
      <c r="AK269" s="379"/>
      <c r="AL269" s="379"/>
      <c r="AM269" s="380"/>
      <c r="AN269" s="385"/>
      <c r="AO269" s="385"/>
      <c r="AP269" s="385"/>
      <c r="AQ269" s="385"/>
      <c r="AR269" s="386"/>
      <c r="AT269" s="148"/>
      <c r="AU269" s="247"/>
      <c r="AV269" s="247"/>
      <c r="AW269" s="314"/>
      <c r="AX269" s="148"/>
      <c r="AY269" s="148"/>
      <c r="AZ269" s="148"/>
      <c r="BA269" s="148"/>
    </row>
    <row r="270" spans="2:53" ht="14.1" customHeight="1" x14ac:dyDescent="0.15">
      <c r="B270" s="434">
        <v>4</v>
      </c>
      <c r="C270" s="437" t="s">
        <v>130</v>
      </c>
      <c r="D270" s="440">
        <v>28</v>
      </c>
      <c r="E270" s="440" t="s">
        <v>131</v>
      </c>
      <c r="F270" s="434" t="s">
        <v>135</v>
      </c>
      <c r="G270" s="440"/>
      <c r="H270" s="443" t="s">
        <v>165</v>
      </c>
      <c r="I270" s="444"/>
      <c r="J270" s="445"/>
      <c r="K270" s="387">
        <f t="shared" ref="K270" si="16">$M$224</f>
        <v>3400</v>
      </c>
      <c r="L270" s="388"/>
      <c r="M270" s="388"/>
      <c r="N270" s="388"/>
      <c r="O270" s="393">
        <f t="shared" ref="O270" si="17">$M$231</f>
        <v>50</v>
      </c>
      <c r="P270" s="394"/>
      <c r="Q270" s="394"/>
      <c r="R270" s="394"/>
      <c r="S270" s="394"/>
      <c r="T270" s="395"/>
      <c r="U270" s="399">
        <f t="shared" ref="U270" si="18">IF(AND(H270="○",AV270="●"),20+ROUNDDOWN((K270-1000)/1000,0)*20,0)</f>
        <v>60</v>
      </c>
      <c r="V270" s="399"/>
      <c r="W270" s="400"/>
      <c r="X270" s="405">
        <f t="shared" ref="X270" si="19">IF(AND(H270="○",AV270="●"),IF(O270&gt;=10,O270*0.2,0),0)</f>
        <v>10</v>
      </c>
      <c r="Y270" s="406"/>
      <c r="Z270" s="407"/>
      <c r="AA270" s="414">
        <f t="shared" ref="AA270" si="20">IF(AND(H270="○",AV270="●"),P272*2,0)</f>
        <v>60</v>
      </c>
      <c r="AB270" s="399"/>
      <c r="AC270" s="400"/>
      <c r="AD270" s="417">
        <f t="shared" ref="AD270" si="21">U270+X270+AA270</f>
        <v>130</v>
      </c>
      <c r="AE270" s="418"/>
      <c r="AF270" s="418"/>
      <c r="AG270" s="419"/>
      <c r="AH270" s="369"/>
      <c r="AI270" s="370"/>
      <c r="AJ270" s="371"/>
      <c r="AK270" s="378"/>
      <c r="AL270" s="379"/>
      <c r="AM270" s="380"/>
      <c r="AN270" s="381">
        <f t="shared" ref="AN270" si="22">IF(H270="○",AD270,ROUNDUP(AD270*AK270,1))</f>
        <v>130</v>
      </c>
      <c r="AO270" s="381"/>
      <c r="AP270" s="381"/>
      <c r="AQ270" s="381"/>
      <c r="AR270" s="382"/>
      <c r="AT270" s="148"/>
      <c r="AU270" s="247"/>
      <c r="AV270" s="247" t="str">
        <f>IF(OR(H270="×",AV274="×"),"×","●")</f>
        <v>●</v>
      </c>
      <c r="AW270" s="314" t="str">
        <f>IF(AV270="●",IF(H270="定","-",H270),"-")</f>
        <v>○</v>
      </c>
      <c r="AX270" s="148"/>
      <c r="AY270" s="148"/>
      <c r="AZ270" s="148"/>
      <c r="BA270" s="148"/>
    </row>
    <row r="271" spans="2:53" ht="14.1" customHeight="1" x14ac:dyDescent="0.15">
      <c r="B271" s="435"/>
      <c r="C271" s="438"/>
      <c r="D271" s="441"/>
      <c r="E271" s="441"/>
      <c r="F271" s="435"/>
      <c r="G271" s="441"/>
      <c r="H271" s="446"/>
      <c r="I271" s="447"/>
      <c r="J271" s="448"/>
      <c r="K271" s="389"/>
      <c r="L271" s="390"/>
      <c r="M271" s="390"/>
      <c r="N271" s="390"/>
      <c r="O271" s="396"/>
      <c r="P271" s="397"/>
      <c r="Q271" s="397"/>
      <c r="R271" s="397"/>
      <c r="S271" s="397"/>
      <c r="T271" s="398"/>
      <c r="U271" s="401"/>
      <c r="V271" s="401"/>
      <c r="W271" s="402"/>
      <c r="X271" s="408"/>
      <c r="Y271" s="409"/>
      <c r="Z271" s="410"/>
      <c r="AA271" s="415"/>
      <c r="AB271" s="401"/>
      <c r="AC271" s="402"/>
      <c r="AD271" s="420"/>
      <c r="AE271" s="421"/>
      <c r="AF271" s="421"/>
      <c r="AG271" s="422"/>
      <c r="AH271" s="372"/>
      <c r="AI271" s="373"/>
      <c r="AJ271" s="374"/>
      <c r="AK271" s="379"/>
      <c r="AL271" s="379"/>
      <c r="AM271" s="380"/>
      <c r="AN271" s="383"/>
      <c r="AO271" s="383"/>
      <c r="AP271" s="383"/>
      <c r="AQ271" s="383"/>
      <c r="AR271" s="384"/>
      <c r="AT271" s="148"/>
      <c r="AU271" s="247"/>
      <c r="AV271" s="247"/>
      <c r="AW271" s="314"/>
      <c r="AX271" s="148"/>
      <c r="AY271" s="148"/>
      <c r="AZ271" s="148"/>
      <c r="BA271" s="148"/>
    </row>
    <row r="272" spans="2:53" ht="14.1" customHeight="1" x14ac:dyDescent="0.15">
      <c r="B272" s="435"/>
      <c r="C272" s="438"/>
      <c r="D272" s="441"/>
      <c r="E272" s="441"/>
      <c r="F272" s="435"/>
      <c r="G272" s="441"/>
      <c r="H272" s="446"/>
      <c r="I272" s="447"/>
      <c r="J272" s="448"/>
      <c r="K272" s="389"/>
      <c r="L272" s="390"/>
      <c r="M272" s="390"/>
      <c r="N272" s="390"/>
      <c r="O272" s="426"/>
      <c r="P272" s="428">
        <f t="shared" ref="P272" si="23">$M$233</f>
        <v>30</v>
      </c>
      <c r="Q272" s="429"/>
      <c r="R272" s="429"/>
      <c r="S272" s="429"/>
      <c r="T272" s="430"/>
      <c r="U272" s="401"/>
      <c r="V272" s="401"/>
      <c r="W272" s="402"/>
      <c r="X272" s="408"/>
      <c r="Y272" s="409"/>
      <c r="Z272" s="410"/>
      <c r="AA272" s="415"/>
      <c r="AB272" s="401"/>
      <c r="AC272" s="402"/>
      <c r="AD272" s="420"/>
      <c r="AE272" s="421"/>
      <c r="AF272" s="421"/>
      <c r="AG272" s="422"/>
      <c r="AH272" s="372"/>
      <c r="AI272" s="373"/>
      <c r="AJ272" s="374"/>
      <c r="AK272" s="379"/>
      <c r="AL272" s="379"/>
      <c r="AM272" s="380"/>
      <c r="AN272" s="383"/>
      <c r="AO272" s="383"/>
      <c r="AP272" s="383"/>
      <c r="AQ272" s="383"/>
      <c r="AR272" s="384"/>
      <c r="AT272" s="148"/>
      <c r="AU272" s="247"/>
      <c r="AV272" s="247"/>
      <c r="AW272" s="314"/>
      <c r="AX272" s="148"/>
      <c r="AY272" s="148"/>
      <c r="AZ272" s="148"/>
      <c r="BA272" s="148"/>
    </row>
    <row r="273" spans="2:53" ht="14.1" customHeight="1" x14ac:dyDescent="0.15">
      <c r="B273" s="436"/>
      <c r="C273" s="439"/>
      <c r="D273" s="442"/>
      <c r="E273" s="442"/>
      <c r="F273" s="436"/>
      <c r="G273" s="442"/>
      <c r="H273" s="449"/>
      <c r="I273" s="450"/>
      <c r="J273" s="451"/>
      <c r="K273" s="391"/>
      <c r="L273" s="392"/>
      <c r="M273" s="392"/>
      <c r="N273" s="392"/>
      <c r="O273" s="427"/>
      <c r="P273" s="431"/>
      <c r="Q273" s="432"/>
      <c r="R273" s="432"/>
      <c r="S273" s="432"/>
      <c r="T273" s="433"/>
      <c r="U273" s="403"/>
      <c r="V273" s="403"/>
      <c r="W273" s="404"/>
      <c r="X273" s="411"/>
      <c r="Y273" s="412"/>
      <c r="Z273" s="413"/>
      <c r="AA273" s="416"/>
      <c r="AB273" s="403"/>
      <c r="AC273" s="404"/>
      <c r="AD273" s="423"/>
      <c r="AE273" s="424"/>
      <c r="AF273" s="424"/>
      <c r="AG273" s="425"/>
      <c r="AH273" s="375"/>
      <c r="AI273" s="376"/>
      <c r="AJ273" s="377"/>
      <c r="AK273" s="379"/>
      <c r="AL273" s="379"/>
      <c r="AM273" s="380"/>
      <c r="AN273" s="385"/>
      <c r="AO273" s="385"/>
      <c r="AP273" s="385"/>
      <c r="AQ273" s="385"/>
      <c r="AR273" s="386"/>
      <c r="AT273" s="148"/>
      <c r="AU273" s="247"/>
      <c r="AV273" s="247"/>
      <c r="AW273" s="314"/>
      <c r="AX273" s="148"/>
      <c r="AY273" s="148"/>
      <c r="AZ273" s="148"/>
      <c r="BA273" s="148"/>
    </row>
    <row r="274" spans="2:53" ht="14.1" customHeight="1" x14ac:dyDescent="0.15">
      <c r="B274" s="434">
        <v>4</v>
      </c>
      <c r="C274" s="437" t="s">
        <v>130</v>
      </c>
      <c r="D274" s="440">
        <v>29</v>
      </c>
      <c r="E274" s="440" t="s">
        <v>131</v>
      </c>
      <c r="F274" s="434" t="s">
        <v>136</v>
      </c>
      <c r="G274" s="440"/>
      <c r="H274" s="443" t="s">
        <v>165</v>
      </c>
      <c r="I274" s="444"/>
      <c r="J274" s="445"/>
      <c r="K274" s="387">
        <f t="shared" ref="K274" si="24">$M$224</f>
        <v>3400</v>
      </c>
      <c r="L274" s="388"/>
      <c r="M274" s="388"/>
      <c r="N274" s="388"/>
      <c r="O274" s="393">
        <f t="shared" ref="O274" si="25">$M$231</f>
        <v>50</v>
      </c>
      <c r="P274" s="394"/>
      <c r="Q274" s="394"/>
      <c r="R274" s="394"/>
      <c r="S274" s="394"/>
      <c r="T274" s="395"/>
      <c r="U274" s="399">
        <f t="shared" ref="U274" si="26">IF(AND(H274="○",AV274="●"),20+ROUNDDOWN((K274-1000)/1000,0)*20,0)</f>
        <v>60</v>
      </c>
      <c r="V274" s="399"/>
      <c r="W274" s="400"/>
      <c r="X274" s="405">
        <f t="shared" ref="X274" si="27">IF(AND(H274="○",AV274="●"),IF(O274&gt;=10,O274*0.2,0),0)</f>
        <v>10</v>
      </c>
      <c r="Y274" s="406"/>
      <c r="Z274" s="407"/>
      <c r="AA274" s="414">
        <f t="shared" ref="AA274" si="28">IF(AND(H274="○",AV274="●"),P276*2,0)</f>
        <v>60</v>
      </c>
      <c r="AB274" s="399"/>
      <c r="AC274" s="400"/>
      <c r="AD274" s="417">
        <f t="shared" ref="AD274" si="29">U274+X274+AA274</f>
        <v>130</v>
      </c>
      <c r="AE274" s="418"/>
      <c r="AF274" s="418"/>
      <c r="AG274" s="419"/>
      <c r="AH274" s="369"/>
      <c r="AI274" s="370"/>
      <c r="AJ274" s="371"/>
      <c r="AK274" s="378"/>
      <c r="AL274" s="379"/>
      <c r="AM274" s="380"/>
      <c r="AN274" s="381">
        <f t="shared" ref="AN274" si="30">IF(H274="○",AD274,ROUNDUP(AD274*AK274,1))</f>
        <v>130</v>
      </c>
      <c r="AO274" s="381"/>
      <c r="AP274" s="381"/>
      <c r="AQ274" s="381"/>
      <c r="AR274" s="382"/>
      <c r="AT274" s="148"/>
      <c r="AU274" s="247"/>
      <c r="AV274" s="247" t="str">
        <f>IF(OR(H274="×",AV278="×"),"×","●")</f>
        <v>●</v>
      </c>
      <c r="AW274" s="314" t="str">
        <f>IF(AV274="●",IF(H274="定","-",H274),"-")</f>
        <v>○</v>
      </c>
      <c r="AX274" s="148"/>
      <c r="AY274" s="148"/>
      <c r="AZ274" s="148"/>
      <c r="BA274" s="148"/>
    </row>
    <row r="275" spans="2:53" ht="14.1" customHeight="1" x14ac:dyDescent="0.15">
      <c r="B275" s="435"/>
      <c r="C275" s="438"/>
      <c r="D275" s="441"/>
      <c r="E275" s="441"/>
      <c r="F275" s="435"/>
      <c r="G275" s="441"/>
      <c r="H275" s="446"/>
      <c r="I275" s="447"/>
      <c r="J275" s="448"/>
      <c r="K275" s="389"/>
      <c r="L275" s="390"/>
      <c r="M275" s="390"/>
      <c r="N275" s="390"/>
      <c r="O275" s="396"/>
      <c r="P275" s="397"/>
      <c r="Q275" s="397"/>
      <c r="R275" s="397"/>
      <c r="S275" s="397"/>
      <c r="T275" s="398"/>
      <c r="U275" s="401"/>
      <c r="V275" s="401"/>
      <c r="W275" s="402"/>
      <c r="X275" s="408"/>
      <c r="Y275" s="409"/>
      <c r="Z275" s="410"/>
      <c r="AA275" s="415"/>
      <c r="AB275" s="401"/>
      <c r="AC275" s="402"/>
      <c r="AD275" s="420"/>
      <c r="AE275" s="421"/>
      <c r="AF275" s="421"/>
      <c r="AG275" s="422"/>
      <c r="AH275" s="372"/>
      <c r="AI275" s="373"/>
      <c r="AJ275" s="374"/>
      <c r="AK275" s="379"/>
      <c r="AL275" s="379"/>
      <c r="AM275" s="380"/>
      <c r="AN275" s="383"/>
      <c r="AO275" s="383"/>
      <c r="AP275" s="383"/>
      <c r="AQ275" s="383"/>
      <c r="AR275" s="384"/>
      <c r="AT275" s="148"/>
      <c r="AU275" s="247"/>
      <c r="AV275" s="247"/>
      <c r="AW275" s="314"/>
      <c r="AX275" s="148"/>
      <c r="AY275" s="148"/>
      <c r="AZ275" s="148"/>
      <c r="BA275" s="148"/>
    </row>
    <row r="276" spans="2:53" ht="14.1" customHeight="1" x14ac:dyDescent="0.15">
      <c r="B276" s="435"/>
      <c r="C276" s="438"/>
      <c r="D276" s="441"/>
      <c r="E276" s="441"/>
      <c r="F276" s="435"/>
      <c r="G276" s="441"/>
      <c r="H276" s="446"/>
      <c r="I276" s="447"/>
      <c r="J276" s="448"/>
      <c r="K276" s="389"/>
      <c r="L276" s="390"/>
      <c r="M276" s="390"/>
      <c r="N276" s="390"/>
      <c r="O276" s="426"/>
      <c r="P276" s="428">
        <f t="shared" ref="P276" si="31">$M$233</f>
        <v>30</v>
      </c>
      <c r="Q276" s="429"/>
      <c r="R276" s="429"/>
      <c r="S276" s="429"/>
      <c r="T276" s="430"/>
      <c r="U276" s="401"/>
      <c r="V276" s="401"/>
      <c r="W276" s="402"/>
      <c r="X276" s="408"/>
      <c r="Y276" s="409"/>
      <c r="Z276" s="410"/>
      <c r="AA276" s="415"/>
      <c r="AB276" s="401"/>
      <c r="AC276" s="402"/>
      <c r="AD276" s="420"/>
      <c r="AE276" s="421"/>
      <c r="AF276" s="421"/>
      <c r="AG276" s="422"/>
      <c r="AH276" s="372"/>
      <c r="AI276" s="373"/>
      <c r="AJ276" s="374"/>
      <c r="AK276" s="379"/>
      <c r="AL276" s="379"/>
      <c r="AM276" s="380"/>
      <c r="AN276" s="383"/>
      <c r="AO276" s="383"/>
      <c r="AP276" s="383"/>
      <c r="AQ276" s="383"/>
      <c r="AR276" s="384"/>
      <c r="AT276" s="148"/>
      <c r="AU276" s="247"/>
      <c r="AV276" s="247"/>
      <c r="AW276" s="314"/>
      <c r="AX276" s="148"/>
      <c r="AY276" s="148"/>
      <c r="AZ276" s="148"/>
      <c r="BA276" s="148"/>
    </row>
    <row r="277" spans="2:53" ht="14.1" customHeight="1" x14ac:dyDescent="0.15">
      <c r="B277" s="436"/>
      <c r="C277" s="439"/>
      <c r="D277" s="442"/>
      <c r="E277" s="442"/>
      <c r="F277" s="436"/>
      <c r="G277" s="442"/>
      <c r="H277" s="449"/>
      <c r="I277" s="450"/>
      <c r="J277" s="451"/>
      <c r="K277" s="391"/>
      <c r="L277" s="392"/>
      <c r="M277" s="392"/>
      <c r="N277" s="392"/>
      <c r="O277" s="427"/>
      <c r="P277" s="431"/>
      <c r="Q277" s="432"/>
      <c r="R277" s="432"/>
      <c r="S277" s="432"/>
      <c r="T277" s="433"/>
      <c r="U277" s="403"/>
      <c r="V277" s="403"/>
      <c r="W277" s="404"/>
      <c r="X277" s="411"/>
      <c r="Y277" s="412"/>
      <c r="Z277" s="413"/>
      <c r="AA277" s="416"/>
      <c r="AB277" s="403"/>
      <c r="AC277" s="404"/>
      <c r="AD277" s="423"/>
      <c r="AE277" s="424"/>
      <c r="AF277" s="424"/>
      <c r="AG277" s="425"/>
      <c r="AH277" s="375"/>
      <c r="AI277" s="376"/>
      <c r="AJ277" s="377"/>
      <c r="AK277" s="379"/>
      <c r="AL277" s="379"/>
      <c r="AM277" s="380"/>
      <c r="AN277" s="385"/>
      <c r="AO277" s="385"/>
      <c r="AP277" s="385"/>
      <c r="AQ277" s="385"/>
      <c r="AR277" s="386"/>
      <c r="AT277" s="148"/>
      <c r="AU277" s="247"/>
      <c r="AV277" s="247"/>
      <c r="AW277" s="314"/>
      <c r="AX277" s="148"/>
      <c r="AY277" s="148"/>
      <c r="AZ277" s="148"/>
      <c r="BA277" s="148"/>
    </row>
    <row r="278" spans="2:53" ht="14.1" customHeight="1" x14ac:dyDescent="0.15">
      <c r="B278" s="434">
        <v>4</v>
      </c>
      <c r="C278" s="437" t="s">
        <v>130</v>
      </c>
      <c r="D278" s="440">
        <v>30</v>
      </c>
      <c r="E278" s="440" t="s">
        <v>131</v>
      </c>
      <c r="F278" s="434" t="s">
        <v>137</v>
      </c>
      <c r="G278" s="440"/>
      <c r="H278" s="443" t="s">
        <v>165</v>
      </c>
      <c r="I278" s="444"/>
      <c r="J278" s="445"/>
      <c r="K278" s="387">
        <f t="shared" ref="K278" si="32">$M$224</f>
        <v>3400</v>
      </c>
      <c r="L278" s="388"/>
      <c r="M278" s="388"/>
      <c r="N278" s="388"/>
      <c r="O278" s="393">
        <f t="shared" ref="O278" si="33">$M$231</f>
        <v>50</v>
      </c>
      <c r="P278" s="394"/>
      <c r="Q278" s="394"/>
      <c r="R278" s="394"/>
      <c r="S278" s="394"/>
      <c r="T278" s="395"/>
      <c r="U278" s="399">
        <f t="shared" ref="U278" si="34">IF(AND(H278="○",AV278="●"),20+ROUNDDOWN((K278-1000)/1000,0)*20,0)</f>
        <v>60</v>
      </c>
      <c r="V278" s="399"/>
      <c r="W278" s="400"/>
      <c r="X278" s="405">
        <f t="shared" ref="X278" si="35">IF(AND(H278="○",AV278="●"),IF(O278&gt;=10,O278*0.2,0),0)</f>
        <v>10</v>
      </c>
      <c r="Y278" s="406"/>
      <c r="Z278" s="407"/>
      <c r="AA278" s="414">
        <f t="shared" ref="AA278" si="36">IF(AND(H278="○",AV278="●"),P280*2,0)</f>
        <v>60</v>
      </c>
      <c r="AB278" s="399"/>
      <c r="AC278" s="400"/>
      <c r="AD278" s="417">
        <f t="shared" ref="AD278" si="37">U278+X278+AA278</f>
        <v>130</v>
      </c>
      <c r="AE278" s="418"/>
      <c r="AF278" s="418"/>
      <c r="AG278" s="419"/>
      <c r="AH278" s="369"/>
      <c r="AI278" s="370"/>
      <c r="AJ278" s="371"/>
      <c r="AK278" s="378"/>
      <c r="AL278" s="379"/>
      <c r="AM278" s="380"/>
      <c r="AN278" s="381">
        <f t="shared" ref="AN278" si="38">IF(H278="○",AD278,ROUNDUP(AD278*AK278,1))</f>
        <v>130</v>
      </c>
      <c r="AO278" s="381"/>
      <c r="AP278" s="381"/>
      <c r="AQ278" s="381"/>
      <c r="AR278" s="382"/>
      <c r="AT278" s="148"/>
      <c r="AU278" s="247"/>
      <c r="AV278" s="247" t="str">
        <f>IF(OR(H278="×",AV282="×"),"×","●")</f>
        <v>●</v>
      </c>
      <c r="AW278" s="314" t="str">
        <f>IF(AV278="●",IF(H278="定","-",H278),"-")</f>
        <v>○</v>
      </c>
      <c r="AX278" s="148"/>
      <c r="AY278" s="148"/>
      <c r="AZ278" s="148"/>
      <c r="BA278" s="148"/>
    </row>
    <row r="279" spans="2:53" ht="14.1" customHeight="1" x14ac:dyDescent="0.15">
      <c r="B279" s="435"/>
      <c r="C279" s="438"/>
      <c r="D279" s="441"/>
      <c r="E279" s="441"/>
      <c r="F279" s="435"/>
      <c r="G279" s="441"/>
      <c r="H279" s="446"/>
      <c r="I279" s="447"/>
      <c r="J279" s="448"/>
      <c r="K279" s="389"/>
      <c r="L279" s="390"/>
      <c r="M279" s="390"/>
      <c r="N279" s="390"/>
      <c r="O279" s="396"/>
      <c r="P279" s="397"/>
      <c r="Q279" s="397"/>
      <c r="R279" s="397"/>
      <c r="S279" s="397"/>
      <c r="T279" s="398"/>
      <c r="U279" s="401"/>
      <c r="V279" s="401"/>
      <c r="W279" s="402"/>
      <c r="X279" s="408"/>
      <c r="Y279" s="409"/>
      <c r="Z279" s="410"/>
      <c r="AA279" s="415"/>
      <c r="AB279" s="401"/>
      <c r="AC279" s="402"/>
      <c r="AD279" s="420"/>
      <c r="AE279" s="421"/>
      <c r="AF279" s="421"/>
      <c r="AG279" s="422"/>
      <c r="AH279" s="372"/>
      <c r="AI279" s="373"/>
      <c r="AJ279" s="374"/>
      <c r="AK279" s="379"/>
      <c r="AL279" s="379"/>
      <c r="AM279" s="380"/>
      <c r="AN279" s="383"/>
      <c r="AO279" s="383"/>
      <c r="AP279" s="383"/>
      <c r="AQ279" s="383"/>
      <c r="AR279" s="384"/>
      <c r="AT279" s="148"/>
      <c r="AU279" s="247"/>
      <c r="AV279" s="247"/>
      <c r="AW279" s="314"/>
      <c r="AX279" s="148"/>
      <c r="AY279" s="148"/>
      <c r="AZ279" s="148"/>
      <c r="BA279" s="148"/>
    </row>
    <row r="280" spans="2:53" ht="14.1" customHeight="1" x14ac:dyDescent="0.15">
      <c r="B280" s="435"/>
      <c r="C280" s="438"/>
      <c r="D280" s="441"/>
      <c r="E280" s="441"/>
      <c r="F280" s="435"/>
      <c r="G280" s="441"/>
      <c r="H280" s="446"/>
      <c r="I280" s="447"/>
      <c r="J280" s="448"/>
      <c r="K280" s="389"/>
      <c r="L280" s="390"/>
      <c r="M280" s="390"/>
      <c r="N280" s="390"/>
      <c r="O280" s="426"/>
      <c r="P280" s="428">
        <f t="shared" ref="P280" si="39">$M$233</f>
        <v>30</v>
      </c>
      <c r="Q280" s="429"/>
      <c r="R280" s="429"/>
      <c r="S280" s="429"/>
      <c r="T280" s="430"/>
      <c r="U280" s="401"/>
      <c r="V280" s="401"/>
      <c r="W280" s="402"/>
      <c r="X280" s="408"/>
      <c r="Y280" s="409"/>
      <c r="Z280" s="410"/>
      <c r="AA280" s="415"/>
      <c r="AB280" s="401"/>
      <c r="AC280" s="402"/>
      <c r="AD280" s="420"/>
      <c r="AE280" s="421"/>
      <c r="AF280" s="421"/>
      <c r="AG280" s="422"/>
      <c r="AH280" s="372"/>
      <c r="AI280" s="373"/>
      <c r="AJ280" s="374"/>
      <c r="AK280" s="379"/>
      <c r="AL280" s="379"/>
      <c r="AM280" s="380"/>
      <c r="AN280" s="383"/>
      <c r="AO280" s="383"/>
      <c r="AP280" s="383"/>
      <c r="AQ280" s="383"/>
      <c r="AR280" s="384"/>
      <c r="AT280" s="148"/>
      <c r="AU280" s="247"/>
      <c r="AV280" s="247"/>
      <c r="AW280" s="314"/>
      <c r="AX280" s="148"/>
      <c r="AY280" s="148"/>
      <c r="AZ280" s="148"/>
      <c r="BA280" s="148"/>
    </row>
    <row r="281" spans="2:53" ht="14.1" customHeight="1" x14ac:dyDescent="0.15">
      <c r="B281" s="436"/>
      <c r="C281" s="439"/>
      <c r="D281" s="442"/>
      <c r="E281" s="442"/>
      <c r="F281" s="436"/>
      <c r="G281" s="442"/>
      <c r="H281" s="449"/>
      <c r="I281" s="450"/>
      <c r="J281" s="451"/>
      <c r="K281" s="391"/>
      <c r="L281" s="392"/>
      <c r="M281" s="392"/>
      <c r="N281" s="392"/>
      <c r="O281" s="427"/>
      <c r="P281" s="431"/>
      <c r="Q281" s="432"/>
      <c r="R281" s="432"/>
      <c r="S281" s="432"/>
      <c r="T281" s="433"/>
      <c r="U281" s="403"/>
      <c r="V281" s="403"/>
      <c r="W281" s="404"/>
      <c r="X281" s="411"/>
      <c r="Y281" s="412"/>
      <c r="Z281" s="413"/>
      <c r="AA281" s="416"/>
      <c r="AB281" s="403"/>
      <c r="AC281" s="404"/>
      <c r="AD281" s="423"/>
      <c r="AE281" s="424"/>
      <c r="AF281" s="424"/>
      <c r="AG281" s="425"/>
      <c r="AH281" s="375"/>
      <c r="AI281" s="376"/>
      <c r="AJ281" s="377"/>
      <c r="AK281" s="379"/>
      <c r="AL281" s="379"/>
      <c r="AM281" s="380"/>
      <c r="AN281" s="385"/>
      <c r="AO281" s="385"/>
      <c r="AP281" s="385"/>
      <c r="AQ281" s="385"/>
      <c r="AR281" s="386"/>
      <c r="AT281" s="148"/>
      <c r="AU281" s="247"/>
      <c r="AV281" s="247"/>
      <c r="AW281" s="314"/>
      <c r="AX281" s="148"/>
      <c r="AY281" s="148"/>
      <c r="AZ281" s="148"/>
      <c r="BA281" s="148"/>
    </row>
    <row r="282" spans="2:53" ht="14.1" customHeight="1" x14ac:dyDescent="0.15">
      <c r="B282" s="434">
        <v>5</v>
      </c>
      <c r="C282" s="437" t="s">
        <v>130</v>
      </c>
      <c r="D282" s="440">
        <v>1</v>
      </c>
      <c r="E282" s="440" t="s">
        <v>131</v>
      </c>
      <c r="F282" s="434" t="s">
        <v>138</v>
      </c>
      <c r="G282" s="440"/>
      <c r="H282" s="443" t="s">
        <v>165</v>
      </c>
      <c r="I282" s="444"/>
      <c r="J282" s="445"/>
      <c r="K282" s="387">
        <f t="shared" ref="K282" si="40">$M$224</f>
        <v>3400</v>
      </c>
      <c r="L282" s="388"/>
      <c r="M282" s="388"/>
      <c r="N282" s="388"/>
      <c r="O282" s="393">
        <f t="shared" ref="O282" si="41">$M$231</f>
        <v>50</v>
      </c>
      <c r="P282" s="394"/>
      <c r="Q282" s="394"/>
      <c r="R282" s="394"/>
      <c r="S282" s="394"/>
      <c r="T282" s="395"/>
      <c r="U282" s="399">
        <f t="shared" ref="U282" si="42">IF(AND(H282="○",AV282="●"),20+ROUNDDOWN((K282-1000)/1000,0)*20,0)</f>
        <v>60</v>
      </c>
      <c r="V282" s="399"/>
      <c r="W282" s="400"/>
      <c r="X282" s="405">
        <f t="shared" ref="X282" si="43">IF(AND(H282="○",AV282="●"),IF(O282&gt;=10,O282*0.2,0),0)</f>
        <v>10</v>
      </c>
      <c r="Y282" s="406"/>
      <c r="Z282" s="407"/>
      <c r="AA282" s="414">
        <f t="shared" ref="AA282" si="44">IF(AND(H282="○",AV282="●"),P284*2,0)</f>
        <v>60</v>
      </c>
      <c r="AB282" s="399"/>
      <c r="AC282" s="400"/>
      <c r="AD282" s="417">
        <f t="shared" ref="AD282" si="45">U282+X282+AA282</f>
        <v>130</v>
      </c>
      <c r="AE282" s="418"/>
      <c r="AF282" s="418"/>
      <c r="AG282" s="419"/>
      <c r="AH282" s="369"/>
      <c r="AI282" s="370"/>
      <c r="AJ282" s="371"/>
      <c r="AK282" s="378"/>
      <c r="AL282" s="379"/>
      <c r="AM282" s="380"/>
      <c r="AN282" s="381">
        <f t="shared" ref="AN282" si="46">IF(H282="○",AD282,ROUNDUP(AD282*AK282,1))</f>
        <v>130</v>
      </c>
      <c r="AO282" s="381"/>
      <c r="AP282" s="381"/>
      <c r="AQ282" s="381"/>
      <c r="AR282" s="382"/>
      <c r="AT282" s="148"/>
      <c r="AU282" s="247"/>
      <c r="AV282" s="247" t="str">
        <f>IF(OR(H282="×",AV286="×"),"×","●")</f>
        <v>●</v>
      </c>
      <c r="AW282" s="314" t="str">
        <f>IF(AV282="●",IF(H282="定","-",H282),"-")</f>
        <v>○</v>
      </c>
      <c r="AX282" s="148"/>
      <c r="AY282" s="148"/>
      <c r="AZ282" s="148"/>
      <c r="BA282" s="148"/>
    </row>
    <row r="283" spans="2:53" ht="14.1" customHeight="1" x14ac:dyDescent="0.15">
      <c r="B283" s="435"/>
      <c r="C283" s="438"/>
      <c r="D283" s="441"/>
      <c r="E283" s="441"/>
      <c r="F283" s="435"/>
      <c r="G283" s="441"/>
      <c r="H283" s="446"/>
      <c r="I283" s="447"/>
      <c r="J283" s="448"/>
      <c r="K283" s="389"/>
      <c r="L283" s="390"/>
      <c r="M283" s="390"/>
      <c r="N283" s="390"/>
      <c r="O283" s="396"/>
      <c r="P283" s="397"/>
      <c r="Q283" s="397"/>
      <c r="R283" s="397"/>
      <c r="S283" s="397"/>
      <c r="T283" s="398"/>
      <c r="U283" s="401"/>
      <c r="V283" s="401"/>
      <c r="W283" s="402"/>
      <c r="X283" s="408"/>
      <c r="Y283" s="409"/>
      <c r="Z283" s="410"/>
      <c r="AA283" s="415"/>
      <c r="AB283" s="401"/>
      <c r="AC283" s="402"/>
      <c r="AD283" s="420"/>
      <c r="AE283" s="421"/>
      <c r="AF283" s="421"/>
      <c r="AG283" s="422"/>
      <c r="AH283" s="372"/>
      <c r="AI283" s="373"/>
      <c r="AJ283" s="374"/>
      <c r="AK283" s="379"/>
      <c r="AL283" s="379"/>
      <c r="AM283" s="380"/>
      <c r="AN283" s="383"/>
      <c r="AO283" s="383"/>
      <c r="AP283" s="383"/>
      <c r="AQ283" s="383"/>
      <c r="AR283" s="384"/>
      <c r="AT283" s="148"/>
      <c r="AU283" s="247"/>
      <c r="AV283" s="247"/>
      <c r="AW283" s="314"/>
      <c r="AX283" s="148"/>
      <c r="AY283" s="148"/>
      <c r="AZ283" s="148"/>
      <c r="BA283" s="148"/>
    </row>
    <row r="284" spans="2:53" ht="14.1" customHeight="1" x14ac:dyDescent="0.15">
      <c r="B284" s="435"/>
      <c r="C284" s="438"/>
      <c r="D284" s="441"/>
      <c r="E284" s="441"/>
      <c r="F284" s="435"/>
      <c r="G284" s="441"/>
      <c r="H284" s="446"/>
      <c r="I284" s="447"/>
      <c r="J284" s="448"/>
      <c r="K284" s="389"/>
      <c r="L284" s="390"/>
      <c r="M284" s="390"/>
      <c r="N284" s="390"/>
      <c r="O284" s="426"/>
      <c r="P284" s="428">
        <f t="shared" ref="P284" si="47">$M$233</f>
        <v>30</v>
      </c>
      <c r="Q284" s="429"/>
      <c r="R284" s="429"/>
      <c r="S284" s="429"/>
      <c r="T284" s="430"/>
      <c r="U284" s="401"/>
      <c r="V284" s="401"/>
      <c r="W284" s="402"/>
      <c r="X284" s="408"/>
      <c r="Y284" s="409"/>
      <c r="Z284" s="410"/>
      <c r="AA284" s="415"/>
      <c r="AB284" s="401"/>
      <c r="AC284" s="402"/>
      <c r="AD284" s="420"/>
      <c r="AE284" s="421"/>
      <c r="AF284" s="421"/>
      <c r="AG284" s="422"/>
      <c r="AH284" s="372"/>
      <c r="AI284" s="373"/>
      <c r="AJ284" s="374"/>
      <c r="AK284" s="379"/>
      <c r="AL284" s="379"/>
      <c r="AM284" s="380"/>
      <c r="AN284" s="383"/>
      <c r="AO284" s="383"/>
      <c r="AP284" s="383"/>
      <c r="AQ284" s="383"/>
      <c r="AR284" s="384"/>
      <c r="AT284" s="148"/>
      <c r="AU284" s="247"/>
      <c r="AV284" s="247"/>
      <c r="AW284" s="314"/>
      <c r="AX284" s="148"/>
      <c r="AY284" s="148"/>
      <c r="AZ284" s="148"/>
      <c r="BA284" s="148"/>
    </row>
    <row r="285" spans="2:53" ht="14.1" customHeight="1" x14ac:dyDescent="0.15">
      <c r="B285" s="436"/>
      <c r="C285" s="439"/>
      <c r="D285" s="442"/>
      <c r="E285" s="442"/>
      <c r="F285" s="436"/>
      <c r="G285" s="442"/>
      <c r="H285" s="449"/>
      <c r="I285" s="450"/>
      <c r="J285" s="451"/>
      <c r="K285" s="391"/>
      <c r="L285" s="392"/>
      <c r="M285" s="392"/>
      <c r="N285" s="392"/>
      <c r="O285" s="427"/>
      <c r="P285" s="431"/>
      <c r="Q285" s="432"/>
      <c r="R285" s="432"/>
      <c r="S285" s="432"/>
      <c r="T285" s="433"/>
      <c r="U285" s="403"/>
      <c r="V285" s="403"/>
      <c r="W285" s="404"/>
      <c r="X285" s="411"/>
      <c r="Y285" s="412"/>
      <c r="Z285" s="413"/>
      <c r="AA285" s="416"/>
      <c r="AB285" s="403"/>
      <c r="AC285" s="404"/>
      <c r="AD285" s="423"/>
      <c r="AE285" s="424"/>
      <c r="AF285" s="424"/>
      <c r="AG285" s="425"/>
      <c r="AH285" s="375"/>
      <c r="AI285" s="376"/>
      <c r="AJ285" s="377"/>
      <c r="AK285" s="379"/>
      <c r="AL285" s="379"/>
      <c r="AM285" s="380"/>
      <c r="AN285" s="385"/>
      <c r="AO285" s="385"/>
      <c r="AP285" s="385"/>
      <c r="AQ285" s="385"/>
      <c r="AR285" s="386"/>
      <c r="AT285" s="148"/>
      <c r="AU285" s="247"/>
      <c r="AV285" s="247"/>
      <c r="AW285" s="314"/>
      <c r="AX285" s="148"/>
      <c r="AY285" s="148"/>
      <c r="AZ285" s="148"/>
      <c r="BA285" s="148"/>
    </row>
    <row r="286" spans="2:53" ht="14.1" customHeight="1" x14ac:dyDescent="0.15">
      <c r="B286" s="434">
        <v>5</v>
      </c>
      <c r="C286" s="437" t="s">
        <v>130</v>
      </c>
      <c r="D286" s="440">
        <v>2</v>
      </c>
      <c r="E286" s="440" t="s">
        <v>131</v>
      </c>
      <c r="F286" s="434" t="s">
        <v>139</v>
      </c>
      <c r="G286" s="440"/>
      <c r="H286" s="443" t="s">
        <v>165</v>
      </c>
      <c r="I286" s="444"/>
      <c r="J286" s="445"/>
      <c r="K286" s="387">
        <f t="shared" ref="K286" si="48">$M$224</f>
        <v>3400</v>
      </c>
      <c r="L286" s="388"/>
      <c r="M286" s="388"/>
      <c r="N286" s="388"/>
      <c r="O286" s="393">
        <f t="shared" ref="O286" si="49">$M$231</f>
        <v>50</v>
      </c>
      <c r="P286" s="394"/>
      <c r="Q286" s="394"/>
      <c r="R286" s="394"/>
      <c r="S286" s="394"/>
      <c r="T286" s="395"/>
      <c r="U286" s="399">
        <f t="shared" ref="U286" si="50">IF(AND(H286="○",AV286="●"),20+ROUNDDOWN((K286-1000)/1000,0)*20,0)</f>
        <v>60</v>
      </c>
      <c r="V286" s="399"/>
      <c r="W286" s="400"/>
      <c r="X286" s="405">
        <f t="shared" ref="X286" si="51">IF(AND(H286="○",AV286="●"),IF(O286&gt;=10,O286*0.2,0),0)</f>
        <v>10</v>
      </c>
      <c r="Y286" s="406"/>
      <c r="Z286" s="407"/>
      <c r="AA286" s="414">
        <f t="shared" ref="AA286" si="52">IF(AND(H286="○",AV286="●"),P288*2,0)</f>
        <v>60</v>
      </c>
      <c r="AB286" s="399"/>
      <c r="AC286" s="400"/>
      <c r="AD286" s="417">
        <f t="shared" ref="AD286" si="53">U286+X286+AA286</f>
        <v>130</v>
      </c>
      <c r="AE286" s="418"/>
      <c r="AF286" s="418"/>
      <c r="AG286" s="419"/>
      <c r="AH286" s="369"/>
      <c r="AI286" s="370"/>
      <c r="AJ286" s="371"/>
      <c r="AK286" s="378"/>
      <c r="AL286" s="379"/>
      <c r="AM286" s="380"/>
      <c r="AN286" s="381">
        <f t="shared" ref="AN286" si="54">IF(H286="○",AD286,ROUNDUP(AD286*AK286,1))</f>
        <v>130</v>
      </c>
      <c r="AO286" s="381"/>
      <c r="AP286" s="381"/>
      <c r="AQ286" s="381"/>
      <c r="AR286" s="382"/>
      <c r="AT286" s="148"/>
      <c r="AU286" s="247"/>
      <c r="AV286" s="247" t="str">
        <f>IF(OR(H286="×",AV290="×"),"×","●")</f>
        <v>●</v>
      </c>
      <c r="AW286" s="314" t="str">
        <f>IF(AV286="●",IF(H286="定","-",H286),"-")</f>
        <v>○</v>
      </c>
      <c r="AX286" s="148"/>
      <c r="AY286" s="148"/>
      <c r="AZ286" s="148"/>
      <c r="BA286" s="148"/>
    </row>
    <row r="287" spans="2:53" ht="14.1" customHeight="1" x14ac:dyDescent="0.15">
      <c r="B287" s="435"/>
      <c r="C287" s="438"/>
      <c r="D287" s="441"/>
      <c r="E287" s="441"/>
      <c r="F287" s="435"/>
      <c r="G287" s="441"/>
      <c r="H287" s="446"/>
      <c r="I287" s="447"/>
      <c r="J287" s="448"/>
      <c r="K287" s="389"/>
      <c r="L287" s="390"/>
      <c r="M287" s="390"/>
      <c r="N287" s="390"/>
      <c r="O287" s="396"/>
      <c r="P287" s="397"/>
      <c r="Q287" s="397"/>
      <c r="R287" s="397"/>
      <c r="S287" s="397"/>
      <c r="T287" s="398"/>
      <c r="U287" s="401"/>
      <c r="V287" s="401"/>
      <c r="W287" s="402"/>
      <c r="X287" s="408"/>
      <c r="Y287" s="409"/>
      <c r="Z287" s="410"/>
      <c r="AA287" s="415"/>
      <c r="AB287" s="401"/>
      <c r="AC287" s="402"/>
      <c r="AD287" s="420"/>
      <c r="AE287" s="421"/>
      <c r="AF287" s="421"/>
      <c r="AG287" s="422"/>
      <c r="AH287" s="372"/>
      <c r="AI287" s="373"/>
      <c r="AJ287" s="374"/>
      <c r="AK287" s="379"/>
      <c r="AL287" s="379"/>
      <c r="AM287" s="380"/>
      <c r="AN287" s="383"/>
      <c r="AO287" s="383"/>
      <c r="AP287" s="383"/>
      <c r="AQ287" s="383"/>
      <c r="AR287" s="384"/>
      <c r="AT287" s="148"/>
      <c r="AU287" s="247"/>
      <c r="AV287" s="247"/>
      <c r="AW287" s="314"/>
      <c r="AX287" s="148"/>
      <c r="AY287" s="148"/>
      <c r="AZ287" s="148"/>
      <c r="BA287" s="148"/>
    </row>
    <row r="288" spans="2:53" ht="14.1" customHeight="1" x14ac:dyDescent="0.15">
      <c r="B288" s="435"/>
      <c r="C288" s="438"/>
      <c r="D288" s="441"/>
      <c r="E288" s="441"/>
      <c r="F288" s="435"/>
      <c r="G288" s="441"/>
      <c r="H288" s="446"/>
      <c r="I288" s="447"/>
      <c r="J288" s="448"/>
      <c r="K288" s="389"/>
      <c r="L288" s="390"/>
      <c r="M288" s="390"/>
      <c r="N288" s="390"/>
      <c r="O288" s="426"/>
      <c r="P288" s="428">
        <f t="shared" ref="P288" si="55">$M$233</f>
        <v>30</v>
      </c>
      <c r="Q288" s="429"/>
      <c r="R288" s="429"/>
      <c r="S288" s="429"/>
      <c r="T288" s="430"/>
      <c r="U288" s="401"/>
      <c r="V288" s="401"/>
      <c r="W288" s="402"/>
      <c r="X288" s="408"/>
      <c r="Y288" s="409"/>
      <c r="Z288" s="410"/>
      <c r="AA288" s="415"/>
      <c r="AB288" s="401"/>
      <c r="AC288" s="402"/>
      <c r="AD288" s="420"/>
      <c r="AE288" s="421"/>
      <c r="AF288" s="421"/>
      <c r="AG288" s="422"/>
      <c r="AH288" s="372"/>
      <c r="AI288" s="373"/>
      <c r="AJ288" s="374"/>
      <c r="AK288" s="379"/>
      <c r="AL288" s="379"/>
      <c r="AM288" s="380"/>
      <c r="AN288" s="383"/>
      <c r="AO288" s="383"/>
      <c r="AP288" s="383"/>
      <c r="AQ288" s="383"/>
      <c r="AR288" s="384"/>
      <c r="AT288" s="148"/>
      <c r="AU288" s="247"/>
      <c r="AV288" s="247"/>
      <c r="AW288" s="314"/>
      <c r="AX288" s="148"/>
      <c r="AY288" s="148"/>
      <c r="AZ288" s="148"/>
      <c r="BA288" s="148"/>
    </row>
    <row r="289" spans="2:53" ht="14.1" customHeight="1" x14ac:dyDescent="0.15">
      <c r="B289" s="436"/>
      <c r="C289" s="439"/>
      <c r="D289" s="442"/>
      <c r="E289" s="442"/>
      <c r="F289" s="436"/>
      <c r="G289" s="442"/>
      <c r="H289" s="449"/>
      <c r="I289" s="450"/>
      <c r="J289" s="451"/>
      <c r="K289" s="391"/>
      <c r="L289" s="392"/>
      <c r="M289" s="392"/>
      <c r="N289" s="392"/>
      <c r="O289" s="427"/>
      <c r="P289" s="431"/>
      <c r="Q289" s="432"/>
      <c r="R289" s="432"/>
      <c r="S289" s="432"/>
      <c r="T289" s="433"/>
      <c r="U289" s="403"/>
      <c r="V289" s="403"/>
      <c r="W289" s="404"/>
      <c r="X289" s="411"/>
      <c r="Y289" s="412"/>
      <c r="Z289" s="413"/>
      <c r="AA289" s="416"/>
      <c r="AB289" s="403"/>
      <c r="AC289" s="404"/>
      <c r="AD289" s="423"/>
      <c r="AE289" s="424"/>
      <c r="AF289" s="424"/>
      <c r="AG289" s="425"/>
      <c r="AH289" s="375"/>
      <c r="AI289" s="376"/>
      <c r="AJ289" s="377"/>
      <c r="AK289" s="379"/>
      <c r="AL289" s="379"/>
      <c r="AM289" s="380"/>
      <c r="AN289" s="385"/>
      <c r="AO289" s="385"/>
      <c r="AP289" s="385"/>
      <c r="AQ289" s="385"/>
      <c r="AR289" s="386"/>
      <c r="AT289" s="148"/>
      <c r="AU289" s="247"/>
      <c r="AV289" s="247"/>
      <c r="AW289" s="314"/>
      <c r="AX289" s="148"/>
      <c r="AY289" s="148"/>
      <c r="AZ289" s="148"/>
      <c r="BA289" s="148"/>
    </row>
    <row r="290" spans="2:53" ht="14.1" customHeight="1" x14ac:dyDescent="0.15">
      <c r="B290" s="434">
        <v>5</v>
      </c>
      <c r="C290" s="437" t="s">
        <v>130</v>
      </c>
      <c r="D290" s="440">
        <v>3</v>
      </c>
      <c r="E290" s="440" t="s">
        <v>131</v>
      </c>
      <c r="F290" s="434" t="s">
        <v>140</v>
      </c>
      <c r="G290" s="440"/>
      <c r="H290" s="443" t="s">
        <v>165</v>
      </c>
      <c r="I290" s="444"/>
      <c r="J290" s="445"/>
      <c r="K290" s="387">
        <f t="shared" ref="K290" si="56">$M$224</f>
        <v>3400</v>
      </c>
      <c r="L290" s="388"/>
      <c r="M290" s="388"/>
      <c r="N290" s="388"/>
      <c r="O290" s="393">
        <f t="shared" ref="O290" si="57">$M$231</f>
        <v>50</v>
      </c>
      <c r="P290" s="394"/>
      <c r="Q290" s="394"/>
      <c r="R290" s="394"/>
      <c r="S290" s="394"/>
      <c r="T290" s="395"/>
      <c r="U290" s="399">
        <f t="shared" ref="U290" si="58">IF(AND(H290="○",AV290="●"),20+ROUNDDOWN((K290-1000)/1000,0)*20,0)</f>
        <v>60</v>
      </c>
      <c r="V290" s="399"/>
      <c r="W290" s="400"/>
      <c r="X290" s="405">
        <f t="shared" ref="X290" si="59">IF(AND(H290="○",AV290="●"),IF(O290&gt;=10,O290*0.2,0),0)</f>
        <v>10</v>
      </c>
      <c r="Y290" s="406"/>
      <c r="Z290" s="407"/>
      <c r="AA290" s="414">
        <f t="shared" ref="AA290" si="60">IF(AND(H290="○",AV290="●"),P292*2,0)</f>
        <v>60</v>
      </c>
      <c r="AB290" s="399"/>
      <c r="AC290" s="400"/>
      <c r="AD290" s="417">
        <f t="shared" ref="AD290" si="61">U290+X290+AA290</f>
        <v>130</v>
      </c>
      <c r="AE290" s="418"/>
      <c r="AF290" s="418"/>
      <c r="AG290" s="419"/>
      <c r="AH290" s="369"/>
      <c r="AI290" s="370"/>
      <c r="AJ290" s="371"/>
      <c r="AK290" s="378"/>
      <c r="AL290" s="379"/>
      <c r="AM290" s="380"/>
      <c r="AN290" s="381">
        <f t="shared" ref="AN290" si="62">IF(H290="○",AD290,ROUNDUP(AD290*AK290,1))</f>
        <v>130</v>
      </c>
      <c r="AO290" s="381"/>
      <c r="AP290" s="381"/>
      <c r="AQ290" s="381"/>
      <c r="AR290" s="382"/>
      <c r="AT290" s="148"/>
      <c r="AU290" s="247"/>
      <c r="AV290" s="247" t="str">
        <f>IF(OR(H290="×",AV294="×"),"×","●")</f>
        <v>●</v>
      </c>
      <c r="AW290" s="314" t="str">
        <f>IF(AV290="●",IF(H290="定","-",H290),"-")</f>
        <v>○</v>
      </c>
      <c r="AX290" s="148"/>
      <c r="AY290" s="148"/>
      <c r="AZ290" s="148"/>
      <c r="BA290" s="148"/>
    </row>
    <row r="291" spans="2:53" ht="14.1" customHeight="1" x14ac:dyDescent="0.15">
      <c r="B291" s="435"/>
      <c r="C291" s="438"/>
      <c r="D291" s="441"/>
      <c r="E291" s="441"/>
      <c r="F291" s="435"/>
      <c r="G291" s="441"/>
      <c r="H291" s="446"/>
      <c r="I291" s="447"/>
      <c r="J291" s="448"/>
      <c r="K291" s="389"/>
      <c r="L291" s="390"/>
      <c r="M291" s="390"/>
      <c r="N291" s="390"/>
      <c r="O291" s="396"/>
      <c r="P291" s="397"/>
      <c r="Q291" s="397"/>
      <c r="R291" s="397"/>
      <c r="S291" s="397"/>
      <c r="T291" s="398"/>
      <c r="U291" s="401"/>
      <c r="V291" s="401"/>
      <c r="W291" s="402"/>
      <c r="X291" s="408"/>
      <c r="Y291" s="409"/>
      <c r="Z291" s="410"/>
      <c r="AA291" s="415"/>
      <c r="AB291" s="401"/>
      <c r="AC291" s="402"/>
      <c r="AD291" s="420"/>
      <c r="AE291" s="421"/>
      <c r="AF291" s="421"/>
      <c r="AG291" s="422"/>
      <c r="AH291" s="372"/>
      <c r="AI291" s="373"/>
      <c r="AJ291" s="374"/>
      <c r="AK291" s="379"/>
      <c r="AL291" s="379"/>
      <c r="AM291" s="380"/>
      <c r="AN291" s="383"/>
      <c r="AO291" s="383"/>
      <c r="AP291" s="383"/>
      <c r="AQ291" s="383"/>
      <c r="AR291" s="384"/>
      <c r="AT291" s="148"/>
      <c r="AU291" s="247"/>
      <c r="AV291" s="247"/>
      <c r="AW291" s="314"/>
      <c r="AX291" s="148"/>
      <c r="AY291" s="148"/>
      <c r="AZ291" s="148"/>
      <c r="BA291" s="148"/>
    </row>
    <row r="292" spans="2:53" ht="14.1" customHeight="1" x14ac:dyDescent="0.15">
      <c r="B292" s="435"/>
      <c r="C292" s="438"/>
      <c r="D292" s="441"/>
      <c r="E292" s="441"/>
      <c r="F292" s="435"/>
      <c r="G292" s="441"/>
      <c r="H292" s="446"/>
      <c r="I292" s="447"/>
      <c r="J292" s="448"/>
      <c r="K292" s="389"/>
      <c r="L292" s="390"/>
      <c r="M292" s="390"/>
      <c r="N292" s="390"/>
      <c r="O292" s="426"/>
      <c r="P292" s="428">
        <f t="shared" ref="P292" si="63">$M$233</f>
        <v>30</v>
      </c>
      <c r="Q292" s="429"/>
      <c r="R292" s="429"/>
      <c r="S292" s="429"/>
      <c r="T292" s="430"/>
      <c r="U292" s="401"/>
      <c r="V292" s="401"/>
      <c r="W292" s="402"/>
      <c r="X292" s="408"/>
      <c r="Y292" s="409"/>
      <c r="Z292" s="410"/>
      <c r="AA292" s="415"/>
      <c r="AB292" s="401"/>
      <c r="AC292" s="402"/>
      <c r="AD292" s="420"/>
      <c r="AE292" s="421"/>
      <c r="AF292" s="421"/>
      <c r="AG292" s="422"/>
      <c r="AH292" s="372"/>
      <c r="AI292" s="373"/>
      <c r="AJ292" s="374"/>
      <c r="AK292" s="379"/>
      <c r="AL292" s="379"/>
      <c r="AM292" s="380"/>
      <c r="AN292" s="383"/>
      <c r="AO292" s="383"/>
      <c r="AP292" s="383"/>
      <c r="AQ292" s="383"/>
      <c r="AR292" s="384"/>
      <c r="AT292" s="148"/>
      <c r="AU292" s="247"/>
      <c r="AV292" s="247"/>
      <c r="AW292" s="314"/>
      <c r="AX292" s="148"/>
      <c r="AY292" s="148"/>
      <c r="AZ292" s="148"/>
      <c r="BA292" s="148"/>
    </row>
    <row r="293" spans="2:53" ht="14.1" customHeight="1" x14ac:dyDescent="0.15">
      <c r="B293" s="436"/>
      <c r="C293" s="439"/>
      <c r="D293" s="442"/>
      <c r="E293" s="442"/>
      <c r="F293" s="436"/>
      <c r="G293" s="442"/>
      <c r="H293" s="449"/>
      <c r="I293" s="450"/>
      <c r="J293" s="451"/>
      <c r="K293" s="391"/>
      <c r="L293" s="392"/>
      <c r="M293" s="392"/>
      <c r="N293" s="392"/>
      <c r="O293" s="427"/>
      <c r="P293" s="431"/>
      <c r="Q293" s="432"/>
      <c r="R293" s="432"/>
      <c r="S293" s="432"/>
      <c r="T293" s="433"/>
      <c r="U293" s="403"/>
      <c r="V293" s="403"/>
      <c r="W293" s="404"/>
      <c r="X293" s="411"/>
      <c r="Y293" s="412"/>
      <c r="Z293" s="413"/>
      <c r="AA293" s="416"/>
      <c r="AB293" s="403"/>
      <c r="AC293" s="404"/>
      <c r="AD293" s="423"/>
      <c r="AE293" s="424"/>
      <c r="AF293" s="424"/>
      <c r="AG293" s="425"/>
      <c r="AH293" s="375"/>
      <c r="AI293" s="376"/>
      <c r="AJ293" s="377"/>
      <c r="AK293" s="379"/>
      <c r="AL293" s="379"/>
      <c r="AM293" s="380"/>
      <c r="AN293" s="385"/>
      <c r="AO293" s="385"/>
      <c r="AP293" s="385"/>
      <c r="AQ293" s="385"/>
      <c r="AR293" s="386"/>
      <c r="AT293" s="148"/>
      <c r="AU293" s="247"/>
      <c r="AV293" s="247"/>
      <c r="AW293" s="314"/>
      <c r="AX293" s="148"/>
      <c r="AY293" s="148"/>
      <c r="AZ293" s="148"/>
      <c r="BA293" s="148"/>
    </row>
    <row r="294" spans="2:53" ht="14.1" customHeight="1" x14ac:dyDescent="0.15">
      <c r="B294" s="434">
        <v>5</v>
      </c>
      <c r="C294" s="437" t="s">
        <v>130</v>
      </c>
      <c r="D294" s="440">
        <v>4</v>
      </c>
      <c r="E294" s="440" t="s">
        <v>131</v>
      </c>
      <c r="F294" s="434" t="s">
        <v>141</v>
      </c>
      <c r="G294" s="440"/>
      <c r="H294" s="443" t="s">
        <v>165</v>
      </c>
      <c r="I294" s="444"/>
      <c r="J294" s="445"/>
      <c r="K294" s="387">
        <f t="shared" ref="K294" si="64">$M$224</f>
        <v>3400</v>
      </c>
      <c r="L294" s="388"/>
      <c r="M294" s="388"/>
      <c r="N294" s="388"/>
      <c r="O294" s="393">
        <f t="shared" ref="O294" si="65">$M$231</f>
        <v>50</v>
      </c>
      <c r="P294" s="394"/>
      <c r="Q294" s="394"/>
      <c r="R294" s="394"/>
      <c r="S294" s="394"/>
      <c r="T294" s="395"/>
      <c r="U294" s="399">
        <f t="shared" ref="U294" si="66">IF(AND(H294="○",AV294="●"),20+ROUNDDOWN((K294-1000)/1000,0)*20,0)</f>
        <v>60</v>
      </c>
      <c r="V294" s="399"/>
      <c r="W294" s="400"/>
      <c r="X294" s="405">
        <f t="shared" ref="X294" si="67">IF(AND(H294="○",AV294="●"),IF(O294&gt;=10,O294*0.2,0),0)</f>
        <v>10</v>
      </c>
      <c r="Y294" s="406"/>
      <c r="Z294" s="407"/>
      <c r="AA294" s="414">
        <f t="shared" ref="AA294" si="68">IF(AND(H294="○",AV294="●"),P296*2,0)</f>
        <v>60</v>
      </c>
      <c r="AB294" s="399"/>
      <c r="AC294" s="400"/>
      <c r="AD294" s="417">
        <f t="shared" ref="AD294" si="69">U294+X294+AA294</f>
        <v>130</v>
      </c>
      <c r="AE294" s="418"/>
      <c r="AF294" s="418"/>
      <c r="AG294" s="419"/>
      <c r="AH294" s="369"/>
      <c r="AI294" s="370"/>
      <c r="AJ294" s="371"/>
      <c r="AK294" s="378"/>
      <c r="AL294" s="379"/>
      <c r="AM294" s="380"/>
      <c r="AN294" s="381">
        <f t="shared" ref="AN294" si="70">IF(H294="○",AD294,ROUNDUP(AD294*AK294,1))</f>
        <v>130</v>
      </c>
      <c r="AO294" s="381"/>
      <c r="AP294" s="381"/>
      <c r="AQ294" s="381"/>
      <c r="AR294" s="382"/>
      <c r="AT294" s="148"/>
      <c r="AU294" s="247"/>
      <c r="AV294" s="247" t="str">
        <f>IF(OR(H294="×",AV298="×"),"×","●")</f>
        <v>●</v>
      </c>
      <c r="AW294" s="314" t="str">
        <f>IF(AV294="●",IF(H294="定","-",H294),"-")</f>
        <v>○</v>
      </c>
      <c r="AX294" s="148"/>
      <c r="AY294" s="148"/>
      <c r="AZ294" s="148"/>
      <c r="BA294" s="148"/>
    </row>
    <row r="295" spans="2:53" ht="14.1" customHeight="1" x14ac:dyDescent="0.15">
      <c r="B295" s="435"/>
      <c r="C295" s="438"/>
      <c r="D295" s="441"/>
      <c r="E295" s="441"/>
      <c r="F295" s="435"/>
      <c r="G295" s="441"/>
      <c r="H295" s="446"/>
      <c r="I295" s="447"/>
      <c r="J295" s="448"/>
      <c r="K295" s="389"/>
      <c r="L295" s="390"/>
      <c r="M295" s="390"/>
      <c r="N295" s="390"/>
      <c r="O295" s="396"/>
      <c r="P295" s="397"/>
      <c r="Q295" s="397"/>
      <c r="R295" s="397"/>
      <c r="S295" s="397"/>
      <c r="T295" s="398"/>
      <c r="U295" s="401"/>
      <c r="V295" s="401"/>
      <c r="W295" s="402"/>
      <c r="X295" s="408"/>
      <c r="Y295" s="409"/>
      <c r="Z295" s="410"/>
      <c r="AA295" s="415"/>
      <c r="AB295" s="401"/>
      <c r="AC295" s="402"/>
      <c r="AD295" s="420"/>
      <c r="AE295" s="421"/>
      <c r="AF295" s="421"/>
      <c r="AG295" s="422"/>
      <c r="AH295" s="372"/>
      <c r="AI295" s="373"/>
      <c r="AJ295" s="374"/>
      <c r="AK295" s="379"/>
      <c r="AL295" s="379"/>
      <c r="AM295" s="380"/>
      <c r="AN295" s="383"/>
      <c r="AO295" s="383"/>
      <c r="AP295" s="383"/>
      <c r="AQ295" s="383"/>
      <c r="AR295" s="384"/>
      <c r="AT295" s="148"/>
      <c r="AU295" s="247"/>
      <c r="AV295" s="247"/>
      <c r="AW295" s="314"/>
      <c r="AX295" s="148"/>
      <c r="AY295" s="148"/>
      <c r="AZ295" s="148"/>
      <c r="BA295" s="148"/>
    </row>
    <row r="296" spans="2:53" ht="14.1" customHeight="1" x14ac:dyDescent="0.15">
      <c r="B296" s="435"/>
      <c r="C296" s="438"/>
      <c r="D296" s="441"/>
      <c r="E296" s="441"/>
      <c r="F296" s="435"/>
      <c r="G296" s="441"/>
      <c r="H296" s="446"/>
      <c r="I296" s="447"/>
      <c r="J296" s="448"/>
      <c r="K296" s="389"/>
      <c r="L296" s="390"/>
      <c r="M296" s="390"/>
      <c r="N296" s="390"/>
      <c r="O296" s="426"/>
      <c r="P296" s="428">
        <f t="shared" ref="P296" si="71">$M$233</f>
        <v>30</v>
      </c>
      <c r="Q296" s="429"/>
      <c r="R296" s="429"/>
      <c r="S296" s="429"/>
      <c r="T296" s="430"/>
      <c r="U296" s="401"/>
      <c r="V296" s="401"/>
      <c r="W296" s="402"/>
      <c r="X296" s="408"/>
      <c r="Y296" s="409"/>
      <c r="Z296" s="410"/>
      <c r="AA296" s="415"/>
      <c r="AB296" s="401"/>
      <c r="AC296" s="402"/>
      <c r="AD296" s="420"/>
      <c r="AE296" s="421"/>
      <c r="AF296" s="421"/>
      <c r="AG296" s="422"/>
      <c r="AH296" s="372"/>
      <c r="AI296" s="373"/>
      <c r="AJ296" s="374"/>
      <c r="AK296" s="379"/>
      <c r="AL296" s="379"/>
      <c r="AM296" s="380"/>
      <c r="AN296" s="383"/>
      <c r="AO296" s="383"/>
      <c r="AP296" s="383"/>
      <c r="AQ296" s="383"/>
      <c r="AR296" s="384"/>
      <c r="AT296" s="148"/>
      <c r="AU296" s="247"/>
      <c r="AV296" s="247"/>
      <c r="AW296" s="314"/>
      <c r="AX296" s="148"/>
      <c r="AY296" s="148"/>
      <c r="AZ296" s="148"/>
      <c r="BA296" s="148"/>
    </row>
    <row r="297" spans="2:53" ht="14.1" customHeight="1" x14ac:dyDescent="0.15">
      <c r="B297" s="436"/>
      <c r="C297" s="439"/>
      <c r="D297" s="442"/>
      <c r="E297" s="442"/>
      <c r="F297" s="436"/>
      <c r="G297" s="442"/>
      <c r="H297" s="449"/>
      <c r="I297" s="450"/>
      <c r="J297" s="451"/>
      <c r="K297" s="391"/>
      <c r="L297" s="392"/>
      <c r="M297" s="392"/>
      <c r="N297" s="392"/>
      <c r="O297" s="427"/>
      <c r="P297" s="431"/>
      <c r="Q297" s="432"/>
      <c r="R297" s="432"/>
      <c r="S297" s="432"/>
      <c r="T297" s="433"/>
      <c r="U297" s="403"/>
      <c r="V297" s="403"/>
      <c r="W297" s="404"/>
      <c r="X297" s="411"/>
      <c r="Y297" s="412"/>
      <c r="Z297" s="413"/>
      <c r="AA297" s="416"/>
      <c r="AB297" s="403"/>
      <c r="AC297" s="404"/>
      <c r="AD297" s="423"/>
      <c r="AE297" s="424"/>
      <c r="AF297" s="424"/>
      <c r="AG297" s="425"/>
      <c r="AH297" s="375"/>
      <c r="AI297" s="376"/>
      <c r="AJ297" s="377"/>
      <c r="AK297" s="379"/>
      <c r="AL297" s="379"/>
      <c r="AM297" s="380"/>
      <c r="AN297" s="385"/>
      <c r="AO297" s="385"/>
      <c r="AP297" s="385"/>
      <c r="AQ297" s="385"/>
      <c r="AR297" s="386"/>
      <c r="AT297" s="148"/>
      <c r="AU297" s="247"/>
      <c r="AV297" s="247"/>
      <c r="AW297" s="314"/>
      <c r="AX297" s="148"/>
      <c r="AY297" s="148"/>
      <c r="AZ297" s="148"/>
      <c r="BA297" s="148"/>
    </row>
    <row r="298" spans="2:53" ht="14.1" customHeight="1" x14ac:dyDescent="0.15">
      <c r="B298" s="434">
        <v>5</v>
      </c>
      <c r="C298" s="437" t="s">
        <v>130</v>
      </c>
      <c r="D298" s="440">
        <v>5</v>
      </c>
      <c r="E298" s="440" t="s">
        <v>131</v>
      </c>
      <c r="F298" s="434" t="s">
        <v>135</v>
      </c>
      <c r="G298" s="440"/>
      <c r="H298" s="443" t="s">
        <v>165</v>
      </c>
      <c r="I298" s="444"/>
      <c r="J298" s="445"/>
      <c r="K298" s="387">
        <f t="shared" ref="K298" si="72">$M$224</f>
        <v>3400</v>
      </c>
      <c r="L298" s="388"/>
      <c r="M298" s="388"/>
      <c r="N298" s="388"/>
      <c r="O298" s="393">
        <f t="shared" ref="O298" si="73">$M$231</f>
        <v>50</v>
      </c>
      <c r="P298" s="394"/>
      <c r="Q298" s="394"/>
      <c r="R298" s="394"/>
      <c r="S298" s="394"/>
      <c r="T298" s="395"/>
      <c r="U298" s="399">
        <f t="shared" ref="U298" si="74">IF(AND(H298="○",AV298="●"),20+ROUNDDOWN((K298-1000)/1000,0)*20,0)</f>
        <v>60</v>
      </c>
      <c r="V298" s="399"/>
      <c r="W298" s="400"/>
      <c r="X298" s="405">
        <f t="shared" ref="X298" si="75">IF(AND(H298="○",AV298="●"),IF(O298&gt;=10,O298*0.2,0),0)</f>
        <v>10</v>
      </c>
      <c r="Y298" s="406"/>
      <c r="Z298" s="407"/>
      <c r="AA298" s="414">
        <f t="shared" ref="AA298" si="76">IF(AND(H298="○",AV298="●"),P300*2,0)</f>
        <v>60</v>
      </c>
      <c r="AB298" s="399"/>
      <c r="AC298" s="400"/>
      <c r="AD298" s="417">
        <f t="shared" ref="AD298" si="77">U298+X298+AA298</f>
        <v>130</v>
      </c>
      <c r="AE298" s="418"/>
      <c r="AF298" s="418"/>
      <c r="AG298" s="419"/>
      <c r="AH298" s="369"/>
      <c r="AI298" s="370"/>
      <c r="AJ298" s="371"/>
      <c r="AK298" s="378"/>
      <c r="AL298" s="379"/>
      <c r="AM298" s="380"/>
      <c r="AN298" s="381">
        <f t="shared" ref="AN298" si="78">IF(H298="○",AD298,ROUNDUP(AD298*AK298,1))</f>
        <v>130</v>
      </c>
      <c r="AO298" s="381"/>
      <c r="AP298" s="381"/>
      <c r="AQ298" s="381"/>
      <c r="AR298" s="382"/>
      <c r="AT298" s="148"/>
      <c r="AU298" s="247"/>
      <c r="AV298" s="247" t="str">
        <f>IF(OR(H298="×",AV302="×"),"×","●")</f>
        <v>●</v>
      </c>
      <c r="AW298" s="314" t="str">
        <f>IF(AV298="●",IF(H298="定","-",H298),"-")</f>
        <v>○</v>
      </c>
      <c r="AX298" s="148"/>
      <c r="AY298" s="148"/>
      <c r="AZ298" s="148"/>
      <c r="BA298" s="148"/>
    </row>
    <row r="299" spans="2:53" ht="14.1" customHeight="1" x14ac:dyDescent="0.15">
      <c r="B299" s="435"/>
      <c r="C299" s="438"/>
      <c r="D299" s="441"/>
      <c r="E299" s="441"/>
      <c r="F299" s="435"/>
      <c r="G299" s="441"/>
      <c r="H299" s="446"/>
      <c r="I299" s="447"/>
      <c r="J299" s="448"/>
      <c r="K299" s="389"/>
      <c r="L299" s="390"/>
      <c r="M299" s="390"/>
      <c r="N299" s="390"/>
      <c r="O299" s="396"/>
      <c r="P299" s="397"/>
      <c r="Q299" s="397"/>
      <c r="R299" s="397"/>
      <c r="S299" s="397"/>
      <c r="T299" s="398"/>
      <c r="U299" s="401"/>
      <c r="V299" s="401"/>
      <c r="W299" s="402"/>
      <c r="X299" s="408"/>
      <c r="Y299" s="409"/>
      <c r="Z299" s="410"/>
      <c r="AA299" s="415"/>
      <c r="AB299" s="401"/>
      <c r="AC299" s="402"/>
      <c r="AD299" s="420"/>
      <c r="AE299" s="421"/>
      <c r="AF299" s="421"/>
      <c r="AG299" s="422"/>
      <c r="AH299" s="372"/>
      <c r="AI299" s="373"/>
      <c r="AJ299" s="374"/>
      <c r="AK299" s="379"/>
      <c r="AL299" s="379"/>
      <c r="AM299" s="380"/>
      <c r="AN299" s="383"/>
      <c r="AO299" s="383"/>
      <c r="AP299" s="383"/>
      <c r="AQ299" s="383"/>
      <c r="AR299" s="384"/>
      <c r="AT299" s="148"/>
      <c r="AU299" s="247"/>
      <c r="AV299" s="247"/>
      <c r="AW299" s="314"/>
      <c r="AX299" s="148"/>
      <c r="AY299" s="148"/>
      <c r="AZ299" s="148"/>
      <c r="BA299" s="148"/>
    </row>
    <row r="300" spans="2:53" ht="14.1" customHeight="1" x14ac:dyDescent="0.15">
      <c r="B300" s="435"/>
      <c r="C300" s="438"/>
      <c r="D300" s="441"/>
      <c r="E300" s="441"/>
      <c r="F300" s="435"/>
      <c r="G300" s="441"/>
      <c r="H300" s="446"/>
      <c r="I300" s="447"/>
      <c r="J300" s="448"/>
      <c r="K300" s="389"/>
      <c r="L300" s="390"/>
      <c r="M300" s="390"/>
      <c r="N300" s="390"/>
      <c r="O300" s="426"/>
      <c r="P300" s="428">
        <f t="shared" ref="P300" si="79">$M$233</f>
        <v>30</v>
      </c>
      <c r="Q300" s="429"/>
      <c r="R300" s="429"/>
      <c r="S300" s="429"/>
      <c r="T300" s="430"/>
      <c r="U300" s="401"/>
      <c r="V300" s="401"/>
      <c r="W300" s="402"/>
      <c r="X300" s="408"/>
      <c r="Y300" s="409"/>
      <c r="Z300" s="410"/>
      <c r="AA300" s="415"/>
      <c r="AB300" s="401"/>
      <c r="AC300" s="402"/>
      <c r="AD300" s="420"/>
      <c r="AE300" s="421"/>
      <c r="AF300" s="421"/>
      <c r="AG300" s="422"/>
      <c r="AH300" s="372"/>
      <c r="AI300" s="373"/>
      <c r="AJ300" s="374"/>
      <c r="AK300" s="379"/>
      <c r="AL300" s="379"/>
      <c r="AM300" s="380"/>
      <c r="AN300" s="383"/>
      <c r="AO300" s="383"/>
      <c r="AP300" s="383"/>
      <c r="AQ300" s="383"/>
      <c r="AR300" s="384"/>
      <c r="AT300" s="148"/>
      <c r="AU300" s="247"/>
      <c r="AV300" s="247"/>
      <c r="AW300" s="314"/>
      <c r="AX300" s="148"/>
      <c r="AY300" s="148"/>
      <c r="AZ300" s="148"/>
      <c r="BA300" s="148"/>
    </row>
    <row r="301" spans="2:53" ht="14.1" customHeight="1" x14ac:dyDescent="0.15">
      <c r="B301" s="436"/>
      <c r="C301" s="439"/>
      <c r="D301" s="442"/>
      <c r="E301" s="442"/>
      <c r="F301" s="436"/>
      <c r="G301" s="442"/>
      <c r="H301" s="449"/>
      <c r="I301" s="450"/>
      <c r="J301" s="451"/>
      <c r="K301" s="391"/>
      <c r="L301" s="392"/>
      <c r="M301" s="392"/>
      <c r="N301" s="392"/>
      <c r="O301" s="427"/>
      <c r="P301" s="431"/>
      <c r="Q301" s="432"/>
      <c r="R301" s="432"/>
      <c r="S301" s="432"/>
      <c r="T301" s="433"/>
      <c r="U301" s="403"/>
      <c r="V301" s="403"/>
      <c r="W301" s="404"/>
      <c r="X301" s="411"/>
      <c r="Y301" s="412"/>
      <c r="Z301" s="413"/>
      <c r="AA301" s="416"/>
      <c r="AB301" s="403"/>
      <c r="AC301" s="404"/>
      <c r="AD301" s="423"/>
      <c r="AE301" s="424"/>
      <c r="AF301" s="424"/>
      <c r="AG301" s="425"/>
      <c r="AH301" s="375"/>
      <c r="AI301" s="376"/>
      <c r="AJ301" s="377"/>
      <c r="AK301" s="379"/>
      <c r="AL301" s="379"/>
      <c r="AM301" s="380"/>
      <c r="AN301" s="385"/>
      <c r="AO301" s="385"/>
      <c r="AP301" s="385"/>
      <c r="AQ301" s="385"/>
      <c r="AR301" s="386"/>
      <c r="AT301" s="148"/>
      <c r="AU301" s="247"/>
      <c r="AV301" s="247"/>
      <c r="AW301" s="314"/>
      <c r="AX301" s="148"/>
      <c r="AY301" s="148"/>
      <c r="AZ301" s="148"/>
      <c r="BA301" s="148"/>
    </row>
    <row r="302" spans="2:53" ht="14.1" customHeight="1" x14ac:dyDescent="0.15">
      <c r="B302" s="434">
        <v>5</v>
      </c>
      <c r="C302" s="437" t="s">
        <v>130</v>
      </c>
      <c r="D302" s="440">
        <v>6</v>
      </c>
      <c r="E302" s="440" t="s">
        <v>131</v>
      </c>
      <c r="F302" s="434" t="s">
        <v>136</v>
      </c>
      <c r="G302" s="440"/>
      <c r="H302" s="443" t="s">
        <v>165</v>
      </c>
      <c r="I302" s="444"/>
      <c r="J302" s="445"/>
      <c r="K302" s="387">
        <f t="shared" ref="K302" si="80">$M$224</f>
        <v>3400</v>
      </c>
      <c r="L302" s="388"/>
      <c r="M302" s="388"/>
      <c r="N302" s="388"/>
      <c r="O302" s="393">
        <f t="shared" ref="O302" si="81">$M$231</f>
        <v>50</v>
      </c>
      <c r="P302" s="394"/>
      <c r="Q302" s="394"/>
      <c r="R302" s="394"/>
      <c r="S302" s="394"/>
      <c r="T302" s="395"/>
      <c r="U302" s="399">
        <f t="shared" ref="U302" si="82">IF(AND(H302="○",AV302="●"),20+ROUNDDOWN((K302-1000)/1000,0)*20,0)</f>
        <v>60</v>
      </c>
      <c r="V302" s="399"/>
      <c r="W302" s="400"/>
      <c r="X302" s="405">
        <f t="shared" ref="X302" si="83">IF(AND(H302="○",AV302="●"),IF(O302&gt;=10,O302*0.2,0),0)</f>
        <v>10</v>
      </c>
      <c r="Y302" s="406"/>
      <c r="Z302" s="407"/>
      <c r="AA302" s="414">
        <f t="shared" ref="AA302" si="84">IF(AND(H302="○",AV302="●"),P304*2,0)</f>
        <v>60</v>
      </c>
      <c r="AB302" s="399"/>
      <c r="AC302" s="400"/>
      <c r="AD302" s="417">
        <f t="shared" ref="AD302" si="85">U302+X302+AA302</f>
        <v>130</v>
      </c>
      <c r="AE302" s="418"/>
      <c r="AF302" s="418"/>
      <c r="AG302" s="419"/>
      <c r="AH302" s="369"/>
      <c r="AI302" s="370"/>
      <c r="AJ302" s="371"/>
      <c r="AK302" s="378"/>
      <c r="AL302" s="379"/>
      <c r="AM302" s="380"/>
      <c r="AN302" s="381">
        <f t="shared" ref="AN302" si="86">IF(H302="○",AD302,ROUNDUP(AD302*AK302,1))</f>
        <v>130</v>
      </c>
      <c r="AO302" s="381"/>
      <c r="AP302" s="381"/>
      <c r="AQ302" s="381"/>
      <c r="AR302" s="382"/>
      <c r="AT302" s="148"/>
      <c r="AU302" s="247"/>
      <c r="AV302" s="247" t="str">
        <f>IF(OR(H302="×",AV306="×"),"×","●")</f>
        <v>●</v>
      </c>
      <c r="AW302" s="314" t="str">
        <f>IF(AV302="●",IF(H302="定","-",H302),"-")</f>
        <v>○</v>
      </c>
      <c r="AX302" s="148"/>
      <c r="AY302" s="148"/>
      <c r="AZ302" s="148"/>
      <c r="BA302" s="148"/>
    </row>
    <row r="303" spans="2:53" ht="14.1" customHeight="1" x14ac:dyDescent="0.15">
      <c r="B303" s="435"/>
      <c r="C303" s="438"/>
      <c r="D303" s="441"/>
      <c r="E303" s="441"/>
      <c r="F303" s="435"/>
      <c r="G303" s="441"/>
      <c r="H303" s="446"/>
      <c r="I303" s="447"/>
      <c r="J303" s="448"/>
      <c r="K303" s="389"/>
      <c r="L303" s="390"/>
      <c r="M303" s="390"/>
      <c r="N303" s="390"/>
      <c r="O303" s="396"/>
      <c r="P303" s="397"/>
      <c r="Q303" s="397"/>
      <c r="R303" s="397"/>
      <c r="S303" s="397"/>
      <c r="T303" s="398"/>
      <c r="U303" s="401"/>
      <c r="V303" s="401"/>
      <c r="W303" s="402"/>
      <c r="X303" s="408"/>
      <c r="Y303" s="409"/>
      <c r="Z303" s="410"/>
      <c r="AA303" s="415"/>
      <c r="AB303" s="401"/>
      <c r="AC303" s="402"/>
      <c r="AD303" s="420"/>
      <c r="AE303" s="421"/>
      <c r="AF303" s="421"/>
      <c r="AG303" s="422"/>
      <c r="AH303" s="372"/>
      <c r="AI303" s="373"/>
      <c r="AJ303" s="374"/>
      <c r="AK303" s="379"/>
      <c r="AL303" s="379"/>
      <c r="AM303" s="380"/>
      <c r="AN303" s="383"/>
      <c r="AO303" s="383"/>
      <c r="AP303" s="383"/>
      <c r="AQ303" s="383"/>
      <c r="AR303" s="384"/>
      <c r="AT303" s="148"/>
      <c r="AU303" s="247"/>
      <c r="AV303" s="247"/>
      <c r="AW303" s="314"/>
      <c r="AX303" s="148"/>
      <c r="AY303" s="148"/>
      <c r="AZ303" s="148"/>
      <c r="BA303" s="148"/>
    </row>
    <row r="304" spans="2:53" ht="14.1" customHeight="1" x14ac:dyDescent="0.15">
      <c r="B304" s="435"/>
      <c r="C304" s="438"/>
      <c r="D304" s="441"/>
      <c r="E304" s="441"/>
      <c r="F304" s="435"/>
      <c r="G304" s="441"/>
      <c r="H304" s="446"/>
      <c r="I304" s="447"/>
      <c r="J304" s="448"/>
      <c r="K304" s="389"/>
      <c r="L304" s="390"/>
      <c r="M304" s="390"/>
      <c r="N304" s="390"/>
      <c r="O304" s="426"/>
      <c r="P304" s="428">
        <f t="shared" ref="P304" si="87">$M$233</f>
        <v>30</v>
      </c>
      <c r="Q304" s="429"/>
      <c r="R304" s="429"/>
      <c r="S304" s="429"/>
      <c r="T304" s="430"/>
      <c r="U304" s="401"/>
      <c r="V304" s="401"/>
      <c r="W304" s="402"/>
      <c r="X304" s="408"/>
      <c r="Y304" s="409"/>
      <c r="Z304" s="410"/>
      <c r="AA304" s="415"/>
      <c r="AB304" s="401"/>
      <c r="AC304" s="402"/>
      <c r="AD304" s="420"/>
      <c r="AE304" s="421"/>
      <c r="AF304" s="421"/>
      <c r="AG304" s="422"/>
      <c r="AH304" s="372"/>
      <c r="AI304" s="373"/>
      <c r="AJ304" s="374"/>
      <c r="AK304" s="379"/>
      <c r="AL304" s="379"/>
      <c r="AM304" s="380"/>
      <c r="AN304" s="383"/>
      <c r="AO304" s="383"/>
      <c r="AP304" s="383"/>
      <c r="AQ304" s="383"/>
      <c r="AR304" s="384"/>
      <c r="AT304" s="148"/>
      <c r="AU304" s="247"/>
      <c r="AV304" s="247"/>
      <c r="AW304" s="314"/>
      <c r="AX304" s="148"/>
      <c r="AY304" s="148"/>
      <c r="AZ304" s="148"/>
      <c r="BA304" s="148"/>
    </row>
    <row r="305" spans="2:53" ht="14.1" customHeight="1" x14ac:dyDescent="0.15">
      <c r="B305" s="436"/>
      <c r="C305" s="439"/>
      <c r="D305" s="442"/>
      <c r="E305" s="442"/>
      <c r="F305" s="436"/>
      <c r="G305" s="442"/>
      <c r="H305" s="449"/>
      <c r="I305" s="450"/>
      <c r="J305" s="451"/>
      <c r="K305" s="391"/>
      <c r="L305" s="392"/>
      <c r="M305" s="392"/>
      <c r="N305" s="392"/>
      <c r="O305" s="427"/>
      <c r="P305" s="431"/>
      <c r="Q305" s="432"/>
      <c r="R305" s="432"/>
      <c r="S305" s="432"/>
      <c r="T305" s="433"/>
      <c r="U305" s="403"/>
      <c r="V305" s="403"/>
      <c r="W305" s="404"/>
      <c r="X305" s="411"/>
      <c r="Y305" s="412"/>
      <c r="Z305" s="413"/>
      <c r="AA305" s="416"/>
      <c r="AB305" s="403"/>
      <c r="AC305" s="404"/>
      <c r="AD305" s="423"/>
      <c r="AE305" s="424"/>
      <c r="AF305" s="424"/>
      <c r="AG305" s="425"/>
      <c r="AH305" s="375"/>
      <c r="AI305" s="376"/>
      <c r="AJ305" s="377"/>
      <c r="AK305" s="379"/>
      <c r="AL305" s="379"/>
      <c r="AM305" s="380"/>
      <c r="AN305" s="385"/>
      <c r="AO305" s="385"/>
      <c r="AP305" s="385"/>
      <c r="AQ305" s="385"/>
      <c r="AR305" s="386"/>
      <c r="AT305" s="148"/>
      <c r="AU305" s="247"/>
      <c r="AV305" s="247"/>
      <c r="AW305" s="314"/>
      <c r="AX305" s="148"/>
      <c r="AY305" s="148"/>
      <c r="AZ305" s="148"/>
      <c r="BA305" s="148"/>
    </row>
    <row r="306" spans="2:53" ht="14.1" customHeight="1" x14ac:dyDescent="0.15">
      <c r="B306" s="434">
        <v>5</v>
      </c>
      <c r="C306" s="437" t="s">
        <v>130</v>
      </c>
      <c r="D306" s="440">
        <v>7</v>
      </c>
      <c r="E306" s="440" t="s">
        <v>131</v>
      </c>
      <c r="F306" s="434" t="s">
        <v>137</v>
      </c>
      <c r="G306" s="440"/>
      <c r="H306" s="443" t="s">
        <v>165</v>
      </c>
      <c r="I306" s="444"/>
      <c r="J306" s="445"/>
      <c r="K306" s="387">
        <f t="shared" ref="K306" si="88">$M$224</f>
        <v>3400</v>
      </c>
      <c r="L306" s="388"/>
      <c r="M306" s="388"/>
      <c r="N306" s="388"/>
      <c r="O306" s="393">
        <f t="shared" ref="O306" si="89">$M$231</f>
        <v>50</v>
      </c>
      <c r="P306" s="394"/>
      <c r="Q306" s="394"/>
      <c r="R306" s="394"/>
      <c r="S306" s="394"/>
      <c r="T306" s="395"/>
      <c r="U306" s="399">
        <f t="shared" ref="U306" si="90">IF(AND(H306="○",AV306="●"),20+ROUNDDOWN((K306-1000)/1000,0)*20,0)</f>
        <v>60</v>
      </c>
      <c r="V306" s="399"/>
      <c r="W306" s="400"/>
      <c r="X306" s="405">
        <f t="shared" ref="X306" si="91">IF(AND(H306="○",AV306="●"),IF(O306&gt;=10,O306*0.2,0),0)</f>
        <v>10</v>
      </c>
      <c r="Y306" s="406"/>
      <c r="Z306" s="407"/>
      <c r="AA306" s="414">
        <f t="shared" ref="AA306" si="92">IF(AND(H306="○",AV306="●"),P308*2,0)</f>
        <v>60</v>
      </c>
      <c r="AB306" s="399"/>
      <c r="AC306" s="400"/>
      <c r="AD306" s="417">
        <f t="shared" ref="AD306" si="93">U306+X306+AA306</f>
        <v>130</v>
      </c>
      <c r="AE306" s="418"/>
      <c r="AF306" s="418"/>
      <c r="AG306" s="419"/>
      <c r="AH306" s="369"/>
      <c r="AI306" s="370"/>
      <c r="AJ306" s="371"/>
      <c r="AK306" s="378"/>
      <c r="AL306" s="379"/>
      <c r="AM306" s="380"/>
      <c r="AN306" s="381">
        <f t="shared" ref="AN306" si="94">IF(H306="○",AD306,ROUNDUP(AD306*AK306,1))</f>
        <v>130</v>
      </c>
      <c r="AO306" s="381"/>
      <c r="AP306" s="381"/>
      <c r="AQ306" s="381"/>
      <c r="AR306" s="382"/>
      <c r="AT306" s="148"/>
      <c r="AU306" s="247"/>
      <c r="AV306" s="247" t="str">
        <f>IF(OR(H306="×",AV310="×"),"×","●")</f>
        <v>●</v>
      </c>
      <c r="AW306" s="314" t="str">
        <f>IF(AV306="●",IF(H306="定","-",H306),"-")</f>
        <v>○</v>
      </c>
      <c r="AX306" s="148"/>
      <c r="AY306" s="148"/>
      <c r="AZ306" s="148"/>
      <c r="BA306" s="148"/>
    </row>
    <row r="307" spans="2:53" ht="14.1" customHeight="1" x14ac:dyDescent="0.15">
      <c r="B307" s="435"/>
      <c r="C307" s="438"/>
      <c r="D307" s="441"/>
      <c r="E307" s="441"/>
      <c r="F307" s="435"/>
      <c r="G307" s="441"/>
      <c r="H307" s="446"/>
      <c r="I307" s="447"/>
      <c r="J307" s="448"/>
      <c r="K307" s="389"/>
      <c r="L307" s="390"/>
      <c r="M307" s="390"/>
      <c r="N307" s="390"/>
      <c r="O307" s="396"/>
      <c r="P307" s="397"/>
      <c r="Q307" s="397"/>
      <c r="R307" s="397"/>
      <c r="S307" s="397"/>
      <c r="T307" s="398"/>
      <c r="U307" s="401"/>
      <c r="V307" s="401"/>
      <c r="W307" s="402"/>
      <c r="X307" s="408"/>
      <c r="Y307" s="409"/>
      <c r="Z307" s="410"/>
      <c r="AA307" s="415"/>
      <c r="AB307" s="401"/>
      <c r="AC307" s="402"/>
      <c r="AD307" s="420"/>
      <c r="AE307" s="421"/>
      <c r="AF307" s="421"/>
      <c r="AG307" s="422"/>
      <c r="AH307" s="372"/>
      <c r="AI307" s="373"/>
      <c r="AJ307" s="374"/>
      <c r="AK307" s="379"/>
      <c r="AL307" s="379"/>
      <c r="AM307" s="380"/>
      <c r="AN307" s="383"/>
      <c r="AO307" s="383"/>
      <c r="AP307" s="383"/>
      <c r="AQ307" s="383"/>
      <c r="AR307" s="384"/>
      <c r="AT307" s="148"/>
      <c r="AU307" s="247"/>
      <c r="AV307" s="247"/>
      <c r="AW307" s="314"/>
      <c r="AX307" s="148"/>
      <c r="AY307" s="148"/>
      <c r="AZ307" s="148"/>
      <c r="BA307" s="148"/>
    </row>
    <row r="308" spans="2:53" ht="14.1" customHeight="1" x14ac:dyDescent="0.15">
      <c r="B308" s="435"/>
      <c r="C308" s="438"/>
      <c r="D308" s="441"/>
      <c r="E308" s="441"/>
      <c r="F308" s="435"/>
      <c r="G308" s="441"/>
      <c r="H308" s="446"/>
      <c r="I308" s="447"/>
      <c r="J308" s="448"/>
      <c r="K308" s="389"/>
      <c r="L308" s="390"/>
      <c r="M308" s="390"/>
      <c r="N308" s="390"/>
      <c r="O308" s="426"/>
      <c r="P308" s="428">
        <f t="shared" ref="P308" si="95">$M$233</f>
        <v>30</v>
      </c>
      <c r="Q308" s="429"/>
      <c r="R308" s="429"/>
      <c r="S308" s="429"/>
      <c r="T308" s="430"/>
      <c r="U308" s="401"/>
      <c r="V308" s="401"/>
      <c r="W308" s="402"/>
      <c r="X308" s="408"/>
      <c r="Y308" s="409"/>
      <c r="Z308" s="410"/>
      <c r="AA308" s="415"/>
      <c r="AB308" s="401"/>
      <c r="AC308" s="402"/>
      <c r="AD308" s="420"/>
      <c r="AE308" s="421"/>
      <c r="AF308" s="421"/>
      <c r="AG308" s="422"/>
      <c r="AH308" s="372"/>
      <c r="AI308" s="373"/>
      <c r="AJ308" s="374"/>
      <c r="AK308" s="379"/>
      <c r="AL308" s="379"/>
      <c r="AM308" s="380"/>
      <c r="AN308" s="383"/>
      <c r="AO308" s="383"/>
      <c r="AP308" s="383"/>
      <c r="AQ308" s="383"/>
      <c r="AR308" s="384"/>
      <c r="AT308" s="148"/>
      <c r="AU308" s="247"/>
      <c r="AV308" s="247"/>
      <c r="AW308" s="314"/>
      <c r="AX308" s="148"/>
      <c r="AY308" s="148"/>
      <c r="AZ308" s="148"/>
      <c r="BA308" s="148"/>
    </row>
    <row r="309" spans="2:53" ht="14.1" customHeight="1" x14ac:dyDescent="0.15">
      <c r="B309" s="436"/>
      <c r="C309" s="439"/>
      <c r="D309" s="442"/>
      <c r="E309" s="442"/>
      <c r="F309" s="436"/>
      <c r="G309" s="442"/>
      <c r="H309" s="449"/>
      <c r="I309" s="450"/>
      <c r="J309" s="451"/>
      <c r="K309" s="391"/>
      <c r="L309" s="392"/>
      <c r="M309" s="392"/>
      <c r="N309" s="392"/>
      <c r="O309" s="427"/>
      <c r="P309" s="431"/>
      <c r="Q309" s="432"/>
      <c r="R309" s="432"/>
      <c r="S309" s="432"/>
      <c r="T309" s="433"/>
      <c r="U309" s="403"/>
      <c r="V309" s="403"/>
      <c r="W309" s="404"/>
      <c r="X309" s="411"/>
      <c r="Y309" s="412"/>
      <c r="Z309" s="413"/>
      <c r="AA309" s="416"/>
      <c r="AB309" s="403"/>
      <c r="AC309" s="404"/>
      <c r="AD309" s="423"/>
      <c r="AE309" s="424"/>
      <c r="AF309" s="424"/>
      <c r="AG309" s="425"/>
      <c r="AH309" s="375"/>
      <c r="AI309" s="376"/>
      <c r="AJ309" s="377"/>
      <c r="AK309" s="379"/>
      <c r="AL309" s="379"/>
      <c r="AM309" s="380"/>
      <c r="AN309" s="385"/>
      <c r="AO309" s="385"/>
      <c r="AP309" s="385"/>
      <c r="AQ309" s="385"/>
      <c r="AR309" s="386"/>
      <c r="AT309" s="148"/>
      <c r="AU309" s="247"/>
      <c r="AV309" s="247"/>
      <c r="AW309" s="314"/>
      <c r="AX309" s="148"/>
      <c r="AY309" s="148"/>
      <c r="AZ309" s="148"/>
      <c r="BA309" s="148"/>
    </row>
    <row r="310" spans="2:53" ht="14.1" customHeight="1" x14ac:dyDescent="0.15">
      <c r="B310" s="434">
        <v>5</v>
      </c>
      <c r="C310" s="437" t="s">
        <v>130</v>
      </c>
      <c r="D310" s="440">
        <v>8</v>
      </c>
      <c r="E310" s="440" t="s">
        <v>131</v>
      </c>
      <c r="F310" s="434" t="s">
        <v>138</v>
      </c>
      <c r="G310" s="440"/>
      <c r="H310" s="443" t="s">
        <v>165</v>
      </c>
      <c r="I310" s="444"/>
      <c r="J310" s="445"/>
      <c r="K310" s="387">
        <f t="shared" ref="K310" si="96">$M$224</f>
        <v>3400</v>
      </c>
      <c r="L310" s="388"/>
      <c r="M310" s="388"/>
      <c r="N310" s="388"/>
      <c r="O310" s="393">
        <f t="shared" ref="O310" si="97">$M$231</f>
        <v>50</v>
      </c>
      <c r="P310" s="394"/>
      <c r="Q310" s="394"/>
      <c r="R310" s="394"/>
      <c r="S310" s="394"/>
      <c r="T310" s="395"/>
      <c r="U310" s="399">
        <f t="shared" ref="U310" si="98">IF(AND(H310="○",AV310="●"),20+ROUNDDOWN((K310-1000)/1000,0)*20,0)</f>
        <v>60</v>
      </c>
      <c r="V310" s="399"/>
      <c r="W310" s="400"/>
      <c r="X310" s="405">
        <f t="shared" ref="X310" si="99">IF(AND(H310="○",AV310="●"),IF(O310&gt;=10,O310*0.2,0),0)</f>
        <v>10</v>
      </c>
      <c r="Y310" s="406"/>
      <c r="Z310" s="407"/>
      <c r="AA310" s="414">
        <f t="shared" ref="AA310" si="100">IF(AND(H310="○",AV310="●"),P312*2,0)</f>
        <v>60</v>
      </c>
      <c r="AB310" s="399"/>
      <c r="AC310" s="400"/>
      <c r="AD310" s="417">
        <f t="shared" ref="AD310" si="101">U310+X310+AA310</f>
        <v>130</v>
      </c>
      <c r="AE310" s="418"/>
      <c r="AF310" s="418"/>
      <c r="AG310" s="419"/>
      <c r="AH310" s="369"/>
      <c r="AI310" s="370"/>
      <c r="AJ310" s="371"/>
      <c r="AK310" s="378"/>
      <c r="AL310" s="379"/>
      <c r="AM310" s="380"/>
      <c r="AN310" s="381">
        <f t="shared" ref="AN310" si="102">IF(H310="○",AD310,ROUNDUP(AD310*AK310,1))</f>
        <v>130</v>
      </c>
      <c r="AO310" s="381"/>
      <c r="AP310" s="381"/>
      <c r="AQ310" s="381"/>
      <c r="AR310" s="382"/>
      <c r="AT310" s="148"/>
      <c r="AU310" s="247"/>
      <c r="AV310" s="247" t="str">
        <f>IF(OR(H310="×",AV314="×"),"×","●")</f>
        <v>●</v>
      </c>
      <c r="AW310" s="314" t="str">
        <f>IF(AV310="●",IF(H310="定","-",H310),"-")</f>
        <v>○</v>
      </c>
      <c r="AX310" s="148"/>
      <c r="AY310" s="148"/>
      <c r="AZ310" s="148"/>
      <c r="BA310" s="148"/>
    </row>
    <row r="311" spans="2:53" ht="14.1" customHeight="1" x14ac:dyDescent="0.15">
      <c r="B311" s="435"/>
      <c r="C311" s="438"/>
      <c r="D311" s="441"/>
      <c r="E311" s="441"/>
      <c r="F311" s="435"/>
      <c r="G311" s="441"/>
      <c r="H311" s="446"/>
      <c r="I311" s="447"/>
      <c r="J311" s="448"/>
      <c r="K311" s="389"/>
      <c r="L311" s="390"/>
      <c r="M311" s="390"/>
      <c r="N311" s="390"/>
      <c r="O311" s="396"/>
      <c r="P311" s="397"/>
      <c r="Q311" s="397"/>
      <c r="R311" s="397"/>
      <c r="S311" s="397"/>
      <c r="T311" s="398"/>
      <c r="U311" s="401"/>
      <c r="V311" s="401"/>
      <c r="W311" s="402"/>
      <c r="X311" s="408"/>
      <c r="Y311" s="409"/>
      <c r="Z311" s="410"/>
      <c r="AA311" s="415"/>
      <c r="AB311" s="401"/>
      <c r="AC311" s="402"/>
      <c r="AD311" s="420"/>
      <c r="AE311" s="421"/>
      <c r="AF311" s="421"/>
      <c r="AG311" s="422"/>
      <c r="AH311" s="372"/>
      <c r="AI311" s="373"/>
      <c r="AJ311" s="374"/>
      <c r="AK311" s="379"/>
      <c r="AL311" s="379"/>
      <c r="AM311" s="380"/>
      <c r="AN311" s="383"/>
      <c r="AO311" s="383"/>
      <c r="AP311" s="383"/>
      <c r="AQ311" s="383"/>
      <c r="AR311" s="384"/>
      <c r="AT311" s="148"/>
      <c r="AU311" s="247"/>
      <c r="AV311" s="247"/>
      <c r="AW311" s="314"/>
      <c r="AX311" s="148"/>
      <c r="AY311" s="148"/>
      <c r="AZ311" s="148"/>
      <c r="BA311" s="148"/>
    </row>
    <row r="312" spans="2:53" ht="14.1" customHeight="1" x14ac:dyDescent="0.15">
      <c r="B312" s="435"/>
      <c r="C312" s="438"/>
      <c r="D312" s="441"/>
      <c r="E312" s="441"/>
      <c r="F312" s="435"/>
      <c r="G312" s="441"/>
      <c r="H312" s="446"/>
      <c r="I312" s="447"/>
      <c r="J312" s="448"/>
      <c r="K312" s="389"/>
      <c r="L312" s="390"/>
      <c r="M312" s="390"/>
      <c r="N312" s="390"/>
      <c r="O312" s="426"/>
      <c r="P312" s="428">
        <f t="shared" ref="P312" si="103">$M$233</f>
        <v>30</v>
      </c>
      <c r="Q312" s="429"/>
      <c r="R312" s="429"/>
      <c r="S312" s="429"/>
      <c r="T312" s="430"/>
      <c r="U312" s="401"/>
      <c r="V312" s="401"/>
      <c r="W312" s="402"/>
      <c r="X312" s="408"/>
      <c r="Y312" s="409"/>
      <c r="Z312" s="410"/>
      <c r="AA312" s="415"/>
      <c r="AB312" s="401"/>
      <c r="AC312" s="402"/>
      <c r="AD312" s="420"/>
      <c r="AE312" s="421"/>
      <c r="AF312" s="421"/>
      <c r="AG312" s="422"/>
      <c r="AH312" s="372"/>
      <c r="AI312" s="373"/>
      <c r="AJ312" s="374"/>
      <c r="AK312" s="379"/>
      <c r="AL312" s="379"/>
      <c r="AM312" s="380"/>
      <c r="AN312" s="383"/>
      <c r="AO312" s="383"/>
      <c r="AP312" s="383"/>
      <c r="AQ312" s="383"/>
      <c r="AR312" s="384"/>
      <c r="AT312" s="148"/>
      <c r="AU312" s="247"/>
      <c r="AV312" s="247"/>
      <c r="AW312" s="314"/>
      <c r="AX312" s="148"/>
      <c r="AY312" s="148"/>
      <c r="AZ312" s="148"/>
      <c r="BA312" s="148"/>
    </row>
    <row r="313" spans="2:53" ht="14.1" customHeight="1" x14ac:dyDescent="0.15">
      <c r="B313" s="436"/>
      <c r="C313" s="439"/>
      <c r="D313" s="442"/>
      <c r="E313" s="442"/>
      <c r="F313" s="436"/>
      <c r="G313" s="442"/>
      <c r="H313" s="449"/>
      <c r="I313" s="450"/>
      <c r="J313" s="451"/>
      <c r="K313" s="391"/>
      <c r="L313" s="392"/>
      <c r="M313" s="392"/>
      <c r="N313" s="392"/>
      <c r="O313" s="427"/>
      <c r="P313" s="431"/>
      <c r="Q313" s="432"/>
      <c r="R313" s="432"/>
      <c r="S313" s="432"/>
      <c r="T313" s="433"/>
      <c r="U313" s="403"/>
      <c r="V313" s="403"/>
      <c r="W313" s="404"/>
      <c r="X313" s="411"/>
      <c r="Y313" s="412"/>
      <c r="Z313" s="413"/>
      <c r="AA313" s="416"/>
      <c r="AB313" s="403"/>
      <c r="AC313" s="404"/>
      <c r="AD313" s="423"/>
      <c r="AE313" s="424"/>
      <c r="AF313" s="424"/>
      <c r="AG313" s="425"/>
      <c r="AH313" s="375"/>
      <c r="AI313" s="376"/>
      <c r="AJ313" s="377"/>
      <c r="AK313" s="379"/>
      <c r="AL313" s="379"/>
      <c r="AM313" s="380"/>
      <c r="AN313" s="385"/>
      <c r="AO313" s="385"/>
      <c r="AP313" s="385"/>
      <c r="AQ313" s="385"/>
      <c r="AR313" s="386"/>
      <c r="AT313" s="148"/>
      <c r="AU313" s="247"/>
      <c r="AV313" s="247"/>
      <c r="AW313" s="314"/>
      <c r="AX313" s="148"/>
      <c r="AY313" s="148"/>
      <c r="AZ313" s="148"/>
      <c r="BA313" s="148"/>
    </row>
    <row r="314" spans="2:53" ht="14.1" customHeight="1" x14ac:dyDescent="0.15">
      <c r="B314" s="434">
        <v>5</v>
      </c>
      <c r="C314" s="437" t="s">
        <v>130</v>
      </c>
      <c r="D314" s="440">
        <v>9</v>
      </c>
      <c r="E314" s="440" t="s">
        <v>131</v>
      </c>
      <c r="F314" s="434" t="s">
        <v>139</v>
      </c>
      <c r="G314" s="440"/>
      <c r="H314" s="443" t="s">
        <v>165</v>
      </c>
      <c r="I314" s="444"/>
      <c r="J314" s="445"/>
      <c r="K314" s="387">
        <f t="shared" ref="K314" si="104">$M$224</f>
        <v>3400</v>
      </c>
      <c r="L314" s="388"/>
      <c r="M314" s="388"/>
      <c r="N314" s="388"/>
      <c r="O314" s="393">
        <f t="shared" ref="O314" si="105">$M$231</f>
        <v>50</v>
      </c>
      <c r="P314" s="394"/>
      <c r="Q314" s="394"/>
      <c r="R314" s="394"/>
      <c r="S314" s="394"/>
      <c r="T314" s="395"/>
      <c r="U314" s="399">
        <f t="shared" ref="U314" si="106">IF(AND(H314="○",AV314="●"),20+ROUNDDOWN((K314-1000)/1000,0)*20,0)</f>
        <v>60</v>
      </c>
      <c r="V314" s="399"/>
      <c r="W314" s="400"/>
      <c r="X314" s="405">
        <f t="shared" ref="X314" si="107">IF(AND(H314="○",AV314="●"),IF(O314&gt;=10,O314*0.2,0),0)</f>
        <v>10</v>
      </c>
      <c r="Y314" s="406"/>
      <c r="Z314" s="407"/>
      <c r="AA314" s="414">
        <f t="shared" ref="AA314" si="108">IF(AND(H314="○",AV314="●"),P316*2,0)</f>
        <v>60</v>
      </c>
      <c r="AB314" s="399"/>
      <c r="AC314" s="400"/>
      <c r="AD314" s="417">
        <f t="shared" ref="AD314" si="109">U314+X314+AA314</f>
        <v>130</v>
      </c>
      <c r="AE314" s="418"/>
      <c r="AF314" s="418"/>
      <c r="AG314" s="419"/>
      <c r="AH314" s="369"/>
      <c r="AI314" s="370"/>
      <c r="AJ314" s="371"/>
      <c r="AK314" s="378"/>
      <c r="AL314" s="379"/>
      <c r="AM314" s="380"/>
      <c r="AN314" s="381">
        <f t="shared" ref="AN314" si="110">IF(H314="○",AD314,ROUNDUP(AD314*AK314,1))</f>
        <v>130</v>
      </c>
      <c r="AO314" s="381"/>
      <c r="AP314" s="381"/>
      <c r="AQ314" s="381"/>
      <c r="AR314" s="382"/>
      <c r="AT314" s="148"/>
      <c r="AU314" s="247"/>
      <c r="AV314" s="247" t="str">
        <f>IF(OR(H314="×",AV318="×"),"×","●")</f>
        <v>●</v>
      </c>
      <c r="AW314" s="314" t="str">
        <f>IF(AV314="●",IF(H314="定","-",H314),"-")</f>
        <v>○</v>
      </c>
      <c r="AX314" s="148"/>
      <c r="AY314" s="148"/>
      <c r="AZ314" s="148"/>
      <c r="BA314" s="148"/>
    </row>
    <row r="315" spans="2:53" ht="14.1" customHeight="1" x14ac:dyDescent="0.15">
      <c r="B315" s="435"/>
      <c r="C315" s="438"/>
      <c r="D315" s="441"/>
      <c r="E315" s="441"/>
      <c r="F315" s="435"/>
      <c r="G315" s="441"/>
      <c r="H315" s="446"/>
      <c r="I315" s="447"/>
      <c r="J315" s="448"/>
      <c r="K315" s="389"/>
      <c r="L315" s="390"/>
      <c r="M315" s="390"/>
      <c r="N315" s="390"/>
      <c r="O315" s="396"/>
      <c r="P315" s="397"/>
      <c r="Q315" s="397"/>
      <c r="R315" s="397"/>
      <c r="S315" s="397"/>
      <c r="T315" s="398"/>
      <c r="U315" s="401"/>
      <c r="V315" s="401"/>
      <c r="W315" s="402"/>
      <c r="X315" s="408"/>
      <c r="Y315" s="409"/>
      <c r="Z315" s="410"/>
      <c r="AA315" s="415"/>
      <c r="AB315" s="401"/>
      <c r="AC315" s="402"/>
      <c r="AD315" s="420"/>
      <c r="AE315" s="421"/>
      <c r="AF315" s="421"/>
      <c r="AG315" s="422"/>
      <c r="AH315" s="372"/>
      <c r="AI315" s="373"/>
      <c r="AJ315" s="374"/>
      <c r="AK315" s="379"/>
      <c r="AL315" s="379"/>
      <c r="AM315" s="380"/>
      <c r="AN315" s="383"/>
      <c r="AO315" s="383"/>
      <c r="AP315" s="383"/>
      <c r="AQ315" s="383"/>
      <c r="AR315" s="384"/>
      <c r="AT315" s="148"/>
      <c r="AU315" s="247"/>
      <c r="AV315" s="247"/>
      <c r="AW315" s="314"/>
      <c r="AX315" s="148"/>
      <c r="AY315" s="148"/>
      <c r="AZ315" s="148"/>
      <c r="BA315" s="148"/>
    </row>
    <row r="316" spans="2:53" ht="14.1" customHeight="1" x14ac:dyDescent="0.15">
      <c r="B316" s="435"/>
      <c r="C316" s="438"/>
      <c r="D316" s="441"/>
      <c r="E316" s="441"/>
      <c r="F316" s="435"/>
      <c r="G316" s="441"/>
      <c r="H316" s="446"/>
      <c r="I316" s="447"/>
      <c r="J316" s="448"/>
      <c r="K316" s="389"/>
      <c r="L316" s="390"/>
      <c r="M316" s="390"/>
      <c r="N316" s="390"/>
      <c r="O316" s="426"/>
      <c r="P316" s="428">
        <f t="shared" ref="P316" si="111">$M$233</f>
        <v>30</v>
      </c>
      <c r="Q316" s="429"/>
      <c r="R316" s="429"/>
      <c r="S316" s="429"/>
      <c r="T316" s="430"/>
      <c r="U316" s="401"/>
      <c r="V316" s="401"/>
      <c r="W316" s="402"/>
      <c r="X316" s="408"/>
      <c r="Y316" s="409"/>
      <c r="Z316" s="410"/>
      <c r="AA316" s="415"/>
      <c r="AB316" s="401"/>
      <c r="AC316" s="402"/>
      <c r="AD316" s="420"/>
      <c r="AE316" s="421"/>
      <c r="AF316" s="421"/>
      <c r="AG316" s="422"/>
      <c r="AH316" s="372"/>
      <c r="AI316" s="373"/>
      <c r="AJ316" s="374"/>
      <c r="AK316" s="379"/>
      <c r="AL316" s="379"/>
      <c r="AM316" s="380"/>
      <c r="AN316" s="383"/>
      <c r="AO316" s="383"/>
      <c r="AP316" s="383"/>
      <c r="AQ316" s="383"/>
      <c r="AR316" s="384"/>
      <c r="AT316" s="148"/>
      <c r="AU316" s="247"/>
      <c r="AV316" s="247"/>
      <c r="AW316" s="314"/>
      <c r="AX316" s="148"/>
      <c r="AY316" s="148"/>
      <c r="AZ316" s="148"/>
      <c r="BA316" s="148"/>
    </row>
    <row r="317" spans="2:53" ht="14.1" customHeight="1" x14ac:dyDescent="0.15">
      <c r="B317" s="436"/>
      <c r="C317" s="439"/>
      <c r="D317" s="442"/>
      <c r="E317" s="442"/>
      <c r="F317" s="436"/>
      <c r="G317" s="442"/>
      <c r="H317" s="449"/>
      <c r="I317" s="450"/>
      <c r="J317" s="451"/>
      <c r="K317" s="391"/>
      <c r="L317" s="392"/>
      <c r="M317" s="392"/>
      <c r="N317" s="392"/>
      <c r="O317" s="427"/>
      <c r="P317" s="431"/>
      <c r="Q317" s="432"/>
      <c r="R317" s="432"/>
      <c r="S317" s="432"/>
      <c r="T317" s="433"/>
      <c r="U317" s="403"/>
      <c r="V317" s="403"/>
      <c r="W317" s="404"/>
      <c r="X317" s="411"/>
      <c r="Y317" s="412"/>
      <c r="Z317" s="413"/>
      <c r="AA317" s="416"/>
      <c r="AB317" s="403"/>
      <c r="AC317" s="404"/>
      <c r="AD317" s="423"/>
      <c r="AE317" s="424"/>
      <c r="AF317" s="424"/>
      <c r="AG317" s="425"/>
      <c r="AH317" s="375"/>
      <c r="AI317" s="376"/>
      <c r="AJ317" s="377"/>
      <c r="AK317" s="379"/>
      <c r="AL317" s="379"/>
      <c r="AM317" s="380"/>
      <c r="AN317" s="385"/>
      <c r="AO317" s="385"/>
      <c r="AP317" s="385"/>
      <c r="AQ317" s="385"/>
      <c r="AR317" s="386"/>
      <c r="AT317" s="148"/>
      <c r="AU317" s="247"/>
      <c r="AV317" s="247"/>
      <c r="AW317" s="314"/>
      <c r="AX317" s="148"/>
      <c r="AY317" s="148"/>
      <c r="AZ317" s="148"/>
      <c r="BA317" s="148"/>
    </row>
    <row r="318" spans="2:53" ht="14.1" customHeight="1" x14ac:dyDescent="0.15">
      <c r="B318" s="434">
        <v>5</v>
      </c>
      <c r="C318" s="437" t="s">
        <v>130</v>
      </c>
      <c r="D318" s="440">
        <v>10</v>
      </c>
      <c r="E318" s="440" t="s">
        <v>131</v>
      </c>
      <c r="F318" s="434" t="s">
        <v>140</v>
      </c>
      <c r="G318" s="440"/>
      <c r="H318" s="443" t="s">
        <v>165</v>
      </c>
      <c r="I318" s="444"/>
      <c r="J318" s="445"/>
      <c r="K318" s="387">
        <f t="shared" ref="K318" si="112">$M$224</f>
        <v>3400</v>
      </c>
      <c r="L318" s="388"/>
      <c r="M318" s="388"/>
      <c r="N318" s="388"/>
      <c r="O318" s="393">
        <f t="shared" ref="O318" si="113">$M$231</f>
        <v>50</v>
      </c>
      <c r="P318" s="394"/>
      <c r="Q318" s="394"/>
      <c r="R318" s="394"/>
      <c r="S318" s="394"/>
      <c r="T318" s="395"/>
      <c r="U318" s="399">
        <f t="shared" ref="U318" si="114">IF(AND(H318="○",AV318="●"),20+ROUNDDOWN((K318-1000)/1000,0)*20,0)</f>
        <v>60</v>
      </c>
      <c r="V318" s="399"/>
      <c r="W318" s="400"/>
      <c r="X318" s="405">
        <f t="shared" ref="X318" si="115">IF(AND(H318="○",AV318="●"),IF(O318&gt;=10,O318*0.2,0),0)</f>
        <v>10</v>
      </c>
      <c r="Y318" s="406"/>
      <c r="Z318" s="407"/>
      <c r="AA318" s="414">
        <f t="shared" ref="AA318" si="116">IF(AND(H318="○",AV318="●"),P320*2,0)</f>
        <v>60</v>
      </c>
      <c r="AB318" s="399"/>
      <c r="AC318" s="400"/>
      <c r="AD318" s="417">
        <f t="shared" ref="AD318" si="117">U318+X318+AA318</f>
        <v>130</v>
      </c>
      <c r="AE318" s="418"/>
      <c r="AF318" s="418"/>
      <c r="AG318" s="419"/>
      <c r="AH318" s="369"/>
      <c r="AI318" s="370"/>
      <c r="AJ318" s="371"/>
      <c r="AK318" s="378"/>
      <c r="AL318" s="379"/>
      <c r="AM318" s="380"/>
      <c r="AN318" s="381">
        <f t="shared" ref="AN318" si="118">IF(H318="○",AD318,ROUNDUP(AD318*AK318,1))</f>
        <v>130</v>
      </c>
      <c r="AO318" s="381"/>
      <c r="AP318" s="381"/>
      <c r="AQ318" s="381"/>
      <c r="AR318" s="382"/>
      <c r="AT318" s="148"/>
      <c r="AU318" s="247"/>
      <c r="AV318" s="247" t="str">
        <f>IF(OR(H318="×",AV322="×"),"×","●")</f>
        <v>●</v>
      </c>
      <c r="AW318" s="314" t="str">
        <f>IF(AV318="●",IF(H318="定","-",H318),"-")</f>
        <v>○</v>
      </c>
      <c r="AX318" s="148"/>
      <c r="AY318" s="148"/>
      <c r="AZ318" s="148"/>
      <c r="BA318" s="148"/>
    </row>
    <row r="319" spans="2:53" ht="14.1" customHeight="1" x14ac:dyDescent="0.15">
      <c r="B319" s="435"/>
      <c r="C319" s="438"/>
      <c r="D319" s="441"/>
      <c r="E319" s="441"/>
      <c r="F319" s="435"/>
      <c r="G319" s="441"/>
      <c r="H319" s="446"/>
      <c r="I319" s="447"/>
      <c r="J319" s="448"/>
      <c r="K319" s="389"/>
      <c r="L319" s="390"/>
      <c r="M319" s="390"/>
      <c r="N319" s="390"/>
      <c r="O319" s="396"/>
      <c r="P319" s="397"/>
      <c r="Q319" s="397"/>
      <c r="R319" s="397"/>
      <c r="S319" s="397"/>
      <c r="T319" s="398"/>
      <c r="U319" s="401"/>
      <c r="V319" s="401"/>
      <c r="W319" s="402"/>
      <c r="X319" s="408"/>
      <c r="Y319" s="409"/>
      <c r="Z319" s="410"/>
      <c r="AA319" s="415"/>
      <c r="AB319" s="401"/>
      <c r="AC319" s="402"/>
      <c r="AD319" s="420"/>
      <c r="AE319" s="421"/>
      <c r="AF319" s="421"/>
      <c r="AG319" s="422"/>
      <c r="AH319" s="372"/>
      <c r="AI319" s="373"/>
      <c r="AJ319" s="374"/>
      <c r="AK319" s="379"/>
      <c r="AL319" s="379"/>
      <c r="AM319" s="380"/>
      <c r="AN319" s="383"/>
      <c r="AO319" s="383"/>
      <c r="AP319" s="383"/>
      <c r="AQ319" s="383"/>
      <c r="AR319" s="384"/>
      <c r="AT319" s="148"/>
      <c r="AU319" s="247"/>
      <c r="AV319" s="247"/>
      <c r="AW319" s="314"/>
      <c r="AX319" s="148"/>
      <c r="AY319" s="148"/>
      <c r="AZ319" s="148"/>
      <c r="BA319" s="148"/>
    </row>
    <row r="320" spans="2:53" ht="14.1" customHeight="1" x14ac:dyDescent="0.15">
      <c r="B320" s="435"/>
      <c r="C320" s="438"/>
      <c r="D320" s="441"/>
      <c r="E320" s="441"/>
      <c r="F320" s="435"/>
      <c r="G320" s="441"/>
      <c r="H320" s="446"/>
      <c r="I320" s="447"/>
      <c r="J320" s="448"/>
      <c r="K320" s="389"/>
      <c r="L320" s="390"/>
      <c r="M320" s="390"/>
      <c r="N320" s="390"/>
      <c r="O320" s="426"/>
      <c r="P320" s="428">
        <f t="shared" ref="P320" si="119">$M$233</f>
        <v>30</v>
      </c>
      <c r="Q320" s="429"/>
      <c r="R320" s="429"/>
      <c r="S320" s="429"/>
      <c r="T320" s="430"/>
      <c r="U320" s="401"/>
      <c r="V320" s="401"/>
      <c r="W320" s="402"/>
      <c r="X320" s="408"/>
      <c r="Y320" s="409"/>
      <c r="Z320" s="410"/>
      <c r="AA320" s="415"/>
      <c r="AB320" s="401"/>
      <c r="AC320" s="402"/>
      <c r="AD320" s="420"/>
      <c r="AE320" s="421"/>
      <c r="AF320" s="421"/>
      <c r="AG320" s="422"/>
      <c r="AH320" s="372"/>
      <c r="AI320" s="373"/>
      <c r="AJ320" s="374"/>
      <c r="AK320" s="379"/>
      <c r="AL320" s="379"/>
      <c r="AM320" s="380"/>
      <c r="AN320" s="383"/>
      <c r="AO320" s="383"/>
      <c r="AP320" s="383"/>
      <c r="AQ320" s="383"/>
      <c r="AR320" s="384"/>
      <c r="AT320" s="148"/>
      <c r="AU320" s="247"/>
      <c r="AV320" s="247"/>
      <c r="AW320" s="314"/>
      <c r="AX320" s="148"/>
      <c r="AY320" s="148"/>
      <c r="AZ320" s="148"/>
      <c r="BA320" s="148"/>
    </row>
    <row r="321" spans="2:53" ht="14.1" customHeight="1" x14ac:dyDescent="0.15">
      <c r="B321" s="436"/>
      <c r="C321" s="439"/>
      <c r="D321" s="442"/>
      <c r="E321" s="442"/>
      <c r="F321" s="436"/>
      <c r="G321" s="442"/>
      <c r="H321" s="449"/>
      <c r="I321" s="450"/>
      <c r="J321" s="451"/>
      <c r="K321" s="391"/>
      <c r="L321" s="392"/>
      <c r="M321" s="392"/>
      <c r="N321" s="392"/>
      <c r="O321" s="427"/>
      <c r="P321" s="431"/>
      <c r="Q321" s="432"/>
      <c r="R321" s="432"/>
      <c r="S321" s="432"/>
      <c r="T321" s="433"/>
      <c r="U321" s="403"/>
      <c r="V321" s="403"/>
      <c r="W321" s="404"/>
      <c r="X321" s="411"/>
      <c r="Y321" s="412"/>
      <c r="Z321" s="413"/>
      <c r="AA321" s="416"/>
      <c r="AB321" s="403"/>
      <c r="AC321" s="404"/>
      <c r="AD321" s="423"/>
      <c r="AE321" s="424"/>
      <c r="AF321" s="424"/>
      <c r="AG321" s="425"/>
      <c r="AH321" s="375"/>
      <c r="AI321" s="376"/>
      <c r="AJ321" s="377"/>
      <c r="AK321" s="379"/>
      <c r="AL321" s="379"/>
      <c r="AM321" s="380"/>
      <c r="AN321" s="385"/>
      <c r="AO321" s="385"/>
      <c r="AP321" s="385"/>
      <c r="AQ321" s="385"/>
      <c r="AR321" s="386"/>
      <c r="AT321" s="148"/>
      <c r="AU321" s="247"/>
      <c r="AV321" s="247"/>
      <c r="AW321" s="314"/>
      <c r="AX321" s="148"/>
      <c r="AY321" s="148"/>
      <c r="AZ321" s="148"/>
      <c r="BA321" s="148"/>
    </row>
    <row r="322" spans="2:53" ht="14.1" customHeight="1" x14ac:dyDescent="0.15">
      <c r="B322" s="434">
        <v>5</v>
      </c>
      <c r="C322" s="437" t="s">
        <v>130</v>
      </c>
      <c r="D322" s="440">
        <v>11</v>
      </c>
      <c r="E322" s="440" t="s">
        <v>131</v>
      </c>
      <c r="F322" s="434" t="s">
        <v>141</v>
      </c>
      <c r="G322" s="440"/>
      <c r="H322" s="443" t="s">
        <v>165</v>
      </c>
      <c r="I322" s="444"/>
      <c r="J322" s="445"/>
      <c r="K322" s="387">
        <f t="shared" ref="K322" si="120">$M$224</f>
        <v>3400</v>
      </c>
      <c r="L322" s="388"/>
      <c r="M322" s="388"/>
      <c r="N322" s="388"/>
      <c r="O322" s="393">
        <f t="shared" ref="O322" si="121">$M$231</f>
        <v>50</v>
      </c>
      <c r="P322" s="394"/>
      <c r="Q322" s="394"/>
      <c r="R322" s="394"/>
      <c r="S322" s="394"/>
      <c r="T322" s="395"/>
      <c r="U322" s="399">
        <f t="shared" ref="U322" si="122">IF(AND(H322="○",AV322="●"),20+ROUNDDOWN((K322-1000)/1000,0)*20,0)</f>
        <v>60</v>
      </c>
      <c r="V322" s="399"/>
      <c r="W322" s="400"/>
      <c r="X322" s="405">
        <f t="shared" ref="X322" si="123">IF(AND(H322="○",AV322="●"),IF(O322&gt;=10,O322*0.2,0),0)</f>
        <v>10</v>
      </c>
      <c r="Y322" s="406"/>
      <c r="Z322" s="407"/>
      <c r="AA322" s="414">
        <f t="shared" ref="AA322" si="124">IF(AND(H322="○",AV322="●"),P324*2,0)</f>
        <v>60</v>
      </c>
      <c r="AB322" s="399"/>
      <c r="AC322" s="400"/>
      <c r="AD322" s="417">
        <f t="shared" ref="AD322" si="125">U322+X322+AA322</f>
        <v>130</v>
      </c>
      <c r="AE322" s="418"/>
      <c r="AF322" s="418"/>
      <c r="AG322" s="419"/>
      <c r="AH322" s="369"/>
      <c r="AI322" s="370"/>
      <c r="AJ322" s="371"/>
      <c r="AK322" s="378"/>
      <c r="AL322" s="379"/>
      <c r="AM322" s="380"/>
      <c r="AN322" s="381">
        <f t="shared" ref="AN322" si="126">IF(H322="○",AD322,ROUNDUP(AD322*AK322,1))</f>
        <v>130</v>
      </c>
      <c r="AO322" s="381"/>
      <c r="AP322" s="381"/>
      <c r="AQ322" s="381"/>
      <c r="AR322" s="382"/>
      <c r="AT322" s="148"/>
      <c r="AU322" s="247"/>
      <c r="AV322" s="247" t="str">
        <f>IF(H322="×","×","●")</f>
        <v>●</v>
      </c>
      <c r="AW322" s="314" t="str">
        <f>IF(AV322="●",IF(H322="定","-",H322),"-")</f>
        <v>○</v>
      </c>
      <c r="AX322" s="148"/>
      <c r="AY322" s="148"/>
      <c r="AZ322" s="148"/>
      <c r="BA322" s="148"/>
    </row>
    <row r="323" spans="2:53" ht="14.1" customHeight="1" x14ac:dyDescent="0.15">
      <c r="B323" s="435"/>
      <c r="C323" s="438"/>
      <c r="D323" s="441"/>
      <c r="E323" s="441"/>
      <c r="F323" s="435"/>
      <c r="G323" s="441"/>
      <c r="H323" s="446"/>
      <c r="I323" s="447"/>
      <c r="J323" s="448"/>
      <c r="K323" s="389"/>
      <c r="L323" s="390"/>
      <c r="M323" s="390"/>
      <c r="N323" s="390"/>
      <c r="O323" s="396"/>
      <c r="P323" s="397"/>
      <c r="Q323" s="397"/>
      <c r="R323" s="397"/>
      <c r="S323" s="397"/>
      <c r="T323" s="398"/>
      <c r="U323" s="401"/>
      <c r="V323" s="401"/>
      <c r="W323" s="402"/>
      <c r="X323" s="408"/>
      <c r="Y323" s="409"/>
      <c r="Z323" s="410"/>
      <c r="AA323" s="415"/>
      <c r="AB323" s="401"/>
      <c r="AC323" s="402"/>
      <c r="AD323" s="420"/>
      <c r="AE323" s="421"/>
      <c r="AF323" s="421"/>
      <c r="AG323" s="422"/>
      <c r="AH323" s="372"/>
      <c r="AI323" s="373"/>
      <c r="AJ323" s="374"/>
      <c r="AK323" s="379"/>
      <c r="AL323" s="379"/>
      <c r="AM323" s="380"/>
      <c r="AN323" s="383"/>
      <c r="AO323" s="383"/>
      <c r="AP323" s="383"/>
      <c r="AQ323" s="383"/>
      <c r="AR323" s="384"/>
      <c r="AT323" s="148"/>
      <c r="AU323" s="247"/>
      <c r="AV323" s="247"/>
      <c r="AW323" s="314"/>
      <c r="AX323" s="148"/>
      <c r="AY323" s="148"/>
      <c r="AZ323" s="148"/>
      <c r="BA323" s="148"/>
    </row>
    <row r="324" spans="2:53" ht="14.1" customHeight="1" x14ac:dyDescent="0.15">
      <c r="B324" s="435"/>
      <c r="C324" s="438"/>
      <c r="D324" s="441"/>
      <c r="E324" s="441"/>
      <c r="F324" s="435"/>
      <c r="G324" s="441"/>
      <c r="H324" s="446"/>
      <c r="I324" s="447"/>
      <c r="J324" s="448"/>
      <c r="K324" s="389"/>
      <c r="L324" s="390"/>
      <c r="M324" s="390"/>
      <c r="N324" s="390"/>
      <c r="O324" s="426"/>
      <c r="P324" s="428">
        <f t="shared" ref="P324" si="127">$M$233</f>
        <v>30</v>
      </c>
      <c r="Q324" s="429"/>
      <c r="R324" s="429"/>
      <c r="S324" s="429"/>
      <c r="T324" s="430"/>
      <c r="U324" s="401"/>
      <c r="V324" s="401"/>
      <c r="W324" s="402"/>
      <c r="X324" s="408"/>
      <c r="Y324" s="409"/>
      <c r="Z324" s="410"/>
      <c r="AA324" s="415"/>
      <c r="AB324" s="401"/>
      <c r="AC324" s="402"/>
      <c r="AD324" s="420"/>
      <c r="AE324" s="421"/>
      <c r="AF324" s="421"/>
      <c r="AG324" s="422"/>
      <c r="AH324" s="372"/>
      <c r="AI324" s="373"/>
      <c r="AJ324" s="374"/>
      <c r="AK324" s="379"/>
      <c r="AL324" s="379"/>
      <c r="AM324" s="380"/>
      <c r="AN324" s="383"/>
      <c r="AO324" s="383"/>
      <c r="AP324" s="383"/>
      <c r="AQ324" s="383"/>
      <c r="AR324" s="384"/>
      <c r="AT324" s="148"/>
      <c r="AU324" s="247"/>
      <c r="AV324" s="247"/>
      <c r="AW324" s="314"/>
      <c r="AX324" s="148"/>
      <c r="AY324" s="148"/>
      <c r="AZ324" s="148"/>
      <c r="BA324" s="148"/>
    </row>
    <row r="325" spans="2:53" ht="14.1" customHeight="1" thickBot="1" x14ac:dyDescent="0.2">
      <c r="B325" s="435"/>
      <c r="C325" s="438"/>
      <c r="D325" s="441"/>
      <c r="E325" s="441"/>
      <c r="F325" s="435"/>
      <c r="G325" s="441"/>
      <c r="H325" s="449"/>
      <c r="I325" s="450"/>
      <c r="J325" s="451"/>
      <c r="K325" s="391"/>
      <c r="L325" s="392"/>
      <c r="M325" s="392"/>
      <c r="N325" s="392"/>
      <c r="O325" s="427"/>
      <c r="P325" s="431"/>
      <c r="Q325" s="432"/>
      <c r="R325" s="432"/>
      <c r="S325" s="432"/>
      <c r="T325" s="433"/>
      <c r="U325" s="403"/>
      <c r="V325" s="403"/>
      <c r="W325" s="404"/>
      <c r="X325" s="411"/>
      <c r="Y325" s="412"/>
      <c r="Z325" s="413"/>
      <c r="AA325" s="416"/>
      <c r="AB325" s="403"/>
      <c r="AC325" s="404"/>
      <c r="AD325" s="423"/>
      <c r="AE325" s="424"/>
      <c r="AF325" s="424"/>
      <c r="AG325" s="425"/>
      <c r="AH325" s="372"/>
      <c r="AI325" s="373"/>
      <c r="AJ325" s="374"/>
      <c r="AK325" s="452"/>
      <c r="AL325" s="452"/>
      <c r="AM325" s="453"/>
      <c r="AN325" s="385"/>
      <c r="AO325" s="385"/>
      <c r="AP325" s="385"/>
      <c r="AQ325" s="385"/>
      <c r="AR325" s="386"/>
      <c r="AT325" s="148"/>
      <c r="AU325" s="247"/>
      <c r="AV325" s="247"/>
      <c r="AW325" s="314"/>
      <c r="AX325" s="148"/>
      <c r="AY325" s="148"/>
      <c r="AZ325" s="148"/>
      <c r="BA325" s="148"/>
    </row>
    <row r="326" spans="2:53" ht="14.1" customHeight="1" thickTop="1" x14ac:dyDescent="0.15">
      <c r="B326" s="465" t="s">
        <v>142</v>
      </c>
      <c r="C326" s="466"/>
      <c r="D326" s="466"/>
      <c r="E326" s="466"/>
      <c r="F326" s="466"/>
      <c r="G326" s="466"/>
      <c r="H326" s="466"/>
      <c r="I326" s="466"/>
      <c r="J326" s="466"/>
      <c r="K326" s="466"/>
      <c r="L326" s="466"/>
      <c r="M326" s="466"/>
      <c r="N326" s="466"/>
      <c r="O326" s="466"/>
      <c r="P326" s="466"/>
      <c r="Q326" s="466"/>
      <c r="R326" s="466"/>
      <c r="S326" s="466"/>
      <c r="T326" s="466"/>
      <c r="U326" s="466"/>
      <c r="V326" s="466"/>
      <c r="W326" s="466"/>
      <c r="X326" s="466"/>
      <c r="Y326" s="466"/>
      <c r="Z326" s="466"/>
      <c r="AA326" s="466"/>
      <c r="AB326" s="466"/>
      <c r="AC326" s="466"/>
      <c r="AD326" s="466"/>
      <c r="AE326" s="466"/>
      <c r="AF326" s="466"/>
      <c r="AG326" s="466"/>
      <c r="AH326" s="466"/>
      <c r="AI326" s="466"/>
      <c r="AJ326" s="467"/>
      <c r="AK326" s="474">
        <f>SUM(AN258:AR325)</f>
        <v>2210</v>
      </c>
      <c r="AL326" s="475"/>
      <c r="AM326" s="475"/>
      <c r="AN326" s="475"/>
      <c r="AO326" s="475"/>
      <c r="AP326" s="480" t="s">
        <v>85</v>
      </c>
      <c r="AQ326" s="480"/>
      <c r="AR326" s="481"/>
      <c r="AT326" s="148"/>
      <c r="AU326" s="155"/>
      <c r="AV326" s="155"/>
      <c r="AW326" s="156"/>
      <c r="AX326" s="148"/>
      <c r="AY326" s="148"/>
      <c r="AZ326" s="148"/>
      <c r="BA326" s="148"/>
    </row>
    <row r="327" spans="2:53" ht="14.1" customHeight="1" x14ac:dyDescent="0.15">
      <c r="B327" s="468"/>
      <c r="C327" s="469"/>
      <c r="D327" s="469"/>
      <c r="E327" s="469"/>
      <c r="F327" s="469"/>
      <c r="G327" s="469"/>
      <c r="H327" s="469"/>
      <c r="I327" s="469"/>
      <c r="J327" s="469"/>
      <c r="K327" s="469"/>
      <c r="L327" s="469"/>
      <c r="M327" s="469"/>
      <c r="N327" s="469"/>
      <c r="O327" s="469"/>
      <c r="P327" s="469"/>
      <c r="Q327" s="469"/>
      <c r="R327" s="469"/>
      <c r="S327" s="469"/>
      <c r="T327" s="469"/>
      <c r="U327" s="469"/>
      <c r="V327" s="469"/>
      <c r="W327" s="469"/>
      <c r="X327" s="469"/>
      <c r="Y327" s="469"/>
      <c r="Z327" s="469"/>
      <c r="AA327" s="469"/>
      <c r="AB327" s="469"/>
      <c r="AC327" s="469"/>
      <c r="AD327" s="469"/>
      <c r="AE327" s="469"/>
      <c r="AF327" s="469"/>
      <c r="AG327" s="469"/>
      <c r="AH327" s="469"/>
      <c r="AI327" s="469"/>
      <c r="AJ327" s="470"/>
      <c r="AK327" s="476"/>
      <c r="AL327" s="477"/>
      <c r="AM327" s="477"/>
      <c r="AN327" s="477"/>
      <c r="AO327" s="477"/>
      <c r="AP327" s="482"/>
      <c r="AQ327" s="482"/>
      <c r="AR327" s="483"/>
      <c r="AT327" s="148"/>
      <c r="AU327" s="155"/>
      <c r="AV327" s="155"/>
      <c r="AW327" s="156"/>
      <c r="AX327" s="148"/>
      <c r="AY327" s="148"/>
      <c r="AZ327" s="148"/>
      <c r="BA327" s="148"/>
    </row>
    <row r="328" spans="2:53" ht="14.1" customHeight="1" x14ac:dyDescent="0.15">
      <c r="B328" s="468"/>
      <c r="C328" s="469"/>
      <c r="D328" s="469"/>
      <c r="E328" s="469"/>
      <c r="F328" s="469"/>
      <c r="G328" s="469"/>
      <c r="H328" s="469"/>
      <c r="I328" s="469"/>
      <c r="J328" s="469"/>
      <c r="K328" s="469"/>
      <c r="L328" s="469"/>
      <c r="M328" s="469"/>
      <c r="N328" s="469"/>
      <c r="O328" s="469"/>
      <c r="P328" s="469"/>
      <c r="Q328" s="469"/>
      <c r="R328" s="469"/>
      <c r="S328" s="469"/>
      <c r="T328" s="469"/>
      <c r="U328" s="469"/>
      <c r="V328" s="469"/>
      <c r="W328" s="469"/>
      <c r="X328" s="469"/>
      <c r="Y328" s="469"/>
      <c r="Z328" s="469"/>
      <c r="AA328" s="469"/>
      <c r="AB328" s="469"/>
      <c r="AC328" s="469"/>
      <c r="AD328" s="469"/>
      <c r="AE328" s="469"/>
      <c r="AF328" s="469"/>
      <c r="AG328" s="469"/>
      <c r="AH328" s="469"/>
      <c r="AI328" s="469"/>
      <c r="AJ328" s="470"/>
      <c r="AK328" s="476"/>
      <c r="AL328" s="477"/>
      <c r="AM328" s="477"/>
      <c r="AN328" s="477"/>
      <c r="AO328" s="477"/>
      <c r="AP328" s="482"/>
      <c r="AQ328" s="482"/>
      <c r="AR328" s="483"/>
      <c r="AT328" s="148"/>
      <c r="AU328" s="155"/>
      <c r="AV328" s="155"/>
      <c r="AW328" s="156"/>
      <c r="AX328" s="148"/>
      <c r="AY328" s="148"/>
      <c r="AZ328" s="148"/>
      <c r="BA328" s="148"/>
    </row>
    <row r="329" spans="2:53" ht="14.1" customHeight="1" thickBot="1" x14ac:dyDescent="0.2">
      <c r="B329" s="471"/>
      <c r="C329" s="472"/>
      <c r="D329" s="472"/>
      <c r="E329" s="472"/>
      <c r="F329" s="472"/>
      <c r="G329" s="472"/>
      <c r="H329" s="472"/>
      <c r="I329" s="472"/>
      <c r="J329" s="472"/>
      <c r="K329" s="472"/>
      <c r="L329" s="472"/>
      <c r="M329" s="472"/>
      <c r="N329" s="472"/>
      <c r="O329" s="472"/>
      <c r="P329" s="472"/>
      <c r="Q329" s="472"/>
      <c r="R329" s="472"/>
      <c r="S329" s="472"/>
      <c r="T329" s="472"/>
      <c r="U329" s="472"/>
      <c r="V329" s="472"/>
      <c r="W329" s="472"/>
      <c r="X329" s="472"/>
      <c r="Y329" s="472"/>
      <c r="Z329" s="472"/>
      <c r="AA329" s="472"/>
      <c r="AB329" s="472"/>
      <c r="AC329" s="472"/>
      <c r="AD329" s="472"/>
      <c r="AE329" s="472"/>
      <c r="AF329" s="472"/>
      <c r="AG329" s="472"/>
      <c r="AH329" s="472"/>
      <c r="AI329" s="472"/>
      <c r="AJ329" s="473"/>
      <c r="AK329" s="478"/>
      <c r="AL329" s="479"/>
      <c r="AM329" s="479"/>
      <c r="AN329" s="479"/>
      <c r="AO329" s="479"/>
      <c r="AP329" s="484"/>
      <c r="AQ329" s="484"/>
      <c r="AR329" s="485"/>
      <c r="AT329" s="148"/>
      <c r="AU329" s="155"/>
      <c r="AV329" s="155"/>
      <c r="AW329" s="156"/>
      <c r="AX329" s="148"/>
      <c r="AY329" s="148"/>
      <c r="AZ329" s="148"/>
      <c r="BA329" s="148"/>
    </row>
    <row r="330" spans="2:53" ht="14.1" customHeight="1" thickTop="1" x14ac:dyDescent="0.15">
      <c r="B330" s="486">
        <v>5</v>
      </c>
      <c r="C330" s="488" t="s">
        <v>130</v>
      </c>
      <c r="D330" s="490">
        <v>12</v>
      </c>
      <c r="E330" s="490" t="s">
        <v>131</v>
      </c>
      <c r="F330" s="486" t="s">
        <v>135</v>
      </c>
      <c r="G330" s="490"/>
      <c r="H330" s="443" t="s">
        <v>166</v>
      </c>
      <c r="I330" s="444"/>
      <c r="J330" s="445"/>
      <c r="K330" s="387">
        <f>$M$226</f>
        <v>2500</v>
      </c>
      <c r="L330" s="388"/>
      <c r="M330" s="388"/>
      <c r="N330" s="388"/>
      <c r="O330" s="393">
        <f>$M$235</f>
        <v>45</v>
      </c>
      <c r="P330" s="394"/>
      <c r="Q330" s="394"/>
      <c r="R330" s="394"/>
      <c r="S330" s="394"/>
      <c r="T330" s="395"/>
      <c r="U330" s="399">
        <f>IF(AND(H330="△",AV330="●"),20+ROUNDDOWN((K330-1000)/1000,0)*20,0)</f>
        <v>40</v>
      </c>
      <c r="V330" s="399"/>
      <c r="W330" s="400"/>
      <c r="X330" s="405">
        <f>IF(AND(H330="△",AV330="●"),IF(O330&gt;=10,O330*0.2,0),0)</f>
        <v>9</v>
      </c>
      <c r="Y330" s="406"/>
      <c r="Z330" s="407"/>
      <c r="AA330" s="414">
        <f>IF(AND(H330="△",AV330="●"),P332*2,0)</f>
        <v>50</v>
      </c>
      <c r="AB330" s="399"/>
      <c r="AC330" s="400"/>
      <c r="AD330" s="417">
        <f>U330+X330+AA330</f>
        <v>99</v>
      </c>
      <c r="AE330" s="418"/>
      <c r="AF330" s="418"/>
      <c r="AG330" s="419"/>
      <c r="AH330" s="459">
        <v>1</v>
      </c>
      <c r="AI330" s="460"/>
      <c r="AJ330" s="461"/>
      <c r="AK330" s="454">
        <f>IF(AH330=1,$AL$36,IF(AH330=2,$AL$54,IF(AH330=3,$AL$73,IF(AH330=4,$AL$91,IF(AH330=5,$AL$109,IF(AH330=6,$AL$128,IF(AH330=7,$AL$146,IF(AH330=8,$AL$165,IF(AH330=9,$AL$183,IF(AH330=10,$AL$201,0))))))))))</f>
        <v>0.16700000000000001</v>
      </c>
      <c r="AL330" s="455"/>
      <c r="AM330" s="456"/>
      <c r="AN330" s="381">
        <f>IF(H330="○",AD330,ROUNDUP(AD330*AK330,1))</f>
        <v>16.600000000000001</v>
      </c>
      <c r="AO330" s="381"/>
      <c r="AP330" s="381"/>
      <c r="AQ330" s="381"/>
      <c r="AR330" s="382"/>
      <c r="AT330" s="148"/>
      <c r="AU330" s="247"/>
      <c r="AV330" s="247" t="str">
        <f>IF(OR(H330="×",AV334="×"),"×","●")</f>
        <v>●</v>
      </c>
      <c r="AW330" s="314" t="str">
        <f>IF(AV330="●",IF(H330="定","-",H330),"-")</f>
        <v>△</v>
      </c>
      <c r="AX330" s="148"/>
      <c r="AY330" s="148"/>
      <c r="AZ330" s="148"/>
      <c r="BA330" s="148"/>
    </row>
    <row r="331" spans="2:53" ht="14.1" customHeight="1" x14ac:dyDescent="0.15">
      <c r="B331" s="486"/>
      <c r="C331" s="488"/>
      <c r="D331" s="490"/>
      <c r="E331" s="490"/>
      <c r="F331" s="486"/>
      <c r="G331" s="490"/>
      <c r="H331" s="446"/>
      <c r="I331" s="447"/>
      <c r="J331" s="448"/>
      <c r="K331" s="389"/>
      <c r="L331" s="390"/>
      <c r="M331" s="390"/>
      <c r="N331" s="390"/>
      <c r="O331" s="396"/>
      <c r="P331" s="397"/>
      <c r="Q331" s="397"/>
      <c r="R331" s="397"/>
      <c r="S331" s="397"/>
      <c r="T331" s="398"/>
      <c r="U331" s="401"/>
      <c r="V331" s="401"/>
      <c r="W331" s="402"/>
      <c r="X331" s="408"/>
      <c r="Y331" s="409"/>
      <c r="Z331" s="410"/>
      <c r="AA331" s="415"/>
      <c r="AB331" s="401"/>
      <c r="AC331" s="402"/>
      <c r="AD331" s="420"/>
      <c r="AE331" s="421"/>
      <c r="AF331" s="421"/>
      <c r="AG331" s="422"/>
      <c r="AH331" s="459"/>
      <c r="AI331" s="460"/>
      <c r="AJ331" s="461"/>
      <c r="AK331" s="457"/>
      <c r="AL331" s="457"/>
      <c r="AM331" s="458"/>
      <c r="AN331" s="383"/>
      <c r="AO331" s="383"/>
      <c r="AP331" s="383"/>
      <c r="AQ331" s="383"/>
      <c r="AR331" s="384"/>
      <c r="AT331" s="148"/>
      <c r="AU331" s="247"/>
      <c r="AV331" s="247"/>
      <c r="AW331" s="314"/>
      <c r="AX331" s="148"/>
      <c r="AY331" s="148"/>
      <c r="AZ331" s="148"/>
      <c r="BA331" s="148"/>
    </row>
    <row r="332" spans="2:53" ht="14.1" customHeight="1" x14ac:dyDescent="0.15">
      <c r="B332" s="486"/>
      <c r="C332" s="488"/>
      <c r="D332" s="490"/>
      <c r="E332" s="490"/>
      <c r="F332" s="486"/>
      <c r="G332" s="490"/>
      <c r="H332" s="446"/>
      <c r="I332" s="447"/>
      <c r="J332" s="448"/>
      <c r="K332" s="389"/>
      <c r="L332" s="390"/>
      <c r="M332" s="390"/>
      <c r="N332" s="390"/>
      <c r="O332" s="426"/>
      <c r="P332" s="428">
        <f>$M$237</f>
        <v>25</v>
      </c>
      <c r="Q332" s="429"/>
      <c r="R332" s="429"/>
      <c r="S332" s="429"/>
      <c r="T332" s="430"/>
      <c r="U332" s="401"/>
      <c r="V332" s="401"/>
      <c r="W332" s="402"/>
      <c r="X332" s="408"/>
      <c r="Y332" s="409"/>
      <c r="Z332" s="410"/>
      <c r="AA332" s="415"/>
      <c r="AB332" s="401"/>
      <c r="AC332" s="402"/>
      <c r="AD332" s="420"/>
      <c r="AE332" s="421"/>
      <c r="AF332" s="421"/>
      <c r="AG332" s="422"/>
      <c r="AH332" s="459"/>
      <c r="AI332" s="460"/>
      <c r="AJ332" s="461"/>
      <c r="AK332" s="457"/>
      <c r="AL332" s="457"/>
      <c r="AM332" s="458"/>
      <c r="AN332" s="383"/>
      <c r="AO332" s="383"/>
      <c r="AP332" s="383"/>
      <c r="AQ332" s="383"/>
      <c r="AR332" s="384"/>
      <c r="AT332" s="148"/>
      <c r="AU332" s="247"/>
      <c r="AV332" s="247"/>
      <c r="AW332" s="314"/>
      <c r="AX332" s="148"/>
      <c r="AY332" s="148"/>
      <c r="AZ332" s="148"/>
      <c r="BA332" s="148"/>
    </row>
    <row r="333" spans="2:53" ht="14.1" customHeight="1" x14ac:dyDescent="0.15">
      <c r="B333" s="487"/>
      <c r="C333" s="489"/>
      <c r="D333" s="491"/>
      <c r="E333" s="491"/>
      <c r="F333" s="487"/>
      <c r="G333" s="491"/>
      <c r="H333" s="449"/>
      <c r="I333" s="450"/>
      <c r="J333" s="451"/>
      <c r="K333" s="391"/>
      <c r="L333" s="392"/>
      <c r="M333" s="392"/>
      <c r="N333" s="392"/>
      <c r="O333" s="427"/>
      <c r="P333" s="431"/>
      <c r="Q333" s="432"/>
      <c r="R333" s="432"/>
      <c r="S333" s="432"/>
      <c r="T333" s="433"/>
      <c r="U333" s="403"/>
      <c r="V333" s="403"/>
      <c r="W333" s="404"/>
      <c r="X333" s="411"/>
      <c r="Y333" s="412"/>
      <c r="Z333" s="413"/>
      <c r="AA333" s="416"/>
      <c r="AB333" s="403"/>
      <c r="AC333" s="404"/>
      <c r="AD333" s="423"/>
      <c r="AE333" s="424"/>
      <c r="AF333" s="424"/>
      <c r="AG333" s="425"/>
      <c r="AH333" s="462"/>
      <c r="AI333" s="463"/>
      <c r="AJ333" s="464"/>
      <c r="AK333" s="457"/>
      <c r="AL333" s="457"/>
      <c r="AM333" s="458"/>
      <c r="AN333" s="385"/>
      <c r="AO333" s="385"/>
      <c r="AP333" s="385"/>
      <c r="AQ333" s="385"/>
      <c r="AR333" s="386"/>
      <c r="AT333" s="148"/>
      <c r="AU333" s="247"/>
      <c r="AV333" s="247"/>
      <c r="AW333" s="314"/>
      <c r="AX333" s="148"/>
      <c r="AY333" s="148"/>
      <c r="AZ333" s="148"/>
      <c r="BA333" s="148"/>
    </row>
    <row r="334" spans="2:53" ht="14.1" customHeight="1" x14ac:dyDescent="0.15">
      <c r="B334" s="492">
        <v>5</v>
      </c>
      <c r="C334" s="493" t="s">
        <v>130</v>
      </c>
      <c r="D334" s="494">
        <v>13</v>
      </c>
      <c r="E334" s="494" t="s">
        <v>131</v>
      </c>
      <c r="F334" s="492" t="s">
        <v>136</v>
      </c>
      <c r="G334" s="494"/>
      <c r="H334" s="443" t="s">
        <v>166</v>
      </c>
      <c r="I334" s="444"/>
      <c r="J334" s="445"/>
      <c r="K334" s="387">
        <f t="shared" ref="K334" si="128">$M$226</f>
        <v>2500</v>
      </c>
      <c r="L334" s="388"/>
      <c r="M334" s="388"/>
      <c r="N334" s="388"/>
      <c r="O334" s="393">
        <f t="shared" ref="O334" si="129">$M$235</f>
        <v>45</v>
      </c>
      <c r="P334" s="394"/>
      <c r="Q334" s="394"/>
      <c r="R334" s="394"/>
      <c r="S334" s="394"/>
      <c r="T334" s="395"/>
      <c r="U334" s="399">
        <f t="shared" ref="U334" si="130">IF(AND(H334="△",AV334="●"),20+ROUNDDOWN((K334-1000)/1000,0)*20,0)</f>
        <v>40</v>
      </c>
      <c r="V334" s="399"/>
      <c r="W334" s="400"/>
      <c r="X334" s="405">
        <f t="shared" ref="X334" si="131">IF(AND(H334="△",AV334="●"),IF(O334&gt;=10,O334*0.2,0),0)</f>
        <v>9</v>
      </c>
      <c r="Y334" s="406"/>
      <c r="Z334" s="407"/>
      <c r="AA334" s="414">
        <f t="shared" ref="AA334" si="132">IF(AND(H334="△",AV334="●"),P336*2,0)</f>
        <v>50</v>
      </c>
      <c r="AB334" s="399"/>
      <c r="AC334" s="400"/>
      <c r="AD334" s="417">
        <f t="shared" ref="AD334" si="133">U334+X334+AA334</f>
        <v>99</v>
      </c>
      <c r="AE334" s="418"/>
      <c r="AF334" s="418"/>
      <c r="AG334" s="419"/>
      <c r="AH334" s="459">
        <v>1</v>
      </c>
      <c r="AI334" s="460"/>
      <c r="AJ334" s="461"/>
      <c r="AK334" s="454">
        <f t="shared" ref="AK334" si="134">IF(AH334=1,$AL$36,IF(AH334=2,$AL$54,IF(AH334=3,$AL$73,IF(AH334=4,$AL$91,IF(AH334=5,$AL$109,IF(AH334=6,$AL$128,IF(AH334=7,$AL$146,IF(AH334=8,$AL$165,IF(AH334=9,$AL$183,IF(AH334=10,$AL$201,0))))))))))</f>
        <v>0.16700000000000001</v>
      </c>
      <c r="AL334" s="455"/>
      <c r="AM334" s="456"/>
      <c r="AN334" s="381">
        <f t="shared" ref="AN334" si="135">IF(H334="○",AD334,ROUNDUP(AD334*AK334,1))</f>
        <v>16.600000000000001</v>
      </c>
      <c r="AO334" s="381"/>
      <c r="AP334" s="381"/>
      <c r="AQ334" s="381"/>
      <c r="AR334" s="382"/>
      <c r="AT334" s="313"/>
      <c r="AU334" s="313"/>
      <c r="AV334" s="247" t="str">
        <f>IF(OR(H334="×",AV338="×"),"×","●")</f>
        <v>●</v>
      </c>
      <c r="AW334" s="314" t="str">
        <f>IF(AV334="●",IF(H334="定","-",H334),"-")</f>
        <v>△</v>
      </c>
      <c r="AX334" s="148"/>
      <c r="AY334" s="148"/>
      <c r="AZ334" s="148"/>
      <c r="BA334" s="148"/>
    </row>
    <row r="335" spans="2:53" ht="14.1" customHeight="1" x14ac:dyDescent="0.15">
      <c r="B335" s="486"/>
      <c r="C335" s="488"/>
      <c r="D335" s="490"/>
      <c r="E335" s="490"/>
      <c r="F335" s="486"/>
      <c r="G335" s="490"/>
      <c r="H335" s="446"/>
      <c r="I335" s="447"/>
      <c r="J335" s="448"/>
      <c r="K335" s="389"/>
      <c r="L335" s="390"/>
      <c r="M335" s="390"/>
      <c r="N335" s="390"/>
      <c r="O335" s="396"/>
      <c r="P335" s="397"/>
      <c r="Q335" s="397"/>
      <c r="R335" s="397"/>
      <c r="S335" s="397"/>
      <c r="T335" s="398"/>
      <c r="U335" s="401"/>
      <c r="V335" s="401"/>
      <c r="W335" s="402"/>
      <c r="X335" s="408"/>
      <c r="Y335" s="409"/>
      <c r="Z335" s="410"/>
      <c r="AA335" s="415"/>
      <c r="AB335" s="401"/>
      <c r="AC335" s="402"/>
      <c r="AD335" s="420"/>
      <c r="AE335" s="421"/>
      <c r="AF335" s="421"/>
      <c r="AG335" s="422"/>
      <c r="AH335" s="459"/>
      <c r="AI335" s="460"/>
      <c r="AJ335" s="461"/>
      <c r="AK335" s="457"/>
      <c r="AL335" s="457"/>
      <c r="AM335" s="458"/>
      <c r="AN335" s="383"/>
      <c r="AO335" s="383"/>
      <c r="AP335" s="383"/>
      <c r="AQ335" s="383"/>
      <c r="AR335" s="384"/>
      <c r="AT335" s="313"/>
      <c r="AU335" s="313"/>
      <c r="AV335" s="247"/>
      <c r="AW335" s="314"/>
      <c r="AX335" s="148"/>
      <c r="AY335" s="148"/>
      <c r="AZ335" s="148"/>
      <c r="BA335" s="148"/>
    </row>
    <row r="336" spans="2:53" ht="14.1" customHeight="1" x14ac:dyDescent="0.15">
      <c r="B336" s="486"/>
      <c r="C336" s="488"/>
      <c r="D336" s="490"/>
      <c r="E336" s="490"/>
      <c r="F336" s="486"/>
      <c r="G336" s="490"/>
      <c r="H336" s="446"/>
      <c r="I336" s="447"/>
      <c r="J336" s="448"/>
      <c r="K336" s="389"/>
      <c r="L336" s="390"/>
      <c r="M336" s="390"/>
      <c r="N336" s="390"/>
      <c r="O336" s="426"/>
      <c r="P336" s="428">
        <f t="shared" ref="P336" si="136">$M$237</f>
        <v>25</v>
      </c>
      <c r="Q336" s="429"/>
      <c r="R336" s="429"/>
      <c r="S336" s="429"/>
      <c r="T336" s="430"/>
      <c r="U336" s="401"/>
      <c r="V336" s="401"/>
      <c r="W336" s="402"/>
      <c r="X336" s="408"/>
      <c r="Y336" s="409"/>
      <c r="Z336" s="410"/>
      <c r="AA336" s="415"/>
      <c r="AB336" s="401"/>
      <c r="AC336" s="402"/>
      <c r="AD336" s="420"/>
      <c r="AE336" s="421"/>
      <c r="AF336" s="421"/>
      <c r="AG336" s="422"/>
      <c r="AH336" s="459"/>
      <c r="AI336" s="460"/>
      <c r="AJ336" s="461"/>
      <c r="AK336" s="457"/>
      <c r="AL336" s="457"/>
      <c r="AM336" s="458"/>
      <c r="AN336" s="383"/>
      <c r="AO336" s="383"/>
      <c r="AP336" s="383"/>
      <c r="AQ336" s="383"/>
      <c r="AR336" s="384"/>
      <c r="AT336" s="313"/>
      <c r="AU336" s="313"/>
      <c r="AV336" s="247"/>
      <c r="AW336" s="314"/>
      <c r="AX336" s="148"/>
      <c r="AY336" s="148"/>
      <c r="AZ336" s="148"/>
      <c r="BA336" s="148"/>
    </row>
    <row r="337" spans="2:53" ht="14.1" customHeight="1" x14ac:dyDescent="0.15">
      <c r="B337" s="487"/>
      <c r="C337" s="489"/>
      <c r="D337" s="491"/>
      <c r="E337" s="491"/>
      <c r="F337" s="487"/>
      <c r="G337" s="491"/>
      <c r="H337" s="449"/>
      <c r="I337" s="450"/>
      <c r="J337" s="451"/>
      <c r="K337" s="391"/>
      <c r="L337" s="392"/>
      <c r="M337" s="392"/>
      <c r="N337" s="392"/>
      <c r="O337" s="427"/>
      <c r="P337" s="431"/>
      <c r="Q337" s="432"/>
      <c r="R337" s="432"/>
      <c r="S337" s="432"/>
      <c r="T337" s="433"/>
      <c r="U337" s="403"/>
      <c r="V337" s="403"/>
      <c r="W337" s="404"/>
      <c r="X337" s="411"/>
      <c r="Y337" s="412"/>
      <c r="Z337" s="413"/>
      <c r="AA337" s="416"/>
      <c r="AB337" s="403"/>
      <c r="AC337" s="404"/>
      <c r="AD337" s="423"/>
      <c r="AE337" s="424"/>
      <c r="AF337" s="424"/>
      <c r="AG337" s="425"/>
      <c r="AH337" s="462"/>
      <c r="AI337" s="463"/>
      <c r="AJ337" s="464"/>
      <c r="AK337" s="457"/>
      <c r="AL337" s="457"/>
      <c r="AM337" s="458"/>
      <c r="AN337" s="385"/>
      <c r="AO337" s="385"/>
      <c r="AP337" s="385"/>
      <c r="AQ337" s="385"/>
      <c r="AR337" s="386"/>
      <c r="AT337" s="313"/>
      <c r="AU337" s="313"/>
      <c r="AV337" s="247"/>
      <c r="AW337" s="314"/>
      <c r="AX337" s="148"/>
      <c r="AY337" s="148"/>
      <c r="AZ337" s="148"/>
      <c r="BA337" s="148"/>
    </row>
    <row r="338" spans="2:53" ht="14.1" customHeight="1" x14ac:dyDescent="0.15">
      <c r="B338" s="492">
        <v>5</v>
      </c>
      <c r="C338" s="493" t="s">
        <v>130</v>
      </c>
      <c r="D338" s="494">
        <v>14</v>
      </c>
      <c r="E338" s="494" t="s">
        <v>131</v>
      </c>
      <c r="F338" s="492" t="s">
        <v>137</v>
      </c>
      <c r="G338" s="494"/>
      <c r="H338" s="443" t="s">
        <v>166</v>
      </c>
      <c r="I338" s="444"/>
      <c r="J338" s="445"/>
      <c r="K338" s="387">
        <f t="shared" ref="K338" si="137">$M$226</f>
        <v>2500</v>
      </c>
      <c r="L338" s="388"/>
      <c r="M338" s="388"/>
      <c r="N338" s="388"/>
      <c r="O338" s="393">
        <f t="shared" ref="O338" si="138">$M$235</f>
        <v>45</v>
      </c>
      <c r="P338" s="394"/>
      <c r="Q338" s="394"/>
      <c r="R338" s="394"/>
      <c r="S338" s="394"/>
      <c r="T338" s="395"/>
      <c r="U338" s="399">
        <f t="shared" ref="U338" si="139">IF(AND(H338="△",AV338="●"),20+ROUNDDOWN((K338-1000)/1000,0)*20,0)</f>
        <v>40</v>
      </c>
      <c r="V338" s="399"/>
      <c r="W338" s="400"/>
      <c r="X338" s="405">
        <f t="shared" ref="X338" si="140">IF(AND(H338="△",AV338="●"),IF(O338&gt;=10,O338*0.2,0),0)</f>
        <v>9</v>
      </c>
      <c r="Y338" s="406"/>
      <c r="Z338" s="407"/>
      <c r="AA338" s="414">
        <f t="shared" ref="AA338" si="141">IF(AND(H338="△",AV338="●"),P340*2,0)</f>
        <v>50</v>
      </c>
      <c r="AB338" s="399"/>
      <c r="AC338" s="400"/>
      <c r="AD338" s="417">
        <f t="shared" ref="AD338" si="142">U338+X338+AA338</f>
        <v>99</v>
      </c>
      <c r="AE338" s="418"/>
      <c r="AF338" s="418"/>
      <c r="AG338" s="419"/>
      <c r="AH338" s="495">
        <v>2</v>
      </c>
      <c r="AI338" s="496"/>
      <c r="AJ338" s="497"/>
      <c r="AK338" s="454">
        <f t="shared" ref="AK338" si="143">IF(AH338=1,$AL$36,IF(AH338=2,$AL$54,IF(AH338=3,$AL$73,IF(AH338=4,$AL$91,IF(AH338=5,$AL$109,IF(AH338=6,$AL$128,IF(AH338=7,$AL$146,IF(AH338=8,$AL$165,IF(AH338=9,$AL$183,IF(AH338=10,$AL$201,0))))))))))</f>
        <v>9.0999999999999998E-2</v>
      </c>
      <c r="AL338" s="455"/>
      <c r="AM338" s="456"/>
      <c r="AN338" s="381">
        <f t="shared" ref="AN338" si="144">IF(H338="○",AD338,ROUNDUP(AD338*AK338,1))</f>
        <v>9.1</v>
      </c>
      <c r="AO338" s="381"/>
      <c r="AP338" s="381"/>
      <c r="AQ338" s="381"/>
      <c r="AR338" s="382"/>
      <c r="AT338" s="247" t="s">
        <v>143</v>
      </c>
      <c r="AU338" s="247"/>
      <c r="AV338" s="247" t="str">
        <f>IF(OR(H338="×",AV342="×"),"×","●")</f>
        <v>●</v>
      </c>
      <c r="AW338" s="314" t="str">
        <f>IF(AV338="●",IF(H338="定","-",H338),"-")</f>
        <v>△</v>
      </c>
      <c r="AX338" s="148"/>
      <c r="AY338" s="247"/>
      <c r="AZ338" s="247"/>
      <c r="BA338" s="148"/>
    </row>
    <row r="339" spans="2:53" ht="14.1" customHeight="1" x14ac:dyDescent="0.15">
      <c r="B339" s="486"/>
      <c r="C339" s="488"/>
      <c r="D339" s="490"/>
      <c r="E339" s="490"/>
      <c r="F339" s="486"/>
      <c r="G339" s="490"/>
      <c r="H339" s="446"/>
      <c r="I339" s="447"/>
      <c r="J339" s="448"/>
      <c r="K339" s="389"/>
      <c r="L339" s="390"/>
      <c r="M339" s="390"/>
      <c r="N339" s="390"/>
      <c r="O339" s="396"/>
      <c r="P339" s="397"/>
      <c r="Q339" s="397"/>
      <c r="R339" s="397"/>
      <c r="S339" s="397"/>
      <c r="T339" s="398"/>
      <c r="U339" s="401"/>
      <c r="V339" s="401"/>
      <c r="W339" s="402"/>
      <c r="X339" s="408"/>
      <c r="Y339" s="409"/>
      <c r="Z339" s="410"/>
      <c r="AA339" s="415"/>
      <c r="AB339" s="401"/>
      <c r="AC339" s="402"/>
      <c r="AD339" s="420"/>
      <c r="AE339" s="421"/>
      <c r="AF339" s="421"/>
      <c r="AG339" s="422"/>
      <c r="AH339" s="495"/>
      <c r="AI339" s="496"/>
      <c r="AJ339" s="497"/>
      <c r="AK339" s="457"/>
      <c r="AL339" s="457"/>
      <c r="AM339" s="458"/>
      <c r="AN339" s="383"/>
      <c r="AO339" s="383"/>
      <c r="AP339" s="383"/>
      <c r="AQ339" s="383"/>
      <c r="AR339" s="384"/>
      <c r="AT339" s="247"/>
      <c r="AU339" s="247"/>
      <c r="AV339" s="247"/>
      <c r="AW339" s="314"/>
      <c r="AX339" s="148"/>
      <c r="AY339" s="247"/>
      <c r="AZ339" s="247"/>
      <c r="BA339" s="148"/>
    </row>
    <row r="340" spans="2:53" ht="14.1" customHeight="1" x14ac:dyDescent="0.15">
      <c r="B340" s="486"/>
      <c r="C340" s="488"/>
      <c r="D340" s="490"/>
      <c r="E340" s="490"/>
      <c r="F340" s="486"/>
      <c r="G340" s="490"/>
      <c r="H340" s="446"/>
      <c r="I340" s="447"/>
      <c r="J340" s="448"/>
      <c r="K340" s="389"/>
      <c r="L340" s="390"/>
      <c r="M340" s="390"/>
      <c r="N340" s="390"/>
      <c r="O340" s="426"/>
      <c r="P340" s="428">
        <f t="shared" ref="P340" si="145">$M$237</f>
        <v>25</v>
      </c>
      <c r="Q340" s="429"/>
      <c r="R340" s="429"/>
      <c r="S340" s="429"/>
      <c r="T340" s="430"/>
      <c r="U340" s="401"/>
      <c r="V340" s="401"/>
      <c r="W340" s="402"/>
      <c r="X340" s="408"/>
      <c r="Y340" s="409"/>
      <c r="Z340" s="410"/>
      <c r="AA340" s="415"/>
      <c r="AB340" s="401"/>
      <c r="AC340" s="402"/>
      <c r="AD340" s="420"/>
      <c r="AE340" s="421"/>
      <c r="AF340" s="421"/>
      <c r="AG340" s="422"/>
      <c r="AH340" s="495"/>
      <c r="AI340" s="496"/>
      <c r="AJ340" s="497"/>
      <c r="AK340" s="457"/>
      <c r="AL340" s="457"/>
      <c r="AM340" s="458"/>
      <c r="AN340" s="383"/>
      <c r="AO340" s="383"/>
      <c r="AP340" s="383"/>
      <c r="AQ340" s="383"/>
      <c r="AR340" s="384"/>
      <c r="AT340" s="247"/>
      <c r="AU340" s="247"/>
      <c r="AV340" s="247"/>
      <c r="AW340" s="314"/>
      <c r="AX340" s="148"/>
      <c r="AY340" s="247"/>
      <c r="AZ340" s="247"/>
      <c r="BA340" s="148"/>
    </row>
    <row r="341" spans="2:53" ht="14.1" customHeight="1" x14ac:dyDescent="0.15">
      <c r="B341" s="487"/>
      <c r="C341" s="489"/>
      <c r="D341" s="491"/>
      <c r="E341" s="491"/>
      <c r="F341" s="487"/>
      <c r="G341" s="491"/>
      <c r="H341" s="449"/>
      <c r="I341" s="450"/>
      <c r="J341" s="451"/>
      <c r="K341" s="391"/>
      <c r="L341" s="392"/>
      <c r="M341" s="392"/>
      <c r="N341" s="392"/>
      <c r="O341" s="427"/>
      <c r="P341" s="431"/>
      <c r="Q341" s="432"/>
      <c r="R341" s="432"/>
      <c r="S341" s="432"/>
      <c r="T341" s="433"/>
      <c r="U341" s="403"/>
      <c r="V341" s="403"/>
      <c r="W341" s="404"/>
      <c r="X341" s="411"/>
      <c r="Y341" s="412"/>
      <c r="Z341" s="413"/>
      <c r="AA341" s="416"/>
      <c r="AB341" s="403"/>
      <c r="AC341" s="404"/>
      <c r="AD341" s="423"/>
      <c r="AE341" s="424"/>
      <c r="AF341" s="424"/>
      <c r="AG341" s="425"/>
      <c r="AH341" s="498"/>
      <c r="AI341" s="499"/>
      <c r="AJ341" s="500"/>
      <c r="AK341" s="457"/>
      <c r="AL341" s="457"/>
      <c r="AM341" s="458"/>
      <c r="AN341" s="385"/>
      <c r="AO341" s="385"/>
      <c r="AP341" s="385"/>
      <c r="AQ341" s="385"/>
      <c r="AR341" s="386"/>
      <c r="AT341" s="247"/>
      <c r="AU341" s="247"/>
      <c r="AV341" s="247"/>
      <c r="AW341" s="314"/>
      <c r="AX341" s="148"/>
      <c r="AY341" s="247"/>
      <c r="AZ341" s="247"/>
      <c r="BA341" s="148"/>
    </row>
    <row r="342" spans="2:53" ht="14.1" customHeight="1" x14ac:dyDescent="0.15">
      <c r="B342" s="434">
        <v>5</v>
      </c>
      <c r="C342" s="437" t="s">
        <v>130</v>
      </c>
      <c r="D342" s="440">
        <v>15</v>
      </c>
      <c r="E342" s="440" t="s">
        <v>131</v>
      </c>
      <c r="F342" s="434" t="s">
        <v>138</v>
      </c>
      <c r="G342" s="440"/>
      <c r="H342" s="443" t="s">
        <v>165</v>
      </c>
      <c r="I342" s="444"/>
      <c r="J342" s="445"/>
      <c r="K342" s="387">
        <f t="shared" ref="K342" si="146">$M$226</f>
        <v>2500</v>
      </c>
      <c r="L342" s="388"/>
      <c r="M342" s="388"/>
      <c r="N342" s="388"/>
      <c r="O342" s="393">
        <f t="shared" ref="O342" si="147">$M$235</f>
        <v>45</v>
      </c>
      <c r="P342" s="394"/>
      <c r="Q342" s="394"/>
      <c r="R342" s="394"/>
      <c r="S342" s="394"/>
      <c r="T342" s="395"/>
      <c r="U342" s="399">
        <f t="shared" ref="U342" si="148">IF(AND(H342="○",AV342="●"),20+ROUNDDOWN((K342-1000)/1000,0)*20,0)</f>
        <v>40</v>
      </c>
      <c r="V342" s="399"/>
      <c r="W342" s="400"/>
      <c r="X342" s="405">
        <f t="shared" ref="X342" si="149">IF(AND(H342="○",AV342="●"),IF(O342&gt;=10,O342*0.2,0),0)</f>
        <v>9</v>
      </c>
      <c r="Y342" s="406"/>
      <c r="Z342" s="407"/>
      <c r="AA342" s="414">
        <f t="shared" ref="AA342" si="150">IF(AND(H342="○",AV342="●"),P344*2,0)</f>
        <v>50</v>
      </c>
      <c r="AB342" s="399"/>
      <c r="AC342" s="400"/>
      <c r="AD342" s="417">
        <f t="shared" ref="AD342" si="151">U342+X342+AA342</f>
        <v>99</v>
      </c>
      <c r="AE342" s="418"/>
      <c r="AF342" s="418"/>
      <c r="AG342" s="419"/>
      <c r="AH342" s="369"/>
      <c r="AI342" s="370"/>
      <c r="AJ342" s="371"/>
      <c r="AK342" s="501"/>
      <c r="AL342" s="502"/>
      <c r="AM342" s="503"/>
      <c r="AN342" s="381">
        <f t="shared" ref="AN342" si="152">IF(H342="○",AD342,ROUNDUP(AD342*AK342,1))</f>
        <v>99</v>
      </c>
      <c r="AO342" s="381"/>
      <c r="AP342" s="381"/>
      <c r="AQ342" s="381"/>
      <c r="AR342" s="382"/>
      <c r="AT342" s="247">
        <f>$AN342-ROUNDUP($AN342*$AL$36,1)</f>
        <v>82.4</v>
      </c>
      <c r="AU342" s="247"/>
      <c r="AV342" s="247" t="str">
        <f>IF(OR(H342="×",AV346="×"),"×","●")</f>
        <v>●</v>
      </c>
      <c r="AW342" s="314" t="str">
        <f>IF(AV342="●",IF(H342="定","-",H342),"-")</f>
        <v>○</v>
      </c>
      <c r="AX342" s="148"/>
      <c r="AY342" s="247"/>
      <c r="AZ342" s="247"/>
      <c r="BA342" s="148"/>
    </row>
    <row r="343" spans="2:53" ht="14.1" customHeight="1" x14ac:dyDescent="0.15">
      <c r="B343" s="435"/>
      <c r="C343" s="438"/>
      <c r="D343" s="441"/>
      <c r="E343" s="441"/>
      <c r="F343" s="435"/>
      <c r="G343" s="441"/>
      <c r="H343" s="446"/>
      <c r="I343" s="447"/>
      <c r="J343" s="448"/>
      <c r="K343" s="389"/>
      <c r="L343" s="390"/>
      <c r="M343" s="390"/>
      <c r="N343" s="390"/>
      <c r="O343" s="396"/>
      <c r="P343" s="397"/>
      <c r="Q343" s="397"/>
      <c r="R343" s="397"/>
      <c r="S343" s="397"/>
      <c r="T343" s="398"/>
      <c r="U343" s="401"/>
      <c r="V343" s="401"/>
      <c r="W343" s="402"/>
      <c r="X343" s="408"/>
      <c r="Y343" s="409"/>
      <c r="Z343" s="410"/>
      <c r="AA343" s="415"/>
      <c r="AB343" s="401"/>
      <c r="AC343" s="402"/>
      <c r="AD343" s="420"/>
      <c r="AE343" s="421"/>
      <c r="AF343" s="421"/>
      <c r="AG343" s="422"/>
      <c r="AH343" s="372"/>
      <c r="AI343" s="373"/>
      <c r="AJ343" s="374"/>
      <c r="AK343" s="502"/>
      <c r="AL343" s="502"/>
      <c r="AM343" s="503"/>
      <c r="AN343" s="383"/>
      <c r="AO343" s="383"/>
      <c r="AP343" s="383"/>
      <c r="AQ343" s="383"/>
      <c r="AR343" s="384"/>
      <c r="AT343" s="247"/>
      <c r="AU343" s="247"/>
      <c r="AV343" s="247"/>
      <c r="AW343" s="314"/>
      <c r="AX343" s="148"/>
      <c r="AY343" s="247"/>
      <c r="AZ343" s="247"/>
      <c r="BA343" s="148"/>
    </row>
    <row r="344" spans="2:53" ht="14.1" customHeight="1" x14ac:dyDescent="0.15">
      <c r="B344" s="435"/>
      <c r="C344" s="438"/>
      <c r="D344" s="441"/>
      <c r="E344" s="441"/>
      <c r="F344" s="435"/>
      <c r="G344" s="441"/>
      <c r="H344" s="446"/>
      <c r="I344" s="447"/>
      <c r="J344" s="448"/>
      <c r="K344" s="389"/>
      <c r="L344" s="390"/>
      <c r="M344" s="390"/>
      <c r="N344" s="390"/>
      <c r="O344" s="426"/>
      <c r="P344" s="428">
        <f t="shared" ref="P344" si="153">$M$237</f>
        <v>25</v>
      </c>
      <c r="Q344" s="429"/>
      <c r="R344" s="429"/>
      <c r="S344" s="429"/>
      <c r="T344" s="430"/>
      <c r="U344" s="401"/>
      <c r="V344" s="401"/>
      <c r="W344" s="402"/>
      <c r="X344" s="408"/>
      <c r="Y344" s="409"/>
      <c r="Z344" s="410"/>
      <c r="AA344" s="415"/>
      <c r="AB344" s="401"/>
      <c r="AC344" s="402"/>
      <c r="AD344" s="420"/>
      <c r="AE344" s="421"/>
      <c r="AF344" s="421"/>
      <c r="AG344" s="422"/>
      <c r="AH344" s="372"/>
      <c r="AI344" s="373"/>
      <c r="AJ344" s="374"/>
      <c r="AK344" s="502"/>
      <c r="AL344" s="502"/>
      <c r="AM344" s="503"/>
      <c r="AN344" s="383"/>
      <c r="AO344" s="383"/>
      <c r="AP344" s="383"/>
      <c r="AQ344" s="383"/>
      <c r="AR344" s="384"/>
      <c r="AT344" s="247"/>
      <c r="AU344" s="247"/>
      <c r="AV344" s="247"/>
      <c r="AW344" s="314"/>
      <c r="AX344" s="148"/>
      <c r="AY344" s="247"/>
      <c r="AZ344" s="247"/>
      <c r="BA344" s="148"/>
    </row>
    <row r="345" spans="2:53" ht="14.1" customHeight="1" x14ac:dyDescent="0.15">
      <c r="B345" s="436"/>
      <c r="C345" s="439"/>
      <c r="D345" s="442"/>
      <c r="E345" s="442"/>
      <c r="F345" s="436"/>
      <c r="G345" s="442"/>
      <c r="H345" s="449"/>
      <c r="I345" s="450"/>
      <c r="J345" s="451"/>
      <c r="K345" s="391"/>
      <c r="L345" s="392"/>
      <c r="M345" s="392"/>
      <c r="N345" s="392"/>
      <c r="O345" s="427"/>
      <c r="P345" s="431"/>
      <c r="Q345" s="432"/>
      <c r="R345" s="432"/>
      <c r="S345" s="432"/>
      <c r="T345" s="433"/>
      <c r="U345" s="403"/>
      <c r="V345" s="403"/>
      <c r="W345" s="404"/>
      <c r="X345" s="411"/>
      <c r="Y345" s="412"/>
      <c r="Z345" s="413"/>
      <c r="AA345" s="416"/>
      <c r="AB345" s="403"/>
      <c r="AC345" s="404"/>
      <c r="AD345" s="423"/>
      <c r="AE345" s="424"/>
      <c r="AF345" s="424"/>
      <c r="AG345" s="425"/>
      <c r="AH345" s="375"/>
      <c r="AI345" s="376"/>
      <c r="AJ345" s="377"/>
      <c r="AK345" s="502"/>
      <c r="AL345" s="502"/>
      <c r="AM345" s="503"/>
      <c r="AN345" s="385"/>
      <c r="AO345" s="385"/>
      <c r="AP345" s="385"/>
      <c r="AQ345" s="385"/>
      <c r="AR345" s="386"/>
      <c r="AT345" s="247"/>
      <c r="AU345" s="247"/>
      <c r="AV345" s="247"/>
      <c r="AW345" s="314"/>
      <c r="AX345" s="148"/>
      <c r="AY345" s="247"/>
      <c r="AZ345" s="247"/>
      <c r="BA345" s="148"/>
    </row>
    <row r="346" spans="2:53" ht="14.1" customHeight="1" x14ac:dyDescent="0.15">
      <c r="B346" s="434">
        <v>5</v>
      </c>
      <c r="C346" s="437" t="s">
        <v>130</v>
      </c>
      <c r="D346" s="440">
        <v>16</v>
      </c>
      <c r="E346" s="440" t="s">
        <v>131</v>
      </c>
      <c r="F346" s="434" t="s">
        <v>139</v>
      </c>
      <c r="G346" s="440"/>
      <c r="H346" s="443" t="s">
        <v>165</v>
      </c>
      <c r="I346" s="444"/>
      <c r="J346" s="445"/>
      <c r="K346" s="387">
        <f t="shared" ref="K346" si="154">$M$226</f>
        <v>2500</v>
      </c>
      <c r="L346" s="388"/>
      <c r="M346" s="388"/>
      <c r="N346" s="388"/>
      <c r="O346" s="393">
        <f t="shared" ref="O346" si="155">$M$235</f>
        <v>45</v>
      </c>
      <c r="P346" s="394"/>
      <c r="Q346" s="394"/>
      <c r="R346" s="394"/>
      <c r="S346" s="394"/>
      <c r="T346" s="395"/>
      <c r="U346" s="399">
        <f t="shared" ref="U346" si="156">IF(AND(H346="○",AV346="●"),20+ROUNDDOWN((K346-1000)/1000,0)*20,0)</f>
        <v>40</v>
      </c>
      <c r="V346" s="399"/>
      <c r="W346" s="400"/>
      <c r="X346" s="405">
        <f t="shared" ref="X346" si="157">IF(AND(H346="○",AV346="●"),IF(O346&gt;=10,O346*0.2,0),0)</f>
        <v>9</v>
      </c>
      <c r="Y346" s="406"/>
      <c r="Z346" s="407"/>
      <c r="AA346" s="414">
        <f t="shared" ref="AA346" si="158">IF(AND(H346="○",AV346="●"),P348*2,0)</f>
        <v>50</v>
      </c>
      <c r="AB346" s="399"/>
      <c r="AC346" s="400"/>
      <c r="AD346" s="417">
        <f t="shared" ref="AD346" si="159">U346+X346+AA346</f>
        <v>99</v>
      </c>
      <c r="AE346" s="418"/>
      <c r="AF346" s="418"/>
      <c r="AG346" s="419"/>
      <c r="AH346" s="369"/>
      <c r="AI346" s="370"/>
      <c r="AJ346" s="371"/>
      <c r="AK346" s="501"/>
      <c r="AL346" s="502"/>
      <c r="AM346" s="503"/>
      <c r="AN346" s="381">
        <f t="shared" ref="AN346" si="160">IF(H346="○",AD346,ROUNDUP(AD346*AK346,1))</f>
        <v>99</v>
      </c>
      <c r="AO346" s="381"/>
      <c r="AP346" s="381"/>
      <c r="AQ346" s="381"/>
      <c r="AR346" s="382"/>
      <c r="AT346" s="247">
        <f>$AN346-ROUNDUP($AN346*$AL$36,1)</f>
        <v>82.4</v>
      </c>
      <c r="AU346" s="247"/>
      <c r="AV346" s="247" t="str">
        <f>IF(OR(H346="×",AV350="×"),"×","●")</f>
        <v>●</v>
      </c>
      <c r="AW346" s="314" t="str">
        <f>IF(AV346="●",IF(H346="定","-",H346),"-")</f>
        <v>○</v>
      </c>
      <c r="AX346" s="148"/>
      <c r="AY346" s="247"/>
      <c r="AZ346" s="247"/>
      <c r="BA346" s="148"/>
    </row>
    <row r="347" spans="2:53" ht="14.1" customHeight="1" x14ac:dyDescent="0.15">
      <c r="B347" s="435"/>
      <c r="C347" s="438"/>
      <c r="D347" s="441"/>
      <c r="E347" s="441"/>
      <c r="F347" s="435"/>
      <c r="G347" s="441"/>
      <c r="H347" s="446"/>
      <c r="I347" s="447"/>
      <c r="J347" s="448"/>
      <c r="K347" s="389"/>
      <c r="L347" s="390"/>
      <c r="M347" s="390"/>
      <c r="N347" s="390"/>
      <c r="O347" s="396"/>
      <c r="P347" s="397"/>
      <c r="Q347" s="397"/>
      <c r="R347" s="397"/>
      <c r="S347" s="397"/>
      <c r="T347" s="398"/>
      <c r="U347" s="401"/>
      <c r="V347" s="401"/>
      <c r="W347" s="402"/>
      <c r="X347" s="408"/>
      <c r="Y347" s="409"/>
      <c r="Z347" s="410"/>
      <c r="AA347" s="415"/>
      <c r="AB347" s="401"/>
      <c r="AC347" s="402"/>
      <c r="AD347" s="420"/>
      <c r="AE347" s="421"/>
      <c r="AF347" s="421"/>
      <c r="AG347" s="422"/>
      <c r="AH347" s="372"/>
      <c r="AI347" s="373"/>
      <c r="AJ347" s="374"/>
      <c r="AK347" s="502"/>
      <c r="AL347" s="502"/>
      <c r="AM347" s="503"/>
      <c r="AN347" s="383"/>
      <c r="AO347" s="383"/>
      <c r="AP347" s="383"/>
      <c r="AQ347" s="383"/>
      <c r="AR347" s="384"/>
      <c r="AT347" s="247"/>
      <c r="AU347" s="247"/>
      <c r="AV347" s="247"/>
      <c r="AW347" s="314"/>
      <c r="AX347" s="148"/>
      <c r="AY347" s="247"/>
      <c r="AZ347" s="247"/>
      <c r="BA347" s="148"/>
    </row>
    <row r="348" spans="2:53" ht="14.1" customHeight="1" x14ac:dyDescent="0.15">
      <c r="B348" s="435"/>
      <c r="C348" s="438"/>
      <c r="D348" s="441"/>
      <c r="E348" s="441"/>
      <c r="F348" s="435"/>
      <c r="G348" s="441"/>
      <c r="H348" s="446"/>
      <c r="I348" s="447"/>
      <c r="J348" s="448"/>
      <c r="K348" s="389"/>
      <c r="L348" s="390"/>
      <c r="M348" s="390"/>
      <c r="N348" s="390"/>
      <c r="O348" s="426"/>
      <c r="P348" s="428">
        <f t="shared" ref="P348" si="161">$M$237</f>
        <v>25</v>
      </c>
      <c r="Q348" s="429"/>
      <c r="R348" s="429"/>
      <c r="S348" s="429"/>
      <c r="T348" s="430"/>
      <c r="U348" s="401"/>
      <c r="V348" s="401"/>
      <c r="W348" s="402"/>
      <c r="X348" s="408"/>
      <c r="Y348" s="409"/>
      <c r="Z348" s="410"/>
      <c r="AA348" s="415"/>
      <c r="AB348" s="401"/>
      <c r="AC348" s="402"/>
      <c r="AD348" s="420"/>
      <c r="AE348" s="421"/>
      <c r="AF348" s="421"/>
      <c r="AG348" s="422"/>
      <c r="AH348" s="372"/>
      <c r="AI348" s="373"/>
      <c r="AJ348" s="374"/>
      <c r="AK348" s="502"/>
      <c r="AL348" s="502"/>
      <c r="AM348" s="503"/>
      <c r="AN348" s="383"/>
      <c r="AO348" s="383"/>
      <c r="AP348" s="383"/>
      <c r="AQ348" s="383"/>
      <c r="AR348" s="384"/>
      <c r="AT348" s="247"/>
      <c r="AU348" s="247"/>
      <c r="AV348" s="247"/>
      <c r="AW348" s="314"/>
      <c r="AX348" s="148"/>
      <c r="AY348" s="247"/>
      <c r="AZ348" s="247"/>
      <c r="BA348" s="148"/>
    </row>
    <row r="349" spans="2:53" ht="14.1" customHeight="1" x14ac:dyDescent="0.15">
      <c r="B349" s="436"/>
      <c r="C349" s="439"/>
      <c r="D349" s="442"/>
      <c r="E349" s="442"/>
      <c r="F349" s="436"/>
      <c r="G349" s="442"/>
      <c r="H349" s="449"/>
      <c r="I349" s="450"/>
      <c r="J349" s="451"/>
      <c r="K349" s="391"/>
      <c r="L349" s="392"/>
      <c r="M349" s="392"/>
      <c r="N349" s="392"/>
      <c r="O349" s="427"/>
      <c r="P349" s="431"/>
      <c r="Q349" s="432"/>
      <c r="R349" s="432"/>
      <c r="S349" s="432"/>
      <c r="T349" s="433"/>
      <c r="U349" s="403"/>
      <c r="V349" s="403"/>
      <c r="W349" s="404"/>
      <c r="X349" s="411"/>
      <c r="Y349" s="412"/>
      <c r="Z349" s="413"/>
      <c r="AA349" s="416"/>
      <c r="AB349" s="403"/>
      <c r="AC349" s="404"/>
      <c r="AD349" s="423"/>
      <c r="AE349" s="424"/>
      <c r="AF349" s="424"/>
      <c r="AG349" s="425"/>
      <c r="AH349" s="375"/>
      <c r="AI349" s="376"/>
      <c r="AJ349" s="377"/>
      <c r="AK349" s="502"/>
      <c r="AL349" s="502"/>
      <c r="AM349" s="503"/>
      <c r="AN349" s="385"/>
      <c r="AO349" s="385"/>
      <c r="AP349" s="385"/>
      <c r="AQ349" s="385"/>
      <c r="AR349" s="386"/>
      <c r="AT349" s="247"/>
      <c r="AU349" s="247"/>
      <c r="AV349" s="247"/>
      <c r="AW349" s="314"/>
      <c r="AX349" s="148"/>
      <c r="AY349" s="247"/>
      <c r="AZ349" s="247"/>
      <c r="BA349" s="148"/>
    </row>
    <row r="350" spans="2:53" ht="14.1" customHeight="1" x14ac:dyDescent="0.15">
      <c r="B350" s="492">
        <v>5</v>
      </c>
      <c r="C350" s="493" t="s">
        <v>130</v>
      </c>
      <c r="D350" s="494">
        <v>17</v>
      </c>
      <c r="E350" s="494" t="s">
        <v>131</v>
      </c>
      <c r="F350" s="492" t="s">
        <v>140</v>
      </c>
      <c r="G350" s="494"/>
      <c r="H350" s="443" t="s">
        <v>166</v>
      </c>
      <c r="I350" s="444"/>
      <c r="J350" s="445"/>
      <c r="K350" s="387">
        <f t="shared" ref="K350" si="162">$M$226</f>
        <v>2500</v>
      </c>
      <c r="L350" s="388"/>
      <c r="M350" s="388"/>
      <c r="N350" s="388"/>
      <c r="O350" s="393">
        <f t="shared" ref="O350" si="163">$M$235</f>
        <v>45</v>
      </c>
      <c r="P350" s="394"/>
      <c r="Q350" s="394"/>
      <c r="R350" s="394"/>
      <c r="S350" s="394"/>
      <c r="T350" s="395"/>
      <c r="U350" s="504">
        <f t="shared" ref="U350" si="164">IF(AND(H350="△",AV350="●"),20+ROUNDDOWN((K350-1000)/1000,0)*20,0)</f>
        <v>40</v>
      </c>
      <c r="V350" s="399"/>
      <c r="W350" s="400"/>
      <c r="X350" s="405">
        <f t="shared" ref="X350" si="165">IF(AND(H350="△",AV350="●"),IF(O350&gt;=10,O350*0.2,0),0)</f>
        <v>9</v>
      </c>
      <c r="Y350" s="406"/>
      <c r="Z350" s="407"/>
      <c r="AA350" s="414">
        <f t="shared" ref="AA350" si="166">IF(AND(H350="△",AV350="●"),P352*2,0)</f>
        <v>50</v>
      </c>
      <c r="AB350" s="399"/>
      <c r="AC350" s="400"/>
      <c r="AD350" s="417">
        <f t="shared" ref="AD350" si="167">U350+X350+AA350</f>
        <v>99</v>
      </c>
      <c r="AE350" s="418"/>
      <c r="AF350" s="418"/>
      <c r="AG350" s="419"/>
      <c r="AH350" s="459">
        <v>1</v>
      </c>
      <c r="AI350" s="460"/>
      <c r="AJ350" s="461"/>
      <c r="AK350" s="454">
        <f t="shared" ref="AK350" si="168">IF(AH350=1,$AL$36,IF(AH350=2,$AL$54,IF(AH350=3,$AL$73,IF(AH350=4,$AL$91,IF(AH350=5,$AL$109,IF(AH350=6,$AL$128,IF(AH350=7,$AL$146,IF(AH350=8,$AL$165,IF(AH350=9,$AL$183,IF(AH350=10,$AL$201,0))))))))))</f>
        <v>0.16700000000000001</v>
      </c>
      <c r="AL350" s="455"/>
      <c r="AM350" s="456"/>
      <c r="AN350" s="381">
        <f t="shared" ref="AN350" si="169">IF(H350="○",AD350,ROUNDUP(AD350*AK350,1))</f>
        <v>16.600000000000001</v>
      </c>
      <c r="AO350" s="381"/>
      <c r="AP350" s="381"/>
      <c r="AQ350" s="381"/>
      <c r="AR350" s="382"/>
      <c r="AT350" s="247"/>
      <c r="AU350" s="314"/>
      <c r="AV350" s="247" t="str">
        <f>IF(OR(H350="×",AV354="×"),"×","●")</f>
        <v>●</v>
      </c>
      <c r="AW350" s="314" t="str">
        <f>IF(AV350="●",IF(H350="定","-",H350),"-")</f>
        <v>△</v>
      </c>
      <c r="AX350" s="148"/>
      <c r="AY350" s="247"/>
      <c r="AZ350" s="314"/>
      <c r="BA350" s="148"/>
    </row>
    <row r="351" spans="2:53" ht="14.1" customHeight="1" x14ac:dyDescent="0.15">
      <c r="B351" s="486"/>
      <c r="C351" s="488"/>
      <c r="D351" s="490"/>
      <c r="E351" s="490"/>
      <c r="F351" s="486"/>
      <c r="G351" s="490"/>
      <c r="H351" s="446"/>
      <c r="I351" s="447"/>
      <c r="J351" s="448"/>
      <c r="K351" s="389"/>
      <c r="L351" s="390"/>
      <c r="M351" s="390"/>
      <c r="N351" s="390"/>
      <c r="O351" s="396"/>
      <c r="P351" s="397"/>
      <c r="Q351" s="397"/>
      <c r="R351" s="397"/>
      <c r="S351" s="397"/>
      <c r="T351" s="398"/>
      <c r="U351" s="505"/>
      <c r="V351" s="401"/>
      <c r="W351" s="402"/>
      <c r="X351" s="408"/>
      <c r="Y351" s="409"/>
      <c r="Z351" s="410"/>
      <c r="AA351" s="415"/>
      <c r="AB351" s="401"/>
      <c r="AC351" s="402"/>
      <c r="AD351" s="420"/>
      <c r="AE351" s="421"/>
      <c r="AF351" s="421"/>
      <c r="AG351" s="422"/>
      <c r="AH351" s="459"/>
      <c r="AI351" s="460"/>
      <c r="AJ351" s="461"/>
      <c r="AK351" s="457"/>
      <c r="AL351" s="457"/>
      <c r="AM351" s="458"/>
      <c r="AN351" s="383"/>
      <c r="AO351" s="383"/>
      <c r="AP351" s="383"/>
      <c r="AQ351" s="383"/>
      <c r="AR351" s="384"/>
      <c r="AT351" s="247"/>
      <c r="AU351" s="314"/>
      <c r="AV351" s="247"/>
      <c r="AW351" s="314"/>
      <c r="AX351" s="148"/>
      <c r="AY351" s="247"/>
      <c r="AZ351" s="314"/>
      <c r="BA351" s="148"/>
    </row>
    <row r="352" spans="2:53" ht="14.1" customHeight="1" x14ac:dyDescent="0.15">
      <c r="B352" s="486"/>
      <c r="C352" s="488"/>
      <c r="D352" s="490"/>
      <c r="E352" s="490"/>
      <c r="F352" s="486"/>
      <c r="G352" s="490"/>
      <c r="H352" s="446"/>
      <c r="I352" s="447"/>
      <c r="J352" s="448"/>
      <c r="K352" s="389"/>
      <c r="L352" s="390"/>
      <c r="M352" s="390"/>
      <c r="N352" s="390"/>
      <c r="O352" s="426"/>
      <c r="P352" s="428">
        <f t="shared" ref="P352" si="170">$M$237</f>
        <v>25</v>
      </c>
      <c r="Q352" s="429"/>
      <c r="R352" s="429"/>
      <c r="S352" s="429"/>
      <c r="T352" s="430"/>
      <c r="U352" s="505"/>
      <c r="V352" s="401"/>
      <c r="W352" s="402"/>
      <c r="X352" s="408"/>
      <c r="Y352" s="409"/>
      <c r="Z352" s="410"/>
      <c r="AA352" s="415"/>
      <c r="AB352" s="401"/>
      <c r="AC352" s="402"/>
      <c r="AD352" s="420"/>
      <c r="AE352" s="421"/>
      <c r="AF352" s="421"/>
      <c r="AG352" s="422"/>
      <c r="AH352" s="459"/>
      <c r="AI352" s="460"/>
      <c r="AJ352" s="461"/>
      <c r="AK352" s="457"/>
      <c r="AL352" s="457"/>
      <c r="AM352" s="458"/>
      <c r="AN352" s="383"/>
      <c r="AO352" s="383"/>
      <c r="AP352" s="383"/>
      <c r="AQ352" s="383"/>
      <c r="AR352" s="384"/>
      <c r="AT352" s="247"/>
      <c r="AU352" s="314"/>
      <c r="AV352" s="247"/>
      <c r="AW352" s="314"/>
      <c r="AX352" s="148"/>
      <c r="AY352" s="247"/>
      <c r="AZ352" s="314"/>
      <c r="BA352" s="148"/>
    </row>
    <row r="353" spans="2:53" ht="14.1" customHeight="1" x14ac:dyDescent="0.15">
      <c r="B353" s="487"/>
      <c r="C353" s="489"/>
      <c r="D353" s="491"/>
      <c r="E353" s="491"/>
      <c r="F353" s="487"/>
      <c r="G353" s="491"/>
      <c r="H353" s="449"/>
      <c r="I353" s="450"/>
      <c r="J353" s="451"/>
      <c r="K353" s="391"/>
      <c r="L353" s="392"/>
      <c r="M353" s="392"/>
      <c r="N353" s="392"/>
      <c r="O353" s="427"/>
      <c r="P353" s="431"/>
      <c r="Q353" s="432"/>
      <c r="R353" s="432"/>
      <c r="S353" s="432"/>
      <c r="T353" s="433"/>
      <c r="U353" s="506"/>
      <c r="V353" s="403"/>
      <c r="W353" s="404"/>
      <c r="X353" s="411"/>
      <c r="Y353" s="412"/>
      <c r="Z353" s="413"/>
      <c r="AA353" s="416"/>
      <c r="AB353" s="403"/>
      <c r="AC353" s="404"/>
      <c r="AD353" s="423"/>
      <c r="AE353" s="424"/>
      <c r="AF353" s="424"/>
      <c r="AG353" s="425"/>
      <c r="AH353" s="462"/>
      <c r="AI353" s="463"/>
      <c r="AJ353" s="464"/>
      <c r="AK353" s="457"/>
      <c r="AL353" s="457"/>
      <c r="AM353" s="458"/>
      <c r="AN353" s="385"/>
      <c r="AO353" s="385"/>
      <c r="AP353" s="385"/>
      <c r="AQ353" s="385"/>
      <c r="AR353" s="386"/>
      <c r="AT353" s="247"/>
      <c r="AU353" s="314"/>
      <c r="AV353" s="247"/>
      <c r="AW353" s="314"/>
      <c r="AX353" s="148"/>
      <c r="AY353" s="247"/>
      <c r="AZ353" s="314"/>
      <c r="BA353" s="148"/>
    </row>
    <row r="354" spans="2:53" ht="14.1" customHeight="1" x14ac:dyDescent="0.15">
      <c r="B354" s="492">
        <v>5</v>
      </c>
      <c r="C354" s="493" t="s">
        <v>130</v>
      </c>
      <c r="D354" s="494">
        <v>18</v>
      </c>
      <c r="E354" s="494" t="s">
        <v>131</v>
      </c>
      <c r="F354" s="492" t="s">
        <v>141</v>
      </c>
      <c r="G354" s="494"/>
      <c r="H354" s="443" t="s">
        <v>166</v>
      </c>
      <c r="I354" s="444"/>
      <c r="J354" s="445"/>
      <c r="K354" s="387">
        <f t="shared" ref="K354" si="171">$M$226</f>
        <v>2500</v>
      </c>
      <c r="L354" s="388"/>
      <c r="M354" s="388"/>
      <c r="N354" s="388"/>
      <c r="O354" s="393">
        <f t="shared" ref="O354" si="172">$M$235</f>
        <v>45</v>
      </c>
      <c r="P354" s="394"/>
      <c r="Q354" s="394"/>
      <c r="R354" s="394"/>
      <c r="S354" s="394"/>
      <c r="T354" s="395"/>
      <c r="U354" s="504">
        <f t="shared" ref="U354" si="173">IF(AND(H354="△",AV354="●"),20+ROUNDDOWN((K354-1000)/1000,0)*20,0)</f>
        <v>40</v>
      </c>
      <c r="V354" s="399"/>
      <c r="W354" s="400"/>
      <c r="X354" s="405">
        <f t="shared" ref="X354" si="174">IF(AND(H354="△",AV354="●"),IF(O354&gt;=10,O354*0.2,0),0)</f>
        <v>9</v>
      </c>
      <c r="Y354" s="406"/>
      <c r="Z354" s="407"/>
      <c r="AA354" s="414">
        <f t="shared" ref="AA354" si="175">IF(AND(H354="△",AV354="●"),P356*2,0)</f>
        <v>50</v>
      </c>
      <c r="AB354" s="399"/>
      <c r="AC354" s="400"/>
      <c r="AD354" s="417">
        <f t="shared" ref="AD354" si="176">U354+X354+AA354</f>
        <v>99</v>
      </c>
      <c r="AE354" s="418"/>
      <c r="AF354" s="418"/>
      <c r="AG354" s="419"/>
      <c r="AH354" s="459">
        <v>1</v>
      </c>
      <c r="AI354" s="460"/>
      <c r="AJ354" s="461"/>
      <c r="AK354" s="454">
        <f t="shared" ref="AK354" si="177">IF(AH354=1,$AL$36,IF(AH354=2,$AL$54,IF(AH354=3,$AL$73,IF(AH354=4,$AL$91,IF(AH354=5,$AL$109,IF(AH354=6,$AL$128,IF(AH354=7,$AL$146,IF(AH354=8,$AL$165,IF(AH354=9,$AL$183,IF(AH354=10,$AL$201,0))))))))))</f>
        <v>0.16700000000000001</v>
      </c>
      <c r="AL354" s="455"/>
      <c r="AM354" s="456"/>
      <c r="AN354" s="381">
        <f t="shared" ref="AN354" si="178">IF(H354="○",AD354,ROUNDUP(AD354*AK354,1))</f>
        <v>16.600000000000001</v>
      </c>
      <c r="AO354" s="381"/>
      <c r="AP354" s="381"/>
      <c r="AQ354" s="381"/>
      <c r="AR354" s="382"/>
      <c r="AT354" s="247"/>
      <c r="AU354" s="314"/>
      <c r="AV354" s="247" t="str">
        <f>IF(OR(H354="×",AV358="×"),"×","●")</f>
        <v>●</v>
      </c>
      <c r="AW354" s="314" t="str">
        <f>IF(AV354="●",IF(H354="定","-",H354),"-")</f>
        <v>△</v>
      </c>
      <c r="AX354" s="148"/>
      <c r="AY354" s="247"/>
      <c r="AZ354" s="314"/>
      <c r="BA354" s="148"/>
    </row>
    <row r="355" spans="2:53" ht="14.1" customHeight="1" x14ac:dyDescent="0.15">
      <c r="B355" s="486"/>
      <c r="C355" s="488"/>
      <c r="D355" s="490"/>
      <c r="E355" s="490"/>
      <c r="F355" s="486"/>
      <c r="G355" s="490"/>
      <c r="H355" s="446"/>
      <c r="I355" s="447"/>
      <c r="J355" s="448"/>
      <c r="K355" s="389"/>
      <c r="L355" s="390"/>
      <c r="M355" s="390"/>
      <c r="N355" s="390"/>
      <c r="O355" s="396"/>
      <c r="P355" s="397"/>
      <c r="Q355" s="397"/>
      <c r="R355" s="397"/>
      <c r="S355" s="397"/>
      <c r="T355" s="398"/>
      <c r="U355" s="505"/>
      <c r="V355" s="401"/>
      <c r="W355" s="402"/>
      <c r="X355" s="408"/>
      <c r="Y355" s="409"/>
      <c r="Z355" s="410"/>
      <c r="AA355" s="415"/>
      <c r="AB355" s="401"/>
      <c r="AC355" s="402"/>
      <c r="AD355" s="420"/>
      <c r="AE355" s="421"/>
      <c r="AF355" s="421"/>
      <c r="AG355" s="422"/>
      <c r="AH355" s="459"/>
      <c r="AI355" s="460"/>
      <c r="AJ355" s="461"/>
      <c r="AK355" s="457"/>
      <c r="AL355" s="457"/>
      <c r="AM355" s="458"/>
      <c r="AN355" s="383"/>
      <c r="AO355" s="383"/>
      <c r="AP355" s="383"/>
      <c r="AQ355" s="383"/>
      <c r="AR355" s="384"/>
      <c r="AT355" s="247"/>
      <c r="AU355" s="314"/>
      <c r="AV355" s="247"/>
      <c r="AW355" s="314"/>
      <c r="AX355" s="148"/>
      <c r="AY355" s="247"/>
      <c r="AZ355" s="314"/>
      <c r="BA355" s="148"/>
    </row>
    <row r="356" spans="2:53" ht="14.1" customHeight="1" x14ac:dyDescent="0.15">
      <c r="B356" s="486"/>
      <c r="C356" s="488"/>
      <c r="D356" s="490"/>
      <c r="E356" s="490"/>
      <c r="F356" s="486"/>
      <c r="G356" s="490"/>
      <c r="H356" s="446"/>
      <c r="I356" s="447"/>
      <c r="J356" s="448"/>
      <c r="K356" s="389"/>
      <c r="L356" s="390"/>
      <c r="M356" s="390"/>
      <c r="N356" s="390"/>
      <c r="O356" s="426"/>
      <c r="P356" s="428">
        <f t="shared" ref="P356" si="179">$M$237</f>
        <v>25</v>
      </c>
      <c r="Q356" s="429"/>
      <c r="R356" s="429"/>
      <c r="S356" s="429"/>
      <c r="T356" s="430"/>
      <c r="U356" s="505"/>
      <c r="V356" s="401"/>
      <c r="W356" s="402"/>
      <c r="X356" s="408"/>
      <c r="Y356" s="409"/>
      <c r="Z356" s="410"/>
      <c r="AA356" s="415"/>
      <c r="AB356" s="401"/>
      <c r="AC356" s="402"/>
      <c r="AD356" s="420"/>
      <c r="AE356" s="421"/>
      <c r="AF356" s="421"/>
      <c r="AG356" s="422"/>
      <c r="AH356" s="459"/>
      <c r="AI356" s="460"/>
      <c r="AJ356" s="461"/>
      <c r="AK356" s="457"/>
      <c r="AL356" s="457"/>
      <c r="AM356" s="458"/>
      <c r="AN356" s="383"/>
      <c r="AO356" s="383"/>
      <c r="AP356" s="383"/>
      <c r="AQ356" s="383"/>
      <c r="AR356" s="384"/>
      <c r="AT356" s="247"/>
      <c r="AU356" s="314"/>
      <c r="AV356" s="247"/>
      <c r="AW356" s="314"/>
      <c r="AX356" s="148"/>
      <c r="AY356" s="247"/>
      <c r="AZ356" s="314"/>
      <c r="BA356" s="148"/>
    </row>
    <row r="357" spans="2:53" ht="14.1" customHeight="1" x14ac:dyDescent="0.15">
      <c r="B357" s="487"/>
      <c r="C357" s="489"/>
      <c r="D357" s="491"/>
      <c r="E357" s="491"/>
      <c r="F357" s="487"/>
      <c r="G357" s="491"/>
      <c r="H357" s="449"/>
      <c r="I357" s="450"/>
      <c r="J357" s="451"/>
      <c r="K357" s="391"/>
      <c r="L357" s="392"/>
      <c r="M357" s="392"/>
      <c r="N357" s="392"/>
      <c r="O357" s="427"/>
      <c r="P357" s="431"/>
      <c r="Q357" s="432"/>
      <c r="R357" s="432"/>
      <c r="S357" s="432"/>
      <c r="T357" s="433"/>
      <c r="U357" s="506"/>
      <c r="V357" s="403"/>
      <c r="W357" s="404"/>
      <c r="X357" s="411"/>
      <c r="Y357" s="412"/>
      <c r="Z357" s="413"/>
      <c r="AA357" s="416"/>
      <c r="AB357" s="403"/>
      <c r="AC357" s="404"/>
      <c r="AD357" s="423"/>
      <c r="AE357" s="424"/>
      <c r="AF357" s="424"/>
      <c r="AG357" s="425"/>
      <c r="AH357" s="462"/>
      <c r="AI357" s="463"/>
      <c r="AJ357" s="464"/>
      <c r="AK357" s="457"/>
      <c r="AL357" s="457"/>
      <c r="AM357" s="458"/>
      <c r="AN357" s="385"/>
      <c r="AO357" s="385"/>
      <c r="AP357" s="385"/>
      <c r="AQ357" s="385"/>
      <c r="AR357" s="386"/>
      <c r="AT357" s="247"/>
      <c r="AU357" s="314"/>
      <c r="AV357" s="247"/>
      <c r="AW357" s="314"/>
      <c r="AX357" s="148"/>
      <c r="AY357" s="247"/>
      <c r="AZ357" s="314"/>
      <c r="BA357" s="148"/>
    </row>
    <row r="358" spans="2:53" ht="14.1" customHeight="1" x14ac:dyDescent="0.15">
      <c r="B358" s="492">
        <v>5</v>
      </c>
      <c r="C358" s="493" t="s">
        <v>130</v>
      </c>
      <c r="D358" s="494">
        <v>19</v>
      </c>
      <c r="E358" s="494" t="s">
        <v>131</v>
      </c>
      <c r="F358" s="492" t="s">
        <v>135</v>
      </c>
      <c r="G358" s="494"/>
      <c r="H358" s="443" t="s">
        <v>166</v>
      </c>
      <c r="I358" s="444"/>
      <c r="J358" s="445"/>
      <c r="K358" s="387">
        <f t="shared" ref="K358" si="180">$M$226</f>
        <v>2500</v>
      </c>
      <c r="L358" s="388"/>
      <c r="M358" s="388"/>
      <c r="N358" s="388"/>
      <c r="O358" s="393">
        <f t="shared" ref="O358" si="181">$M$235</f>
        <v>45</v>
      </c>
      <c r="P358" s="394"/>
      <c r="Q358" s="394"/>
      <c r="R358" s="394"/>
      <c r="S358" s="394"/>
      <c r="T358" s="395"/>
      <c r="U358" s="504">
        <f t="shared" ref="U358" si="182">IF(AND(H358="△",AV358="●"),20+ROUNDDOWN((K358-1000)/1000,0)*20,0)</f>
        <v>40</v>
      </c>
      <c r="V358" s="399"/>
      <c r="W358" s="400"/>
      <c r="X358" s="405">
        <f t="shared" ref="X358" si="183">IF(AND(H358="△",AV358="●"),IF(O358&gt;=10,O358*0.2,0),0)</f>
        <v>9</v>
      </c>
      <c r="Y358" s="406"/>
      <c r="Z358" s="407"/>
      <c r="AA358" s="414">
        <f t="shared" ref="AA358" si="184">IF(AND(H358="△",AV358="●"),P360*2,0)</f>
        <v>50</v>
      </c>
      <c r="AB358" s="399"/>
      <c r="AC358" s="400"/>
      <c r="AD358" s="417">
        <f t="shared" ref="AD358" si="185">U358+X358+AA358</f>
        <v>99</v>
      </c>
      <c r="AE358" s="418"/>
      <c r="AF358" s="418"/>
      <c r="AG358" s="419"/>
      <c r="AH358" s="459">
        <v>1</v>
      </c>
      <c r="AI358" s="460"/>
      <c r="AJ358" s="461"/>
      <c r="AK358" s="454">
        <f t="shared" ref="AK358" si="186">IF(AH358=1,$AL$36,IF(AH358=2,$AL$54,IF(AH358=3,$AL$73,IF(AH358=4,$AL$91,IF(AH358=5,$AL$109,IF(AH358=6,$AL$128,IF(AH358=7,$AL$146,IF(AH358=8,$AL$165,IF(AH358=9,$AL$183,IF(AH358=10,$AL$201,0))))))))))</f>
        <v>0.16700000000000001</v>
      </c>
      <c r="AL358" s="455"/>
      <c r="AM358" s="456"/>
      <c r="AN358" s="381">
        <f t="shared" ref="AN358" si="187">IF(H358="○",AD358,ROUNDUP(AD358*AK358,1))</f>
        <v>16.600000000000001</v>
      </c>
      <c r="AO358" s="381"/>
      <c r="AP358" s="381"/>
      <c r="AQ358" s="381"/>
      <c r="AR358" s="382"/>
      <c r="AT358" s="247"/>
      <c r="AU358" s="314"/>
      <c r="AV358" s="247" t="str">
        <f>IF(OR(H358="×",AV362="×"),"×","●")</f>
        <v>●</v>
      </c>
      <c r="AW358" s="314" t="str">
        <f>IF(AV358="●",IF(H358="定","-",H358),"-")</f>
        <v>△</v>
      </c>
      <c r="AX358" s="148"/>
      <c r="AY358" s="247"/>
      <c r="AZ358" s="314"/>
      <c r="BA358" s="148"/>
    </row>
    <row r="359" spans="2:53" ht="14.1" customHeight="1" x14ac:dyDescent="0.15">
      <c r="B359" s="486"/>
      <c r="C359" s="488"/>
      <c r="D359" s="490"/>
      <c r="E359" s="490"/>
      <c r="F359" s="486"/>
      <c r="G359" s="490"/>
      <c r="H359" s="446"/>
      <c r="I359" s="447"/>
      <c r="J359" s="448"/>
      <c r="K359" s="389"/>
      <c r="L359" s="390"/>
      <c r="M359" s="390"/>
      <c r="N359" s="390"/>
      <c r="O359" s="396"/>
      <c r="P359" s="397"/>
      <c r="Q359" s="397"/>
      <c r="R359" s="397"/>
      <c r="S359" s="397"/>
      <c r="T359" s="398"/>
      <c r="U359" s="505"/>
      <c r="V359" s="401"/>
      <c r="W359" s="402"/>
      <c r="X359" s="408"/>
      <c r="Y359" s="409"/>
      <c r="Z359" s="410"/>
      <c r="AA359" s="415"/>
      <c r="AB359" s="401"/>
      <c r="AC359" s="402"/>
      <c r="AD359" s="420"/>
      <c r="AE359" s="421"/>
      <c r="AF359" s="421"/>
      <c r="AG359" s="422"/>
      <c r="AH359" s="459"/>
      <c r="AI359" s="460"/>
      <c r="AJ359" s="461"/>
      <c r="AK359" s="457"/>
      <c r="AL359" s="457"/>
      <c r="AM359" s="458"/>
      <c r="AN359" s="383"/>
      <c r="AO359" s="383"/>
      <c r="AP359" s="383"/>
      <c r="AQ359" s="383"/>
      <c r="AR359" s="384"/>
      <c r="AT359" s="247"/>
      <c r="AU359" s="314"/>
      <c r="AV359" s="247"/>
      <c r="AW359" s="314"/>
      <c r="AX359" s="148"/>
      <c r="AY359" s="247"/>
      <c r="AZ359" s="314"/>
      <c r="BA359" s="148"/>
    </row>
    <row r="360" spans="2:53" ht="14.1" customHeight="1" x14ac:dyDescent="0.15">
      <c r="B360" s="486"/>
      <c r="C360" s="488"/>
      <c r="D360" s="490"/>
      <c r="E360" s="490"/>
      <c r="F360" s="486"/>
      <c r="G360" s="490"/>
      <c r="H360" s="446"/>
      <c r="I360" s="447"/>
      <c r="J360" s="448"/>
      <c r="K360" s="389"/>
      <c r="L360" s="390"/>
      <c r="M360" s="390"/>
      <c r="N360" s="390"/>
      <c r="O360" s="426"/>
      <c r="P360" s="428">
        <f t="shared" ref="P360" si="188">$M$237</f>
        <v>25</v>
      </c>
      <c r="Q360" s="429"/>
      <c r="R360" s="429"/>
      <c r="S360" s="429"/>
      <c r="T360" s="430"/>
      <c r="U360" s="505"/>
      <c r="V360" s="401"/>
      <c r="W360" s="402"/>
      <c r="X360" s="408"/>
      <c r="Y360" s="409"/>
      <c r="Z360" s="410"/>
      <c r="AA360" s="415"/>
      <c r="AB360" s="401"/>
      <c r="AC360" s="402"/>
      <c r="AD360" s="420"/>
      <c r="AE360" s="421"/>
      <c r="AF360" s="421"/>
      <c r="AG360" s="422"/>
      <c r="AH360" s="459"/>
      <c r="AI360" s="460"/>
      <c r="AJ360" s="461"/>
      <c r="AK360" s="457"/>
      <c r="AL360" s="457"/>
      <c r="AM360" s="458"/>
      <c r="AN360" s="383"/>
      <c r="AO360" s="383"/>
      <c r="AP360" s="383"/>
      <c r="AQ360" s="383"/>
      <c r="AR360" s="384"/>
      <c r="AT360" s="247"/>
      <c r="AU360" s="314"/>
      <c r="AV360" s="247"/>
      <c r="AW360" s="314"/>
      <c r="AX360" s="148"/>
      <c r="AY360" s="247"/>
      <c r="AZ360" s="314"/>
      <c r="BA360" s="148"/>
    </row>
    <row r="361" spans="2:53" ht="14.1" customHeight="1" x14ac:dyDescent="0.15">
      <c r="B361" s="487"/>
      <c r="C361" s="489"/>
      <c r="D361" s="491"/>
      <c r="E361" s="491"/>
      <c r="F361" s="487"/>
      <c r="G361" s="491"/>
      <c r="H361" s="449"/>
      <c r="I361" s="450"/>
      <c r="J361" s="451"/>
      <c r="K361" s="391"/>
      <c r="L361" s="392"/>
      <c r="M361" s="392"/>
      <c r="N361" s="392"/>
      <c r="O361" s="427"/>
      <c r="P361" s="431"/>
      <c r="Q361" s="432"/>
      <c r="R361" s="432"/>
      <c r="S361" s="432"/>
      <c r="T361" s="433"/>
      <c r="U361" s="506"/>
      <c r="V361" s="403"/>
      <c r="W361" s="404"/>
      <c r="X361" s="411"/>
      <c r="Y361" s="412"/>
      <c r="Z361" s="413"/>
      <c r="AA361" s="416"/>
      <c r="AB361" s="403"/>
      <c r="AC361" s="404"/>
      <c r="AD361" s="423"/>
      <c r="AE361" s="424"/>
      <c r="AF361" s="424"/>
      <c r="AG361" s="425"/>
      <c r="AH361" s="462"/>
      <c r="AI361" s="463"/>
      <c r="AJ361" s="464"/>
      <c r="AK361" s="457"/>
      <c r="AL361" s="457"/>
      <c r="AM361" s="458"/>
      <c r="AN361" s="385"/>
      <c r="AO361" s="385"/>
      <c r="AP361" s="385"/>
      <c r="AQ361" s="385"/>
      <c r="AR361" s="386"/>
      <c r="AT361" s="247"/>
      <c r="AU361" s="314"/>
      <c r="AV361" s="247"/>
      <c r="AW361" s="314"/>
      <c r="AX361" s="148"/>
      <c r="AY361" s="247"/>
      <c r="AZ361" s="314"/>
      <c r="BA361" s="148"/>
    </row>
    <row r="362" spans="2:53" ht="14.1" customHeight="1" x14ac:dyDescent="0.15">
      <c r="B362" s="492">
        <v>5</v>
      </c>
      <c r="C362" s="493" t="s">
        <v>130</v>
      </c>
      <c r="D362" s="494">
        <v>20</v>
      </c>
      <c r="E362" s="494" t="s">
        <v>131</v>
      </c>
      <c r="F362" s="492" t="s">
        <v>136</v>
      </c>
      <c r="G362" s="494"/>
      <c r="H362" s="443" t="s">
        <v>166</v>
      </c>
      <c r="I362" s="444"/>
      <c r="J362" s="445"/>
      <c r="K362" s="387">
        <f t="shared" ref="K362" si="189">$M$226</f>
        <v>2500</v>
      </c>
      <c r="L362" s="388"/>
      <c r="M362" s="388"/>
      <c r="N362" s="388"/>
      <c r="O362" s="393">
        <f t="shared" ref="O362" si="190">$M$235</f>
        <v>45</v>
      </c>
      <c r="P362" s="394"/>
      <c r="Q362" s="394"/>
      <c r="R362" s="394"/>
      <c r="S362" s="394"/>
      <c r="T362" s="395"/>
      <c r="U362" s="504">
        <f t="shared" ref="U362" si="191">IF(AND(H362="△",AV362="●"),20+ROUNDDOWN((K362-1000)/1000,0)*20,0)</f>
        <v>40</v>
      </c>
      <c r="V362" s="399"/>
      <c r="W362" s="400"/>
      <c r="X362" s="405">
        <f t="shared" ref="X362" si="192">IF(AND(H362="△",AV362="●"),IF(O362&gt;=10,O362*0.2,0),0)</f>
        <v>9</v>
      </c>
      <c r="Y362" s="406"/>
      <c r="Z362" s="407"/>
      <c r="AA362" s="414">
        <f t="shared" ref="AA362" si="193">IF(AND(H362="△",AV362="●"),P364*2,0)</f>
        <v>50</v>
      </c>
      <c r="AB362" s="399"/>
      <c r="AC362" s="400"/>
      <c r="AD362" s="417">
        <f t="shared" ref="AD362" si="194">U362+X362+AA362</f>
        <v>99</v>
      </c>
      <c r="AE362" s="418"/>
      <c r="AF362" s="418"/>
      <c r="AG362" s="419"/>
      <c r="AH362" s="459">
        <v>1</v>
      </c>
      <c r="AI362" s="460"/>
      <c r="AJ362" s="461"/>
      <c r="AK362" s="454">
        <f t="shared" ref="AK362" si="195">IF(AH362=1,$AL$36,IF(AH362=2,$AL$54,IF(AH362=3,$AL$73,IF(AH362=4,$AL$91,IF(AH362=5,$AL$109,IF(AH362=6,$AL$128,IF(AH362=7,$AL$146,IF(AH362=8,$AL$165,IF(AH362=9,$AL$183,IF(AH362=10,$AL$201,0))))))))))</f>
        <v>0.16700000000000001</v>
      </c>
      <c r="AL362" s="455"/>
      <c r="AM362" s="456"/>
      <c r="AN362" s="381">
        <f t="shared" ref="AN362" si="196">IF(H362="○",AD362,ROUNDUP(AD362*AK362,1))</f>
        <v>16.600000000000001</v>
      </c>
      <c r="AO362" s="381"/>
      <c r="AP362" s="381"/>
      <c r="AQ362" s="381"/>
      <c r="AR362" s="382"/>
      <c r="AT362" s="247"/>
      <c r="AU362" s="314"/>
      <c r="AV362" s="247" t="str">
        <f>IF(OR(H362="×",AV366="×"),"×","●")</f>
        <v>●</v>
      </c>
      <c r="AW362" s="314" t="str">
        <f>IF(AV362="●",IF(H362="定","-",H362),"-")</f>
        <v>△</v>
      </c>
      <c r="AX362" s="148"/>
      <c r="AY362" s="247"/>
      <c r="AZ362" s="314"/>
      <c r="BA362" s="148"/>
    </row>
    <row r="363" spans="2:53" ht="14.1" customHeight="1" x14ac:dyDescent="0.15">
      <c r="B363" s="486"/>
      <c r="C363" s="488"/>
      <c r="D363" s="490"/>
      <c r="E363" s="490"/>
      <c r="F363" s="486"/>
      <c r="G363" s="490"/>
      <c r="H363" s="446"/>
      <c r="I363" s="447"/>
      <c r="J363" s="448"/>
      <c r="K363" s="389"/>
      <c r="L363" s="390"/>
      <c r="M363" s="390"/>
      <c r="N363" s="390"/>
      <c r="O363" s="396"/>
      <c r="P363" s="397"/>
      <c r="Q363" s="397"/>
      <c r="R363" s="397"/>
      <c r="S363" s="397"/>
      <c r="T363" s="398"/>
      <c r="U363" s="505"/>
      <c r="V363" s="401"/>
      <c r="W363" s="402"/>
      <c r="X363" s="408"/>
      <c r="Y363" s="409"/>
      <c r="Z363" s="410"/>
      <c r="AA363" s="415"/>
      <c r="AB363" s="401"/>
      <c r="AC363" s="402"/>
      <c r="AD363" s="420"/>
      <c r="AE363" s="421"/>
      <c r="AF363" s="421"/>
      <c r="AG363" s="422"/>
      <c r="AH363" s="459"/>
      <c r="AI363" s="460"/>
      <c r="AJ363" s="461"/>
      <c r="AK363" s="457"/>
      <c r="AL363" s="457"/>
      <c r="AM363" s="458"/>
      <c r="AN363" s="383"/>
      <c r="AO363" s="383"/>
      <c r="AP363" s="383"/>
      <c r="AQ363" s="383"/>
      <c r="AR363" s="384"/>
      <c r="AT363" s="247"/>
      <c r="AU363" s="314"/>
      <c r="AV363" s="247"/>
      <c r="AW363" s="314"/>
      <c r="AX363" s="148"/>
      <c r="AY363" s="247"/>
      <c r="AZ363" s="314"/>
      <c r="BA363" s="148"/>
    </row>
    <row r="364" spans="2:53" ht="14.1" customHeight="1" x14ac:dyDescent="0.15">
      <c r="B364" s="486"/>
      <c r="C364" s="488"/>
      <c r="D364" s="490"/>
      <c r="E364" s="490"/>
      <c r="F364" s="486"/>
      <c r="G364" s="490"/>
      <c r="H364" s="446"/>
      <c r="I364" s="447"/>
      <c r="J364" s="448"/>
      <c r="K364" s="389"/>
      <c r="L364" s="390"/>
      <c r="M364" s="390"/>
      <c r="N364" s="390"/>
      <c r="O364" s="426"/>
      <c r="P364" s="428">
        <f t="shared" ref="P364" si="197">$M$237</f>
        <v>25</v>
      </c>
      <c r="Q364" s="429"/>
      <c r="R364" s="429"/>
      <c r="S364" s="429"/>
      <c r="T364" s="430"/>
      <c r="U364" s="505"/>
      <c r="V364" s="401"/>
      <c r="W364" s="402"/>
      <c r="X364" s="408"/>
      <c r="Y364" s="409"/>
      <c r="Z364" s="410"/>
      <c r="AA364" s="415"/>
      <c r="AB364" s="401"/>
      <c r="AC364" s="402"/>
      <c r="AD364" s="420"/>
      <c r="AE364" s="421"/>
      <c r="AF364" s="421"/>
      <c r="AG364" s="422"/>
      <c r="AH364" s="459"/>
      <c r="AI364" s="460"/>
      <c r="AJ364" s="461"/>
      <c r="AK364" s="457"/>
      <c r="AL364" s="457"/>
      <c r="AM364" s="458"/>
      <c r="AN364" s="383"/>
      <c r="AO364" s="383"/>
      <c r="AP364" s="383"/>
      <c r="AQ364" s="383"/>
      <c r="AR364" s="384"/>
      <c r="AT364" s="247"/>
      <c r="AU364" s="314"/>
      <c r="AV364" s="247"/>
      <c r="AW364" s="314"/>
      <c r="AX364" s="148"/>
      <c r="AY364" s="247"/>
      <c r="AZ364" s="314"/>
      <c r="BA364" s="148"/>
    </row>
    <row r="365" spans="2:53" ht="14.1" customHeight="1" x14ac:dyDescent="0.15">
      <c r="B365" s="487"/>
      <c r="C365" s="489"/>
      <c r="D365" s="491"/>
      <c r="E365" s="491"/>
      <c r="F365" s="487"/>
      <c r="G365" s="491"/>
      <c r="H365" s="449"/>
      <c r="I365" s="450"/>
      <c r="J365" s="451"/>
      <c r="K365" s="391"/>
      <c r="L365" s="392"/>
      <c r="M365" s="392"/>
      <c r="N365" s="392"/>
      <c r="O365" s="427"/>
      <c r="P365" s="431"/>
      <c r="Q365" s="432"/>
      <c r="R365" s="432"/>
      <c r="S365" s="432"/>
      <c r="T365" s="433"/>
      <c r="U365" s="506"/>
      <c r="V365" s="403"/>
      <c r="W365" s="404"/>
      <c r="X365" s="411"/>
      <c r="Y365" s="412"/>
      <c r="Z365" s="413"/>
      <c r="AA365" s="416"/>
      <c r="AB365" s="403"/>
      <c r="AC365" s="404"/>
      <c r="AD365" s="423"/>
      <c r="AE365" s="424"/>
      <c r="AF365" s="424"/>
      <c r="AG365" s="425"/>
      <c r="AH365" s="462"/>
      <c r="AI365" s="463"/>
      <c r="AJ365" s="464"/>
      <c r="AK365" s="457"/>
      <c r="AL365" s="457"/>
      <c r="AM365" s="458"/>
      <c r="AN365" s="385"/>
      <c r="AO365" s="385"/>
      <c r="AP365" s="385"/>
      <c r="AQ365" s="385"/>
      <c r="AR365" s="386"/>
      <c r="AT365" s="247"/>
      <c r="AU365" s="314"/>
      <c r="AV365" s="247"/>
      <c r="AW365" s="314"/>
      <c r="AX365" s="148"/>
      <c r="AY365" s="247"/>
      <c r="AZ365" s="314"/>
      <c r="BA365" s="148"/>
    </row>
    <row r="366" spans="2:53" ht="14.1" customHeight="1" x14ac:dyDescent="0.15">
      <c r="B366" s="492">
        <v>5</v>
      </c>
      <c r="C366" s="493" t="s">
        <v>130</v>
      </c>
      <c r="D366" s="494">
        <v>21</v>
      </c>
      <c r="E366" s="494" t="s">
        <v>131</v>
      </c>
      <c r="F366" s="492" t="s">
        <v>137</v>
      </c>
      <c r="G366" s="494"/>
      <c r="H366" s="443" t="s">
        <v>166</v>
      </c>
      <c r="I366" s="444"/>
      <c r="J366" s="445"/>
      <c r="K366" s="387">
        <f t="shared" ref="K366" si="198">$M$226</f>
        <v>2500</v>
      </c>
      <c r="L366" s="388"/>
      <c r="M366" s="388"/>
      <c r="N366" s="388"/>
      <c r="O366" s="393">
        <f t="shared" ref="O366" si="199">$M$235</f>
        <v>45</v>
      </c>
      <c r="P366" s="394"/>
      <c r="Q366" s="394"/>
      <c r="R366" s="394"/>
      <c r="S366" s="394"/>
      <c r="T366" s="395"/>
      <c r="U366" s="504">
        <f t="shared" ref="U366" si="200">IF(AND(H366="△",AV366="●"),20+ROUNDDOWN((K366-1000)/1000,0)*20,0)</f>
        <v>40</v>
      </c>
      <c r="V366" s="399"/>
      <c r="W366" s="400"/>
      <c r="X366" s="405">
        <f t="shared" ref="X366" si="201">IF(AND(H366="△",AV366="●"),IF(O366&gt;=10,O366*0.2,0),0)</f>
        <v>9</v>
      </c>
      <c r="Y366" s="406"/>
      <c r="Z366" s="407"/>
      <c r="AA366" s="414">
        <f t="shared" ref="AA366" si="202">IF(AND(H366="△",AV366="●"),P368*2,0)</f>
        <v>50</v>
      </c>
      <c r="AB366" s="399"/>
      <c r="AC366" s="400"/>
      <c r="AD366" s="417">
        <f t="shared" ref="AD366" si="203">U366+X366+AA366</f>
        <v>99</v>
      </c>
      <c r="AE366" s="418"/>
      <c r="AF366" s="418"/>
      <c r="AG366" s="419"/>
      <c r="AH366" s="495">
        <v>2</v>
      </c>
      <c r="AI366" s="496"/>
      <c r="AJ366" s="497"/>
      <c r="AK366" s="454">
        <f t="shared" ref="AK366" si="204">IF(AH366=1,$AL$36,IF(AH366=2,$AL$54,IF(AH366=3,$AL$73,IF(AH366=4,$AL$91,IF(AH366=5,$AL$109,IF(AH366=6,$AL$128,IF(AH366=7,$AL$146,IF(AH366=8,$AL$165,IF(AH366=9,$AL$183,IF(AH366=10,$AL$201,0))))))))))</f>
        <v>9.0999999999999998E-2</v>
      </c>
      <c r="AL366" s="455"/>
      <c r="AM366" s="456"/>
      <c r="AN366" s="381">
        <f t="shared" ref="AN366" si="205">IF(H366="○",AD366,ROUNDUP(AD366*AK366,1))</f>
        <v>9.1</v>
      </c>
      <c r="AO366" s="381"/>
      <c r="AP366" s="381"/>
      <c r="AQ366" s="381"/>
      <c r="AR366" s="382"/>
      <c r="AT366" s="247"/>
      <c r="AU366" s="314"/>
      <c r="AV366" s="247" t="str">
        <f>IF(OR(H366="×",AV370="×"),"×","●")</f>
        <v>●</v>
      </c>
      <c r="AW366" s="314" t="str">
        <f>IF(AV366="●",IF(H366="定","-",H366),"-")</f>
        <v>△</v>
      </c>
      <c r="AX366" s="148"/>
      <c r="AY366" s="247"/>
      <c r="AZ366" s="314"/>
      <c r="BA366" s="148"/>
    </row>
    <row r="367" spans="2:53" ht="14.1" customHeight="1" x14ac:dyDescent="0.15">
      <c r="B367" s="486"/>
      <c r="C367" s="488"/>
      <c r="D367" s="490"/>
      <c r="E367" s="490"/>
      <c r="F367" s="486"/>
      <c r="G367" s="490"/>
      <c r="H367" s="446"/>
      <c r="I367" s="447"/>
      <c r="J367" s="448"/>
      <c r="K367" s="389"/>
      <c r="L367" s="390"/>
      <c r="M367" s="390"/>
      <c r="N367" s="390"/>
      <c r="O367" s="396"/>
      <c r="P367" s="397"/>
      <c r="Q367" s="397"/>
      <c r="R367" s="397"/>
      <c r="S367" s="397"/>
      <c r="T367" s="398"/>
      <c r="U367" s="505"/>
      <c r="V367" s="401"/>
      <c r="W367" s="402"/>
      <c r="X367" s="408"/>
      <c r="Y367" s="409"/>
      <c r="Z367" s="410"/>
      <c r="AA367" s="415"/>
      <c r="AB367" s="401"/>
      <c r="AC367" s="402"/>
      <c r="AD367" s="420"/>
      <c r="AE367" s="421"/>
      <c r="AF367" s="421"/>
      <c r="AG367" s="422"/>
      <c r="AH367" s="495"/>
      <c r="AI367" s="496"/>
      <c r="AJ367" s="497"/>
      <c r="AK367" s="457"/>
      <c r="AL367" s="457"/>
      <c r="AM367" s="458"/>
      <c r="AN367" s="383"/>
      <c r="AO367" s="383"/>
      <c r="AP367" s="383"/>
      <c r="AQ367" s="383"/>
      <c r="AR367" s="384"/>
      <c r="AT367" s="247"/>
      <c r="AU367" s="314"/>
      <c r="AV367" s="247"/>
      <c r="AW367" s="314"/>
      <c r="AX367" s="148"/>
      <c r="AY367" s="247"/>
      <c r="AZ367" s="314"/>
      <c r="BA367" s="148"/>
    </row>
    <row r="368" spans="2:53" ht="14.1" customHeight="1" x14ac:dyDescent="0.15">
      <c r="B368" s="486"/>
      <c r="C368" s="488"/>
      <c r="D368" s="490"/>
      <c r="E368" s="490"/>
      <c r="F368" s="486"/>
      <c r="G368" s="490"/>
      <c r="H368" s="446"/>
      <c r="I368" s="447"/>
      <c r="J368" s="448"/>
      <c r="K368" s="389"/>
      <c r="L368" s="390"/>
      <c r="M368" s="390"/>
      <c r="N368" s="390"/>
      <c r="O368" s="426"/>
      <c r="P368" s="428">
        <f t="shared" ref="P368" si="206">$M$237</f>
        <v>25</v>
      </c>
      <c r="Q368" s="429"/>
      <c r="R368" s="429"/>
      <c r="S368" s="429"/>
      <c r="T368" s="430"/>
      <c r="U368" s="505"/>
      <c r="V368" s="401"/>
      <c r="W368" s="402"/>
      <c r="X368" s="408"/>
      <c r="Y368" s="409"/>
      <c r="Z368" s="410"/>
      <c r="AA368" s="415"/>
      <c r="AB368" s="401"/>
      <c r="AC368" s="402"/>
      <c r="AD368" s="420"/>
      <c r="AE368" s="421"/>
      <c r="AF368" s="421"/>
      <c r="AG368" s="422"/>
      <c r="AH368" s="495"/>
      <c r="AI368" s="496"/>
      <c r="AJ368" s="497"/>
      <c r="AK368" s="457"/>
      <c r="AL368" s="457"/>
      <c r="AM368" s="458"/>
      <c r="AN368" s="383"/>
      <c r="AO368" s="383"/>
      <c r="AP368" s="383"/>
      <c r="AQ368" s="383"/>
      <c r="AR368" s="384"/>
      <c r="AT368" s="247"/>
      <c r="AU368" s="314"/>
      <c r="AV368" s="247"/>
      <c r="AW368" s="314"/>
      <c r="AX368" s="148"/>
      <c r="AY368" s="247"/>
      <c r="AZ368" s="314"/>
      <c r="BA368" s="148"/>
    </row>
    <row r="369" spans="2:53" ht="14.1" customHeight="1" x14ac:dyDescent="0.15">
      <c r="B369" s="487"/>
      <c r="C369" s="489"/>
      <c r="D369" s="491"/>
      <c r="E369" s="491"/>
      <c r="F369" s="487"/>
      <c r="G369" s="491"/>
      <c r="H369" s="449"/>
      <c r="I369" s="450"/>
      <c r="J369" s="451"/>
      <c r="K369" s="391"/>
      <c r="L369" s="392"/>
      <c r="M369" s="392"/>
      <c r="N369" s="392"/>
      <c r="O369" s="427"/>
      <c r="P369" s="431"/>
      <c r="Q369" s="432"/>
      <c r="R369" s="432"/>
      <c r="S369" s="432"/>
      <c r="T369" s="433"/>
      <c r="U369" s="506"/>
      <c r="V369" s="403"/>
      <c r="W369" s="404"/>
      <c r="X369" s="411"/>
      <c r="Y369" s="412"/>
      <c r="Z369" s="413"/>
      <c r="AA369" s="416"/>
      <c r="AB369" s="403"/>
      <c r="AC369" s="404"/>
      <c r="AD369" s="423"/>
      <c r="AE369" s="424"/>
      <c r="AF369" s="424"/>
      <c r="AG369" s="425"/>
      <c r="AH369" s="498"/>
      <c r="AI369" s="499"/>
      <c r="AJ369" s="500"/>
      <c r="AK369" s="457"/>
      <c r="AL369" s="457"/>
      <c r="AM369" s="458"/>
      <c r="AN369" s="385"/>
      <c r="AO369" s="385"/>
      <c r="AP369" s="385"/>
      <c r="AQ369" s="385"/>
      <c r="AR369" s="386"/>
      <c r="AT369" s="247"/>
      <c r="AU369" s="314"/>
      <c r="AV369" s="247"/>
      <c r="AW369" s="314"/>
      <c r="AX369" s="148"/>
      <c r="AY369" s="247"/>
      <c r="AZ369" s="314"/>
      <c r="BA369" s="148"/>
    </row>
    <row r="370" spans="2:53" ht="14.1" customHeight="1" x14ac:dyDescent="0.15">
      <c r="B370" s="434">
        <v>5</v>
      </c>
      <c r="C370" s="437" t="s">
        <v>130</v>
      </c>
      <c r="D370" s="440">
        <v>22</v>
      </c>
      <c r="E370" s="440" t="s">
        <v>131</v>
      </c>
      <c r="F370" s="434" t="s">
        <v>138</v>
      </c>
      <c r="G370" s="440"/>
      <c r="H370" s="443" t="s">
        <v>165</v>
      </c>
      <c r="I370" s="444"/>
      <c r="J370" s="445"/>
      <c r="K370" s="387">
        <f t="shared" ref="K370" si="207">$M$226</f>
        <v>2500</v>
      </c>
      <c r="L370" s="388"/>
      <c r="M370" s="388"/>
      <c r="N370" s="388"/>
      <c r="O370" s="393">
        <f t="shared" ref="O370" si="208">$M$235</f>
        <v>45</v>
      </c>
      <c r="P370" s="394"/>
      <c r="Q370" s="394"/>
      <c r="R370" s="394"/>
      <c r="S370" s="394"/>
      <c r="T370" s="395"/>
      <c r="U370" s="399">
        <f t="shared" ref="U370" si="209">IF(AND(H370="○",AV370="●"),20+ROUNDDOWN((K370-1000)/1000,0)*20,0)</f>
        <v>40</v>
      </c>
      <c r="V370" s="399"/>
      <c r="W370" s="400"/>
      <c r="X370" s="405">
        <f t="shared" ref="X370" si="210">IF(AND(H370="○",AV370="●"),IF(O370&gt;=10,O370*0.2,0),0)</f>
        <v>9</v>
      </c>
      <c r="Y370" s="406"/>
      <c r="Z370" s="407"/>
      <c r="AA370" s="414">
        <f t="shared" ref="AA370" si="211">IF(AND(H370="○",AV370="●"),P372*2,0)</f>
        <v>50</v>
      </c>
      <c r="AB370" s="399"/>
      <c r="AC370" s="400"/>
      <c r="AD370" s="417">
        <f t="shared" ref="AD370" si="212">U370+X370+AA370</f>
        <v>99</v>
      </c>
      <c r="AE370" s="418"/>
      <c r="AF370" s="418"/>
      <c r="AG370" s="419"/>
      <c r="AH370" s="369"/>
      <c r="AI370" s="370"/>
      <c r="AJ370" s="371"/>
      <c r="AK370" s="501"/>
      <c r="AL370" s="502"/>
      <c r="AM370" s="503"/>
      <c r="AN370" s="381">
        <f t="shared" ref="AN370" si="213">IF(H370="○",AD370,ROUNDUP(AD370*AK370,1))</f>
        <v>99</v>
      </c>
      <c r="AO370" s="381"/>
      <c r="AP370" s="381"/>
      <c r="AQ370" s="381"/>
      <c r="AR370" s="382"/>
      <c r="AT370" s="247">
        <f>$AN370-ROUNDUP($AN370*$AL$36,1)</f>
        <v>82.4</v>
      </c>
      <c r="AU370" s="247"/>
      <c r="AV370" s="247" t="str">
        <f>IF(OR(H370="×",AV374="×"),"×","●")</f>
        <v>●</v>
      </c>
      <c r="AW370" s="314" t="str">
        <f>IF(AV370="●",IF(H370="定","-",H370),"-")</f>
        <v>○</v>
      </c>
      <c r="AX370" s="148"/>
      <c r="AY370" s="247"/>
      <c r="AZ370" s="247"/>
      <c r="BA370" s="148"/>
    </row>
    <row r="371" spans="2:53" ht="14.1" customHeight="1" x14ac:dyDescent="0.15">
      <c r="B371" s="435"/>
      <c r="C371" s="438"/>
      <c r="D371" s="441"/>
      <c r="E371" s="441"/>
      <c r="F371" s="435"/>
      <c r="G371" s="441"/>
      <c r="H371" s="446"/>
      <c r="I371" s="447"/>
      <c r="J371" s="448"/>
      <c r="K371" s="389"/>
      <c r="L371" s="390"/>
      <c r="M371" s="390"/>
      <c r="N371" s="390"/>
      <c r="O371" s="396"/>
      <c r="P371" s="397"/>
      <c r="Q371" s="397"/>
      <c r="R371" s="397"/>
      <c r="S371" s="397"/>
      <c r="T371" s="398"/>
      <c r="U371" s="401"/>
      <c r="V371" s="401"/>
      <c r="W371" s="402"/>
      <c r="X371" s="408"/>
      <c r="Y371" s="409"/>
      <c r="Z371" s="410"/>
      <c r="AA371" s="415"/>
      <c r="AB371" s="401"/>
      <c r="AC371" s="402"/>
      <c r="AD371" s="420"/>
      <c r="AE371" s="421"/>
      <c r="AF371" s="421"/>
      <c r="AG371" s="422"/>
      <c r="AH371" s="372"/>
      <c r="AI371" s="373"/>
      <c r="AJ371" s="374"/>
      <c r="AK371" s="502"/>
      <c r="AL371" s="502"/>
      <c r="AM371" s="503"/>
      <c r="AN371" s="383"/>
      <c r="AO371" s="383"/>
      <c r="AP371" s="383"/>
      <c r="AQ371" s="383"/>
      <c r="AR371" s="384"/>
      <c r="AT371" s="247"/>
      <c r="AU371" s="247"/>
      <c r="AV371" s="247"/>
      <c r="AW371" s="314"/>
      <c r="AX371" s="148"/>
      <c r="AY371" s="247"/>
      <c r="AZ371" s="247"/>
      <c r="BA371" s="148"/>
    </row>
    <row r="372" spans="2:53" ht="14.1" customHeight="1" x14ac:dyDescent="0.15">
      <c r="B372" s="435"/>
      <c r="C372" s="438"/>
      <c r="D372" s="441"/>
      <c r="E372" s="441"/>
      <c r="F372" s="435"/>
      <c r="G372" s="441"/>
      <c r="H372" s="446"/>
      <c r="I372" s="447"/>
      <c r="J372" s="448"/>
      <c r="K372" s="389"/>
      <c r="L372" s="390"/>
      <c r="M372" s="390"/>
      <c r="N372" s="390"/>
      <c r="O372" s="426"/>
      <c r="P372" s="428">
        <f t="shared" ref="P372" si="214">$M$237</f>
        <v>25</v>
      </c>
      <c r="Q372" s="429"/>
      <c r="R372" s="429"/>
      <c r="S372" s="429"/>
      <c r="T372" s="430"/>
      <c r="U372" s="401"/>
      <c r="V372" s="401"/>
      <c r="W372" s="402"/>
      <c r="X372" s="408"/>
      <c r="Y372" s="409"/>
      <c r="Z372" s="410"/>
      <c r="AA372" s="415"/>
      <c r="AB372" s="401"/>
      <c r="AC372" s="402"/>
      <c r="AD372" s="420"/>
      <c r="AE372" s="421"/>
      <c r="AF372" s="421"/>
      <c r="AG372" s="422"/>
      <c r="AH372" s="372"/>
      <c r="AI372" s="373"/>
      <c r="AJ372" s="374"/>
      <c r="AK372" s="502"/>
      <c r="AL372" s="502"/>
      <c r="AM372" s="503"/>
      <c r="AN372" s="383"/>
      <c r="AO372" s="383"/>
      <c r="AP372" s="383"/>
      <c r="AQ372" s="383"/>
      <c r="AR372" s="384"/>
      <c r="AT372" s="247"/>
      <c r="AU372" s="247"/>
      <c r="AV372" s="247"/>
      <c r="AW372" s="314"/>
      <c r="AX372" s="148"/>
      <c r="AY372" s="247"/>
      <c r="AZ372" s="247"/>
      <c r="BA372" s="148"/>
    </row>
    <row r="373" spans="2:53" ht="14.1" customHeight="1" x14ac:dyDescent="0.15">
      <c r="B373" s="436"/>
      <c r="C373" s="439"/>
      <c r="D373" s="442"/>
      <c r="E373" s="442"/>
      <c r="F373" s="436"/>
      <c r="G373" s="442"/>
      <c r="H373" s="449"/>
      <c r="I373" s="450"/>
      <c r="J373" s="451"/>
      <c r="K373" s="391"/>
      <c r="L373" s="392"/>
      <c r="M373" s="392"/>
      <c r="N373" s="392"/>
      <c r="O373" s="427"/>
      <c r="P373" s="431"/>
      <c r="Q373" s="432"/>
      <c r="R373" s="432"/>
      <c r="S373" s="432"/>
      <c r="T373" s="433"/>
      <c r="U373" s="403"/>
      <c r="V373" s="403"/>
      <c r="W373" s="404"/>
      <c r="X373" s="411"/>
      <c r="Y373" s="412"/>
      <c r="Z373" s="413"/>
      <c r="AA373" s="416"/>
      <c r="AB373" s="403"/>
      <c r="AC373" s="404"/>
      <c r="AD373" s="423"/>
      <c r="AE373" s="424"/>
      <c r="AF373" s="424"/>
      <c r="AG373" s="425"/>
      <c r="AH373" s="375"/>
      <c r="AI373" s="376"/>
      <c r="AJ373" s="377"/>
      <c r="AK373" s="502"/>
      <c r="AL373" s="502"/>
      <c r="AM373" s="503"/>
      <c r="AN373" s="385"/>
      <c r="AO373" s="385"/>
      <c r="AP373" s="385"/>
      <c r="AQ373" s="385"/>
      <c r="AR373" s="386"/>
      <c r="AT373" s="247"/>
      <c r="AU373" s="247"/>
      <c r="AV373" s="247"/>
      <c r="AW373" s="314"/>
      <c r="AX373" s="148"/>
      <c r="AY373" s="247"/>
      <c r="AZ373" s="247"/>
      <c r="BA373" s="148"/>
    </row>
    <row r="374" spans="2:53" ht="14.1" customHeight="1" x14ac:dyDescent="0.15">
      <c r="B374" s="434">
        <v>5</v>
      </c>
      <c r="C374" s="437" t="s">
        <v>130</v>
      </c>
      <c r="D374" s="440">
        <v>23</v>
      </c>
      <c r="E374" s="440" t="s">
        <v>131</v>
      </c>
      <c r="F374" s="434" t="s">
        <v>139</v>
      </c>
      <c r="G374" s="440"/>
      <c r="H374" s="443" t="s">
        <v>165</v>
      </c>
      <c r="I374" s="444"/>
      <c r="J374" s="445"/>
      <c r="K374" s="387">
        <f t="shared" ref="K374" si="215">$M$226</f>
        <v>2500</v>
      </c>
      <c r="L374" s="388"/>
      <c r="M374" s="388"/>
      <c r="N374" s="388"/>
      <c r="O374" s="393">
        <f t="shared" ref="O374" si="216">$M$235</f>
        <v>45</v>
      </c>
      <c r="P374" s="394"/>
      <c r="Q374" s="394"/>
      <c r="R374" s="394"/>
      <c r="S374" s="394"/>
      <c r="T374" s="395"/>
      <c r="U374" s="399">
        <f t="shared" ref="U374" si="217">IF(AND(H374="○",AV374="●"),20+ROUNDDOWN((K374-1000)/1000,0)*20,0)</f>
        <v>40</v>
      </c>
      <c r="V374" s="399"/>
      <c r="W374" s="400"/>
      <c r="X374" s="405">
        <f t="shared" ref="X374" si="218">IF(AND(H374="○",AV374="●"),IF(O374&gt;=10,O374*0.2,0),0)</f>
        <v>9</v>
      </c>
      <c r="Y374" s="406"/>
      <c r="Z374" s="407"/>
      <c r="AA374" s="414">
        <f t="shared" ref="AA374" si="219">IF(AND(H374="○",AV374="●"),P376*2,0)</f>
        <v>50</v>
      </c>
      <c r="AB374" s="399"/>
      <c r="AC374" s="400"/>
      <c r="AD374" s="417">
        <f t="shared" ref="AD374" si="220">U374+X374+AA374</f>
        <v>99</v>
      </c>
      <c r="AE374" s="418"/>
      <c r="AF374" s="418"/>
      <c r="AG374" s="419"/>
      <c r="AH374" s="369"/>
      <c r="AI374" s="370"/>
      <c r="AJ374" s="371"/>
      <c r="AK374" s="501"/>
      <c r="AL374" s="502"/>
      <c r="AM374" s="503"/>
      <c r="AN374" s="381">
        <f t="shared" ref="AN374" si="221">IF(H374="○",AD374,ROUNDUP(AD374*AK374,1))</f>
        <v>99</v>
      </c>
      <c r="AO374" s="381"/>
      <c r="AP374" s="381"/>
      <c r="AQ374" s="381"/>
      <c r="AR374" s="382"/>
      <c r="AT374" s="247">
        <f>$AN374-ROUNDUP($AN374*$AL$36,1)</f>
        <v>82.4</v>
      </c>
      <c r="AU374" s="247"/>
      <c r="AV374" s="247" t="str">
        <f>IF(OR(H374="×",AV378="×"),"×","●")</f>
        <v>●</v>
      </c>
      <c r="AW374" s="314" t="str">
        <f>IF(AV374="●",IF(H374="定","-",H374),"-")</f>
        <v>○</v>
      </c>
      <c r="AX374" s="148"/>
      <c r="AY374" s="247"/>
      <c r="AZ374" s="247"/>
      <c r="BA374" s="148"/>
    </row>
    <row r="375" spans="2:53" ht="14.1" customHeight="1" x14ac:dyDescent="0.15">
      <c r="B375" s="435"/>
      <c r="C375" s="438"/>
      <c r="D375" s="441"/>
      <c r="E375" s="441"/>
      <c r="F375" s="435"/>
      <c r="G375" s="441"/>
      <c r="H375" s="446"/>
      <c r="I375" s="447"/>
      <c r="J375" s="448"/>
      <c r="K375" s="389"/>
      <c r="L375" s="390"/>
      <c r="M375" s="390"/>
      <c r="N375" s="390"/>
      <c r="O375" s="396"/>
      <c r="P375" s="397"/>
      <c r="Q375" s="397"/>
      <c r="R375" s="397"/>
      <c r="S375" s="397"/>
      <c r="T375" s="398"/>
      <c r="U375" s="401"/>
      <c r="V375" s="401"/>
      <c r="W375" s="402"/>
      <c r="X375" s="408"/>
      <c r="Y375" s="409"/>
      <c r="Z375" s="410"/>
      <c r="AA375" s="415"/>
      <c r="AB375" s="401"/>
      <c r="AC375" s="402"/>
      <c r="AD375" s="420"/>
      <c r="AE375" s="421"/>
      <c r="AF375" s="421"/>
      <c r="AG375" s="422"/>
      <c r="AH375" s="372"/>
      <c r="AI375" s="373"/>
      <c r="AJ375" s="374"/>
      <c r="AK375" s="502"/>
      <c r="AL375" s="502"/>
      <c r="AM375" s="503"/>
      <c r="AN375" s="383"/>
      <c r="AO375" s="383"/>
      <c r="AP375" s="383"/>
      <c r="AQ375" s="383"/>
      <c r="AR375" s="384"/>
      <c r="AT375" s="247"/>
      <c r="AU375" s="247"/>
      <c r="AV375" s="247"/>
      <c r="AW375" s="314"/>
      <c r="AX375" s="148"/>
      <c r="AY375" s="247"/>
      <c r="AZ375" s="247"/>
      <c r="BA375" s="148"/>
    </row>
    <row r="376" spans="2:53" ht="14.1" customHeight="1" x14ac:dyDescent="0.15">
      <c r="B376" s="435"/>
      <c r="C376" s="438"/>
      <c r="D376" s="441"/>
      <c r="E376" s="441"/>
      <c r="F376" s="435"/>
      <c r="G376" s="441"/>
      <c r="H376" s="446"/>
      <c r="I376" s="447"/>
      <c r="J376" s="448"/>
      <c r="K376" s="389"/>
      <c r="L376" s="390"/>
      <c r="M376" s="390"/>
      <c r="N376" s="390"/>
      <c r="O376" s="426"/>
      <c r="P376" s="428">
        <f t="shared" ref="P376" si="222">$M$237</f>
        <v>25</v>
      </c>
      <c r="Q376" s="429"/>
      <c r="R376" s="429"/>
      <c r="S376" s="429"/>
      <c r="T376" s="430"/>
      <c r="U376" s="401"/>
      <c r="V376" s="401"/>
      <c r="W376" s="402"/>
      <c r="X376" s="408"/>
      <c r="Y376" s="409"/>
      <c r="Z376" s="410"/>
      <c r="AA376" s="415"/>
      <c r="AB376" s="401"/>
      <c r="AC376" s="402"/>
      <c r="AD376" s="420"/>
      <c r="AE376" s="421"/>
      <c r="AF376" s="421"/>
      <c r="AG376" s="422"/>
      <c r="AH376" s="372"/>
      <c r="AI376" s="373"/>
      <c r="AJ376" s="374"/>
      <c r="AK376" s="502"/>
      <c r="AL376" s="502"/>
      <c r="AM376" s="503"/>
      <c r="AN376" s="383"/>
      <c r="AO376" s="383"/>
      <c r="AP376" s="383"/>
      <c r="AQ376" s="383"/>
      <c r="AR376" s="384"/>
      <c r="AT376" s="247"/>
      <c r="AU376" s="247"/>
      <c r="AV376" s="247"/>
      <c r="AW376" s="314"/>
      <c r="AX376" s="148"/>
      <c r="AY376" s="247"/>
      <c r="AZ376" s="247"/>
      <c r="BA376" s="148"/>
    </row>
    <row r="377" spans="2:53" ht="14.1" customHeight="1" x14ac:dyDescent="0.15">
      <c r="B377" s="436"/>
      <c r="C377" s="439"/>
      <c r="D377" s="442"/>
      <c r="E377" s="442"/>
      <c r="F377" s="436"/>
      <c r="G377" s="442"/>
      <c r="H377" s="449"/>
      <c r="I377" s="450"/>
      <c r="J377" s="451"/>
      <c r="K377" s="391"/>
      <c r="L377" s="392"/>
      <c r="M377" s="392"/>
      <c r="N377" s="392"/>
      <c r="O377" s="427"/>
      <c r="P377" s="431"/>
      <c r="Q377" s="432"/>
      <c r="R377" s="432"/>
      <c r="S377" s="432"/>
      <c r="T377" s="433"/>
      <c r="U377" s="403"/>
      <c r="V377" s="403"/>
      <c r="W377" s="404"/>
      <c r="X377" s="411"/>
      <c r="Y377" s="412"/>
      <c r="Z377" s="413"/>
      <c r="AA377" s="416"/>
      <c r="AB377" s="403"/>
      <c r="AC377" s="404"/>
      <c r="AD377" s="423"/>
      <c r="AE377" s="424"/>
      <c r="AF377" s="424"/>
      <c r="AG377" s="425"/>
      <c r="AH377" s="375"/>
      <c r="AI377" s="376"/>
      <c r="AJ377" s="377"/>
      <c r="AK377" s="502"/>
      <c r="AL377" s="502"/>
      <c r="AM377" s="503"/>
      <c r="AN377" s="385"/>
      <c r="AO377" s="385"/>
      <c r="AP377" s="385"/>
      <c r="AQ377" s="385"/>
      <c r="AR377" s="386"/>
      <c r="AT377" s="247"/>
      <c r="AU377" s="247"/>
      <c r="AV377" s="247"/>
      <c r="AW377" s="314"/>
      <c r="AX377" s="148"/>
      <c r="AY377" s="247"/>
      <c r="AZ377" s="247"/>
      <c r="BA377" s="148"/>
    </row>
    <row r="378" spans="2:53" ht="14.1" customHeight="1" x14ac:dyDescent="0.15">
      <c r="B378" s="492">
        <v>5</v>
      </c>
      <c r="C378" s="493" t="s">
        <v>130</v>
      </c>
      <c r="D378" s="494">
        <v>24</v>
      </c>
      <c r="E378" s="494" t="s">
        <v>131</v>
      </c>
      <c r="F378" s="492" t="s">
        <v>140</v>
      </c>
      <c r="G378" s="494"/>
      <c r="H378" s="443" t="s">
        <v>166</v>
      </c>
      <c r="I378" s="444"/>
      <c r="J378" s="445"/>
      <c r="K378" s="387">
        <f t="shared" ref="K378" si="223">$M$226</f>
        <v>2500</v>
      </c>
      <c r="L378" s="388"/>
      <c r="M378" s="388"/>
      <c r="N378" s="388"/>
      <c r="O378" s="393">
        <f t="shared" ref="O378" si="224">$M$235</f>
        <v>45</v>
      </c>
      <c r="P378" s="394"/>
      <c r="Q378" s="394"/>
      <c r="R378" s="394"/>
      <c r="S378" s="394"/>
      <c r="T378" s="395"/>
      <c r="U378" s="399">
        <f t="shared" ref="U378" si="225">IF(AND(H378="△",AV378="●"),20+ROUNDDOWN((K378-1000)/1000,0)*20,0)</f>
        <v>40</v>
      </c>
      <c r="V378" s="399"/>
      <c r="W378" s="400"/>
      <c r="X378" s="405">
        <f t="shared" ref="X378" si="226">IF(AND(H378="△",AV378="●"),IF(O378&gt;=10,O378*0.2,0),0)</f>
        <v>9</v>
      </c>
      <c r="Y378" s="406"/>
      <c r="Z378" s="407"/>
      <c r="AA378" s="414">
        <f t="shared" ref="AA378" si="227">IF(AND(H378="△",AV378="●"),P380*2,0)</f>
        <v>50</v>
      </c>
      <c r="AB378" s="399"/>
      <c r="AC378" s="400"/>
      <c r="AD378" s="417">
        <f t="shared" ref="AD378" si="228">U378+X378+AA378</f>
        <v>99</v>
      </c>
      <c r="AE378" s="418"/>
      <c r="AF378" s="418"/>
      <c r="AG378" s="419"/>
      <c r="AH378" s="459">
        <v>1</v>
      </c>
      <c r="AI378" s="460"/>
      <c r="AJ378" s="461"/>
      <c r="AK378" s="454">
        <f t="shared" ref="AK378" si="229">IF(AH378=1,$AL$36,IF(AH378=2,$AL$54,IF(AH378=3,$AL$73,IF(AH378=4,$AL$91,IF(AH378=5,$AL$109,IF(AH378=6,$AL$128,IF(AH378=7,$AL$146,IF(AH378=8,$AL$165,IF(AH378=9,$AL$183,IF(AH378=10,$AL$201,0))))))))))</f>
        <v>0.16700000000000001</v>
      </c>
      <c r="AL378" s="455"/>
      <c r="AM378" s="456"/>
      <c r="AN378" s="381">
        <f t="shared" ref="AN378" si="230">IF(H378="○",AD378,ROUNDUP(AD378*AK378,1))</f>
        <v>16.600000000000001</v>
      </c>
      <c r="AO378" s="381"/>
      <c r="AP378" s="381"/>
      <c r="AQ378" s="381"/>
      <c r="AR378" s="382"/>
      <c r="AT378" s="247"/>
      <c r="AU378" s="314"/>
      <c r="AV378" s="247" t="str">
        <f>IF(OR(H378="×",AV382="×"),"×","●")</f>
        <v>●</v>
      </c>
      <c r="AW378" s="314" t="str">
        <f>IF(AV378="●",IF(H378="定","-",H378),"-")</f>
        <v>△</v>
      </c>
      <c r="AX378" s="148"/>
      <c r="AY378" s="247"/>
      <c r="AZ378" s="314"/>
      <c r="BA378" s="148"/>
    </row>
    <row r="379" spans="2:53" ht="14.1" customHeight="1" x14ac:dyDescent="0.15">
      <c r="B379" s="486"/>
      <c r="C379" s="488"/>
      <c r="D379" s="490"/>
      <c r="E379" s="490"/>
      <c r="F379" s="486"/>
      <c r="G379" s="490"/>
      <c r="H379" s="446"/>
      <c r="I379" s="447"/>
      <c r="J379" s="448"/>
      <c r="K379" s="389"/>
      <c r="L379" s="390"/>
      <c r="M379" s="390"/>
      <c r="N379" s="390"/>
      <c r="O379" s="396"/>
      <c r="P379" s="397"/>
      <c r="Q379" s="397"/>
      <c r="R379" s="397"/>
      <c r="S379" s="397"/>
      <c r="T379" s="398"/>
      <c r="U379" s="401"/>
      <c r="V379" s="401"/>
      <c r="W379" s="402"/>
      <c r="X379" s="408"/>
      <c r="Y379" s="409"/>
      <c r="Z379" s="410"/>
      <c r="AA379" s="415"/>
      <c r="AB379" s="401"/>
      <c r="AC379" s="402"/>
      <c r="AD379" s="420"/>
      <c r="AE379" s="421"/>
      <c r="AF379" s="421"/>
      <c r="AG379" s="422"/>
      <c r="AH379" s="459"/>
      <c r="AI379" s="460"/>
      <c r="AJ379" s="461"/>
      <c r="AK379" s="457"/>
      <c r="AL379" s="457"/>
      <c r="AM379" s="458"/>
      <c r="AN379" s="383"/>
      <c r="AO379" s="383"/>
      <c r="AP379" s="383"/>
      <c r="AQ379" s="383"/>
      <c r="AR379" s="384"/>
      <c r="AT379" s="247"/>
      <c r="AU379" s="314"/>
      <c r="AV379" s="247"/>
      <c r="AW379" s="314"/>
      <c r="AX379" s="148"/>
      <c r="AY379" s="247"/>
      <c r="AZ379" s="314"/>
      <c r="BA379" s="148"/>
    </row>
    <row r="380" spans="2:53" ht="14.1" customHeight="1" x14ac:dyDescent="0.15">
      <c r="B380" s="486"/>
      <c r="C380" s="488"/>
      <c r="D380" s="490"/>
      <c r="E380" s="490"/>
      <c r="F380" s="486"/>
      <c r="G380" s="490"/>
      <c r="H380" s="446"/>
      <c r="I380" s="447"/>
      <c r="J380" s="448"/>
      <c r="K380" s="389"/>
      <c r="L380" s="390"/>
      <c r="M380" s="390"/>
      <c r="N380" s="390"/>
      <c r="O380" s="426"/>
      <c r="P380" s="428">
        <f t="shared" ref="P380" si="231">$M$237</f>
        <v>25</v>
      </c>
      <c r="Q380" s="429"/>
      <c r="R380" s="429"/>
      <c r="S380" s="429"/>
      <c r="T380" s="430"/>
      <c r="U380" s="401"/>
      <c r="V380" s="401"/>
      <c r="W380" s="402"/>
      <c r="X380" s="408"/>
      <c r="Y380" s="409"/>
      <c r="Z380" s="410"/>
      <c r="AA380" s="415"/>
      <c r="AB380" s="401"/>
      <c r="AC380" s="402"/>
      <c r="AD380" s="420"/>
      <c r="AE380" s="421"/>
      <c r="AF380" s="421"/>
      <c r="AG380" s="422"/>
      <c r="AH380" s="459"/>
      <c r="AI380" s="460"/>
      <c r="AJ380" s="461"/>
      <c r="AK380" s="457"/>
      <c r="AL380" s="457"/>
      <c r="AM380" s="458"/>
      <c r="AN380" s="383"/>
      <c r="AO380" s="383"/>
      <c r="AP380" s="383"/>
      <c r="AQ380" s="383"/>
      <c r="AR380" s="384"/>
      <c r="AT380" s="247"/>
      <c r="AU380" s="314"/>
      <c r="AV380" s="247"/>
      <c r="AW380" s="314"/>
      <c r="AX380" s="148"/>
      <c r="AY380" s="247"/>
      <c r="AZ380" s="314"/>
      <c r="BA380" s="148"/>
    </row>
    <row r="381" spans="2:53" ht="14.1" customHeight="1" x14ac:dyDescent="0.15">
      <c r="B381" s="487"/>
      <c r="C381" s="489"/>
      <c r="D381" s="491"/>
      <c r="E381" s="491"/>
      <c r="F381" s="487"/>
      <c r="G381" s="491"/>
      <c r="H381" s="449"/>
      <c r="I381" s="450"/>
      <c r="J381" s="451"/>
      <c r="K381" s="391"/>
      <c r="L381" s="392"/>
      <c r="M381" s="392"/>
      <c r="N381" s="392"/>
      <c r="O381" s="427"/>
      <c r="P381" s="431"/>
      <c r="Q381" s="432"/>
      <c r="R381" s="432"/>
      <c r="S381" s="432"/>
      <c r="T381" s="433"/>
      <c r="U381" s="403"/>
      <c r="V381" s="403"/>
      <c r="W381" s="404"/>
      <c r="X381" s="411"/>
      <c r="Y381" s="412"/>
      <c r="Z381" s="413"/>
      <c r="AA381" s="416"/>
      <c r="AB381" s="403"/>
      <c r="AC381" s="404"/>
      <c r="AD381" s="423"/>
      <c r="AE381" s="424"/>
      <c r="AF381" s="424"/>
      <c r="AG381" s="425"/>
      <c r="AH381" s="462"/>
      <c r="AI381" s="463"/>
      <c r="AJ381" s="464"/>
      <c r="AK381" s="457"/>
      <c r="AL381" s="457"/>
      <c r="AM381" s="458"/>
      <c r="AN381" s="385"/>
      <c r="AO381" s="385"/>
      <c r="AP381" s="385"/>
      <c r="AQ381" s="385"/>
      <c r="AR381" s="386"/>
      <c r="AT381" s="247"/>
      <c r="AU381" s="314"/>
      <c r="AV381" s="247"/>
      <c r="AW381" s="314"/>
      <c r="AX381" s="148"/>
      <c r="AY381" s="247"/>
      <c r="AZ381" s="314"/>
      <c r="BA381" s="148"/>
    </row>
    <row r="382" spans="2:53" ht="14.1" customHeight="1" x14ac:dyDescent="0.15">
      <c r="B382" s="492">
        <v>5</v>
      </c>
      <c r="C382" s="493" t="s">
        <v>130</v>
      </c>
      <c r="D382" s="494">
        <v>25</v>
      </c>
      <c r="E382" s="494" t="s">
        <v>131</v>
      </c>
      <c r="F382" s="492" t="s">
        <v>141</v>
      </c>
      <c r="G382" s="494"/>
      <c r="H382" s="443" t="s">
        <v>166</v>
      </c>
      <c r="I382" s="444"/>
      <c r="J382" s="445"/>
      <c r="K382" s="387">
        <f t="shared" ref="K382" si="232">$M$226</f>
        <v>2500</v>
      </c>
      <c r="L382" s="388"/>
      <c r="M382" s="388"/>
      <c r="N382" s="388"/>
      <c r="O382" s="393">
        <f t="shared" ref="O382" si="233">$M$235</f>
        <v>45</v>
      </c>
      <c r="P382" s="394"/>
      <c r="Q382" s="394"/>
      <c r="R382" s="394"/>
      <c r="S382" s="394"/>
      <c r="T382" s="395"/>
      <c r="U382" s="399">
        <f t="shared" ref="U382" si="234">IF(AND(H382="△",AV382="●"),20+ROUNDDOWN((K382-1000)/1000,0)*20,0)</f>
        <v>40</v>
      </c>
      <c r="V382" s="399"/>
      <c r="W382" s="400"/>
      <c r="X382" s="405">
        <f t="shared" ref="X382" si="235">IF(AND(H382="△",AV382="●"),IF(O382&gt;=10,O382*0.2,0),0)</f>
        <v>9</v>
      </c>
      <c r="Y382" s="406"/>
      <c r="Z382" s="407"/>
      <c r="AA382" s="414">
        <f t="shared" ref="AA382" si="236">IF(AND(H382="△",AV382="●"),P384*2,0)</f>
        <v>50</v>
      </c>
      <c r="AB382" s="399"/>
      <c r="AC382" s="400"/>
      <c r="AD382" s="417">
        <f t="shared" ref="AD382" si="237">U382+X382+AA382</f>
        <v>99</v>
      </c>
      <c r="AE382" s="418"/>
      <c r="AF382" s="418"/>
      <c r="AG382" s="419"/>
      <c r="AH382" s="459">
        <v>1</v>
      </c>
      <c r="AI382" s="460"/>
      <c r="AJ382" s="461"/>
      <c r="AK382" s="454">
        <f t="shared" ref="AK382" si="238">IF(AH382=1,$AL$36,IF(AH382=2,$AL$54,IF(AH382=3,$AL$73,IF(AH382=4,$AL$91,IF(AH382=5,$AL$109,IF(AH382=6,$AL$128,IF(AH382=7,$AL$146,IF(AH382=8,$AL$165,IF(AH382=9,$AL$183,IF(AH382=10,$AL$201,0))))))))))</f>
        <v>0.16700000000000001</v>
      </c>
      <c r="AL382" s="455"/>
      <c r="AM382" s="456"/>
      <c r="AN382" s="381">
        <f t="shared" ref="AN382" si="239">IF(H382="○",AD382,ROUNDUP(AD382*AK382,1))</f>
        <v>16.600000000000001</v>
      </c>
      <c r="AO382" s="381"/>
      <c r="AP382" s="381"/>
      <c r="AQ382" s="381"/>
      <c r="AR382" s="382"/>
      <c r="AT382" s="247"/>
      <c r="AU382" s="314"/>
      <c r="AV382" s="247" t="str">
        <f>IF(OR(H382="×",AV386="×"),"×","●")</f>
        <v>●</v>
      </c>
      <c r="AW382" s="314" t="str">
        <f>IF(AV382="●",IF(H382="定","-",H382),"-")</f>
        <v>△</v>
      </c>
      <c r="AX382" s="148"/>
      <c r="AY382" s="247"/>
      <c r="AZ382" s="314"/>
      <c r="BA382" s="148"/>
    </row>
    <row r="383" spans="2:53" ht="14.1" customHeight="1" x14ac:dyDescent="0.15">
      <c r="B383" s="486"/>
      <c r="C383" s="488"/>
      <c r="D383" s="490"/>
      <c r="E383" s="490"/>
      <c r="F383" s="486"/>
      <c r="G383" s="490"/>
      <c r="H383" s="446"/>
      <c r="I383" s="447"/>
      <c r="J383" s="448"/>
      <c r="K383" s="389"/>
      <c r="L383" s="390"/>
      <c r="M383" s="390"/>
      <c r="N383" s="390"/>
      <c r="O383" s="396"/>
      <c r="P383" s="397"/>
      <c r="Q383" s="397"/>
      <c r="R383" s="397"/>
      <c r="S383" s="397"/>
      <c r="T383" s="398"/>
      <c r="U383" s="401"/>
      <c r="V383" s="401"/>
      <c r="W383" s="402"/>
      <c r="X383" s="408"/>
      <c r="Y383" s="409"/>
      <c r="Z383" s="410"/>
      <c r="AA383" s="415"/>
      <c r="AB383" s="401"/>
      <c r="AC383" s="402"/>
      <c r="AD383" s="420"/>
      <c r="AE383" s="421"/>
      <c r="AF383" s="421"/>
      <c r="AG383" s="422"/>
      <c r="AH383" s="459"/>
      <c r="AI383" s="460"/>
      <c r="AJ383" s="461"/>
      <c r="AK383" s="457"/>
      <c r="AL383" s="457"/>
      <c r="AM383" s="458"/>
      <c r="AN383" s="383"/>
      <c r="AO383" s="383"/>
      <c r="AP383" s="383"/>
      <c r="AQ383" s="383"/>
      <c r="AR383" s="384"/>
      <c r="AT383" s="247"/>
      <c r="AU383" s="314"/>
      <c r="AV383" s="247"/>
      <c r="AW383" s="314"/>
      <c r="AX383" s="148"/>
      <c r="AY383" s="247"/>
      <c r="AZ383" s="314"/>
      <c r="BA383" s="148"/>
    </row>
    <row r="384" spans="2:53" ht="14.1" customHeight="1" x14ac:dyDescent="0.15">
      <c r="B384" s="486"/>
      <c r="C384" s="488"/>
      <c r="D384" s="490"/>
      <c r="E384" s="490"/>
      <c r="F384" s="486"/>
      <c r="G384" s="490"/>
      <c r="H384" s="446"/>
      <c r="I384" s="447"/>
      <c r="J384" s="448"/>
      <c r="K384" s="389"/>
      <c r="L384" s="390"/>
      <c r="M384" s="390"/>
      <c r="N384" s="390"/>
      <c r="O384" s="426"/>
      <c r="P384" s="428">
        <f t="shared" ref="P384" si="240">$M$237</f>
        <v>25</v>
      </c>
      <c r="Q384" s="429"/>
      <c r="R384" s="429"/>
      <c r="S384" s="429"/>
      <c r="T384" s="430"/>
      <c r="U384" s="401"/>
      <c r="V384" s="401"/>
      <c r="W384" s="402"/>
      <c r="X384" s="408"/>
      <c r="Y384" s="409"/>
      <c r="Z384" s="410"/>
      <c r="AA384" s="415"/>
      <c r="AB384" s="401"/>
      <c r="AC384" s="402"/>
      <c r="AD384" s="420"/>
      <c r="AE384" s="421"/>
      <c r="AF384" s="421"/>
      <c r="AG384" s="422"/>
      <c r="AH384" s="459"/>
      <c r="AI384" s="460"/>
      <c r="AJ384" s="461"/>
      <c r="AK384" s="457"/>
      <c r="AL384" s="457"/>
      <c r="AM384" s="458"/>
      <c r="AN384" s="383"/>
      <c r="AO384" s="383"/>
      <c r="AP384" s="383"/>
      <c r="AQ384" s="383"/>
      <c r="AR384" s="384"/>
      <c r="AT384" s="247"/>
      <c r="AU384" s="314"/>
      <c r="AV384" s="247"/>
      <c r="AW384" s="314"/>
      <c r="AX384" s="148"/>
      <c r="AY384" s="247"/>
      <c r="AZ384" s="314"/>
      <c r="BA384" s="148"/>
    </row>
    <row r="385" spans="2:53" ht="14.1" customHeight="1" x14ac:dyDescent="0.15">
      <c r="B385" s="487"/>
      <c r="C385" s="489"/>
      <c r="D385" s="491"/>
      <c r="E385" s="491"/>
      <c r="F385" s="487"/>
      <c r="G385" s="491"/>
      <c r="H385" s="449"/>
      <c r="I385" s="450"/>
      <c r="J385" s="451"/>
      <c r="K385" s="391"/>
      <c r="L385" s="392"/>
      <c r="M385" s="392"/>
      <c r="N385" s="392"/>
      <c r="O385" s="427"/>
      <c r="P385" s="431"/>
      <c r="Q385" s="432"/>
      <c r="R385" s="432"/>
      <c r="S385" s="432"/>
      <c r="T385" s="433"/>
      <c r="U385" s="403"/>
      <c r="V385" s="403"/>
      <c r="W385" s="404"/>
      <c r="X385" s="411"/>
      <c r="Y385" s="412"/>
      <c r="Z385" s="413"/>
      <c r="AA385" s="416"/>
      <c r="AB385" s="403"/>
      <c r="AC385" s="404"/>
      <c r="AD385" s="423"/>
      <c r="AE385" s="424"/>
      <c r="AF385" s="424"/>
      <c r="AG385" s="425"/>
      <c r="AH385" s="462"/>
      <c r="AI385" s="463"/>
      <c r="AJ385" s="464"/>
      <c r="AK385" s="457"/>
      <c r="AL385" s="457"/>
      <c r="AM385" s="458"/>
      <c r="AN385" s="385"/>
      <c r="AO385" s="385"/>
      <c r="AP385" s="385"/>
      <c r="AQ385" s="385"/>
      <c r="AR385" s="386"/>
      <c r="AT385" s="247"/>
      <c r="AU385" s="314"/>
      <c r="AV385" s="247"/>
      <c r="AW385" s="314"/>
      <c r="AX385" s="148"/>
      <c r="AY385" s="247"/>
      <c r="AZ385" s="314"/>
      <c r="BA385" s="148"/>
    </row>
    <row r="386" spans="2:53" ht="14.1" customHeight="1" x14ac:dyDescent="0.15">
      <c r="B386" s="492">
        <v>5</v>
      </c>
      <c r="C386" s="493" t="s">
        <v>130</v>
      </c>
      <c r="D386" s="494">
        <v>26</v>
      </c>
      <c r="E386" s="494" t="s">
        <v>131</v>
      </c>
      <c r="F386" s="492" t="s">
        <v>135</v>
      </c>
      <c r="G386" s="494"/>
      <c r="H386" s="443" t="s">
        <v>166</v>
      </c>
      <c r="I386" s="444"/>
      <c r="J386" s="445"/>
      <c r="K386" s="387">
        <f t="shared" ref="K386" si="241">$M$226</f>
        <v>2500</v>
      </c>
      <c r="L386" s="388"/>
      <c r="M386" s="388"/>
      <c r="N386" s="388"/>
      <c r="O386" s="393">
        <f t="shared" ref="O386" si="242">$M$235</f>
        <v>45</v>
      </c>
      <c r="P386" s="394"/>
      <c r="Q386" s="394"/>
      <c r="R386" s="394"/>
      <c r="S386" s="394"/>
      <c r="T386" s="395"/>
      <c r="U386" s="399">
        <f t="shared" ref="U386" si="243">IF(AND(H386="△",AV386="●"),20+ROUNDDOWN((K386-1000)/1000,0)*20,0)</f>
        <v>40</v>
      </c>
      <c r="V386" s="399"/>
      <c r="W386" s="400"/>
      <c r="X386" s="405">
        <f t="shared" ref="X386" si="244">IF(AND(H386="△",AV386="●"),IF(O386&gt;=10,O386*0.2,0),0)</f>
        <v>9</v>
      </c>
      <c r="Y386" s="406"/>
      <c r="Z386" s="407"/>
      <c r="AA386" s="414">
        <f t="shared" ref="AA386" si="245">IF(AND(H386="△",AV386="●"),P388*2,0)</f>
        <v>50</v>
      </c>
      <c r="AB386" s="399"/>
      <c r="AC386" s="400"/>
      <c r="AD386" s="417">
        <f t="shared" ref="AD386" si="246">U386+X386+AA386</f>
        <v>99</v>
      </c>
      <c r="AE386" s="418"/>
      <c r="AF386" s="418"/>
      <c r="AG386" s="419"/>
      <c r="AH386" s="459">
        <v>1</v>
      </c>
      <c r="AI386" s="460"/>
      <c r="AJ386" s="461"/>
      <c r="AK386" s="454">
        <f t="shared" ref="AK386" si="247">IF(AH386=1,$AL$36,IF(AH386=2,$AL$54,IF(AH386=3,$AL$73,IF(AH386=4,$AL$91,IF(AH386=5,$AL$109,IF(AH386=6,$AL$128,IF(AH386=7,$AL$146,IF(AH386=8,$AL$165,IF(AH386=9,$AL$183,IF(AH386=10,$AL$201,0))))))))))</f>
        <v>0.16700000000000001</v>
      </c>
      <c r="AL386" s="455"/>
      <c r="AM386" s="456"/>
      <c r="AN386" s="381">
        <f t="shared" ref="AN386" si="248">IF(H386="○",AD386,ROUNDUP(AD386*AK386,1))</f>
        <v>16.600000000000001</v>
      </c>
      <c r="AO386" s="381"/>
      <c r="AP386" s="381"/>
      <c r="AQ386" s="381"/>
      <c r="AR386" s="382"/>
      <c r="AT386" s="247"/>
      <c r="AU386" s="314"/>
      <c r="AV386" s="247" t="str">
        <f>IF(OR(H386="×",AV390="×"),"×","●")</f>
        <v>●</v>
      </c>
      <c r="AW386" s="314" t="str">
        <f>IF(AV386="●",IF(H386="定","-",H386),"-")</f>
        <v>△</v>
      </c>
      <c r="AX386" s="148"/>
      <c r="AY386" s="247"/>
      <c r="AZ386" s="314"/>
      <c r="BA386" s="148"/>
    </row>
    <row r="387" spans="2:53" ht="14.1" customHeight="1" x14ac:dyDescent="0.15">
      <c r="B387" s="486"/>
      <c r="C387" s="488"/>
      <c r="D387" s="490"/>
      <c r="E387" s="490"/>
      <c r="F387" s="486"/>
      <c r="G387" s="490"/>
      <c r="H387" s="446"/>
      <c r="I387" s="447"/>
      <c r="J387" s="448"/>
      <c r="K387" s="389"/>
      <c r="L387" s="390"/>
      <c r="M387" s="390"/>
      <c r="N387" s="390"/>
      <c r="O387" s="396"/>
      <c r="P387" s="397"/>
      <c r="Q387" s="397"/>
      <c r="R387" s="397"/>
      <c r="S387" s="397"/>
      <c r="T387" s="398"/>
      <c r="U387" s="401"/>
      <c r="V387" s="401"/>
      <c r="W387" s="402"/>
      <c r="X387" s="408"/>
      <c r="Y387" s="409"/>
      <c r="Z387" s="410"/>
      <c r="AA387" s="415"/>
      <c r="AB387" s="401"/>
      <c r="AC387" s="402"/>
      <c r="AD387" s="420"/>
      <c r="AE387" s="421"/>
      <c r="AF387" s="421"/>
      <c r="AG387" s="422"/>
      <c r="AH387" s="459"/>
      <c r="AI387" s="460"/>
      <c r="AJ387" s="461"/>
      <c r="AK387" s="457"/>
      <c r="AL387" s="457"/>
      <c r="AM387" s="458"/>
      <c r="AN387" s="383"/>
      <c r="AO387" s="383"/>
      <c r="AP387" s="383"/>
      <c r="AQ387" s="383"/>
      <c r="AR387" s="384"/>
      <c r="AT387" s="247"/>
      <c r="AU387" s="314"/>
      <c r="AV387" s="247"/>
      <c r="AW387" s="314"/>
      <c r="AX387" s="148"/>
      <c r="AY387" s="247"/>
      <c r="AZ387" s="314"/>
      <c r="BA387" s="148"/>
    </row>
    <row r="388" spans="2:53" ht="14.1" customHeight="1" x14ac:dyDescent="0.15">
      <c r="B388" s="486"/>
      <c r="C388" s="488"/>
      <c r="D388" s="490"/>
      <c r="E388" s="490"/>
      <c r="F388" s="486"/>
      <c r="G388" s="490"/>
      <c r="H388" s="446"/>
      <c r="I388" s="447"/>
      <c r="J388" s="448"/>
      <c r="K388" s="389"/>
      <c r="L388" s="390"/>
      <c r="M388" s="390"/>
      <c r="N388" s="390"/>
      <c r="O388" s="426"/>
      <c r="P388" s="428">
        <f t="shared" ref="P388" si="249">$M$237</f>
        <v>25</v>
      </c>
      <c r="Q388" s="429"/>
      <c r="R388" s="429"/>
      <c r="S388" s="429"/>
      <c r="T388" s="430"/>
      <c r="U388" s="401"/>
      <c r="V388" s="401"/>
      <c r="W388" s="402"/>
      <c r="X388" s="408"/>
      <c r="Y388" s="409"/>
      <c r="Z388" s="410"/>
      <c r="AA388" s="415"/>
      <c r="AB388" s="401"/>
      <c r="AC388" s="402"/>
      <c r="AD388" s="420"/>
      <c r="AE388" s="421"/>
      <c r="AF388" s="421"/>
      <c r="AG388" s="422"/>
      <c r="AH388" s="459"/>
      <c r="AI388" s="460"/>
      <c r="AJ388" s="461"/>
      <c r="AK388" s="457"/>
      <c r="AL388" s="457"/>
      <c r="AM388" s="458"/>
      <c r="AN388" s="383"/>
      <c r="AO388" s="383"/>
      <c r="AP388" s="383"/>
      <c r="AQ388" s="383"/>
      <c r="AR388" s="384"/>
      <c r="AT388" s="247"/>
      <c r="AU388" s="314"/>
      <c r="AV388" s="247"/>
      <c r="AW388" s="314"/>
      <c r="AX388" s="148"/>
      <c r="AY388" s="247"/>
      <c r="AZ388" s="314"/>
      <c r="BA388" s="148"/>
    </row>
    <row r="389" spans="2:53" ht="14.1" customHeight="1" x14ac:dyDescent="0.15">
      <c r="B389" s="487"/>
      <c r="C389" s="489"/>
      <c r="D389" s="491"/>
      <c r="E389" s="491"/>
      <c r="F389" s="487"/>
      <c r="G389" s="491"/>
      <c r="H389" s="449"/>
      <c r="I389" s="450"/>
      <c r="J389" s="451"/>
      <c r="K389" s="391"/>
      <c r="L389" s="392"/>
      <c r="M389" s="392"/>
      <c r="N389" s="392"/>
      <c r="O389" s="427"/>
      <c r="P389" s="431"/>
      <c r="Q389" s="432"/>
      <c r="R389" s="432"/>
      <c r="S389" s="432"/>
      <c r="T389" s="433"/>
      <c r="U389" s="403"/>
      <c r="V389" s="403"/>
      <c r="W389" s="404"/>
      <c r="X389" s="411"/>
      <c r="Y389" s="412"/>
      <c r="Z389" s="413"/>
      <c r="AA389" s="416"/>
      <c r="AB389" s="403"/>
      <c r="AC389" s="404"/>
      <c r="AD389" s="423"/>
      <c r="AE389" s="424"/>
      <c r="AF389" s="424"/>
      <c r="AG389" s="425"/>
      <c r="AH389" s="462"/>
      <c r="AI389" s="463"/>
      <c r="AJ389" s="464"/>
      <c r="AK389" s="457"/>
      <c r="AL389" s="457"/>
      <c r="AM389" s="458"/>
      <c r="AN389" s="385"/>
      <c r="AO389" s="385"/>
      <c r="AP389" s="385"/>
      <c r="AQ389" s="385"/>
      <c r="AR389" s="386"/>
      <c r="AT389" s="247"/>
      <c r="AU389" s="314"/>
      <c r="AV389" s="247"/>
      <c r="AW389" s="314"/>
      <c r="AX389" s="148"/>
      <c r="AY389" s="247"/>
      <c r="AZ389" s="314"/>
      <c r="BA389" s="148"/>
    </row>
    <row r="390" spans="2:53" ht="14.1" customHeight="1" x14ac:dyDescent="0.15">
      <c r="B390" s="492">
        <v>5</v>
      </c>
      <c r="C390" s="493" t="s">
        <v>130</v>
      </c>
      <c r="D390" s="494">
        <v>27</v>
      </c>
      <c r="E390" s="494" t="s">
        <v>131</v>
      </c>
      <c r="F390" s="492" t="s">
        <v>136</v>
      </c>
      <c r="G390" s="494"/>
      <c r="H390" s="443" t="s">
        <v>166</v>
      </c>
      <c r="I390" s="444"/>
      <c r="J390" s="445"/>
      <c r="K390" s="387">
        <f t="shared" ref="K390" si="250">$M$226</f>
        <v>2500</v>
      </c>
      <c r="L390" s="388"/>
      <c r="M390" s="388"/>
      <c r="N390" s="388"/>
      <c r="O390" s="393">
        <f t="shared" ref="O390" si="251">$M$235</f>
        <v>45</v>
      </c>
      <c r="P390" s="394"/>
      <c r="Q390" s="394"/>
      <c r="R390" s="394"/>
      <c r="S390" s="394"/>
      <c r="T390" s="395"/>
      <c r="U390" s="399">
        <f t="shared" ref="U390" si="252">IF(AND(H390="△",AV390="●"),20+ROUNDDOWN((K390-1000)/1000,0)*20,0)</f>
        <v>40</v>
      </c>
      <c r="V390" s="399"/>
      <c r="W390" s="400"/>
      <c r="X390" s="405">
        <f t="shared" ref="X390" si="253">IF(AND(H390="△",AV390="●"),IF(O390&gt;=10,O390*0.2,0),0)</f>
        <v>9</v>
      </c>
      <c r="Y390" s="406"/>
      <c r="Z390" s="407"/>
      <c r="AA390" s="414">
        <f t="shared" ref="AA390" si="254">IF(AND(H390="△",AV390="●"),P392*2,0)</f>
        <v>50</v>
      </c>
      <c r="AB390" s="399"/>
      <c r="AC390" s="400"/>
      <c r="AD390" s="417">
        <f t="shared" ref="AD390" si="255">U390+X390+AA390</f>
        <v>99</v>
      </c>
      <c r="AE390" s="418"/>
      <c r="AF390" s="418"/>
      <c r="AG390" s="419"/>
      <c r="AH390" s="459">
        <v>1</v>
      </c>
      <c r="AI390" s="460"/>
      <c r="AJ390" s="461"/>
      <c r="AK390" s="454">
        <f t="shared" ref="AK390" si="256">IF(AH390=1,$AL$36,IF(AH390=2,$AL$54,IF(AH390=3,$AL$73,IF(AH390=4,$AL$91,IF(AH390=5,$AL$109,IF(AH390=6,$AL$128,IF(AH390=7,$AL$146,IF(AH390=8,$AL$165,IF(AH390=9,$AL$183,IF(AH390=10,$AL$201,0))))))))))</f>
        <v>0.16700000000000001</v>
      </c>
      <c r="AL390" s="455"/>
      <c r="AM390" s="456"/>
      <c r="AN390" s="381">
        <f t="shared" ref="AN390" si="257">IF(H390="○",AD390,ROUNDUP(AD390*AK390,1))</f>
        <v>16.600000000000001</v>
      </c>
      <c r="AO390" s="381"/>
      <c r="AP390" s="381"/>
      <c r="AQ390" s="381"/>
      <c r="AR390" s="382"/>
      <c r="AT390" s="247"/>
      <c r="AU390" s="314"/>
      <c r="AV390" s="247" t="str">
        <f>IF(OR(H390="×",AV394="×"),"×","●")</f>
        <v>●</v>
      </c>
      <c r="AW390" s="314" t="str">
        <f>IF(AV390="●",IF(H390="定","-",H390),"-")</f>
        <v>△</v>
      </c>
      <c r="AX390" s="148"/>
      <c r="AY390" s="247"/>
      <c r="AZ390" s="314"/>
      <c r="BA390" s="148"/>
    </row>
    <row r="391" spans="2:53" ht="14.1" customHeight="1" x14ac:dyDescent="0.15">
      <c r="B391" s="486"/>
      <c r="C391" s="488"/>
      <c r="D391" s="490"/>
      <c r="E391" s="490"/>
      <c r="F391" s="486"/>
      <c r="G391" s="490"/>
      <c r="H391" s="446"/>
      <c r="I391" s="447"/>
      <c r="J391" s="448"/>
      <c r="K391" s="389"/>
      <c r="L391" s="390"/>
      <c r="M391" s="390"/>
      <c r="N391" s="390"/>
      <c r="O391" s="396"/>
      <c r="P391" s="397"/>
      <c r="Q391" s="397"/>
      <c r="R391" s="397"/>
      <c r="S391" s="397"/>
      <c r="T391" s="398"/>
      <c r="U391" s="401"/>
      <c r="V391" s="401"/>
      <c r="W391" s="402"/>
      <c r="X391" s="408"/>
      <c r="Y391" s="409"/>
      <c r="Z391" s="410"/>
      <c r="AA391" s="415"/>
      <c r="AB391" s="401"/>
      <c r="AC391" s="402"/>
      <c r="AD391" s="420"/>
      <c r="AE391" s="421"/>
      <c r="AF391" s="421"/>
      <c r="AG391" s="422"/>
      <c r="AH391" s="459"/>
      <c r="AI391" s="460"/>
      <c r="AJ391" s="461"/>
      <c r="AK391" s="457"/>
      <c r="AL391" s="457"/>
      <c r="AM391" s="458"/>
      <c r="AN391" s="383"/>
      <c r="AO391" s="383"/>
      <c r="AP391" s="383"/>
      <c r="AQ391" s="383"/>
      <c r="AR391" s="384"/>
      <c r="AT391" s="247"/>
      <c r="AU391" s="314"/>
      <c r="AV391" s="247"/>
      <c r="AW391" s="314"/>
      <c r="AX391" s="148"/>
      <c r="AY391" s="247"/>
      <c r="AZ391" s="314"/>
      <c r="BA391" s="148"/>
    </row>
    <row r="392" spans="2:53" ht="14.1" customHeight="1" x14ac:dyDescent="0.15">
      <c r="B392" s="486"/>
      <c r="C392" s="488"/>
      <c r="D392" s="490"/>
      <c r="E392" s="490"/>
      <c r="F392" s="486"/>
      <c r="G392" s="490"/>
      <c r="H392" s="446"/>
      <c r="I392" s="447"/>
      <c r="J392" s="448"/>
      <c r="K392" s="389"/>
      <c r="L392" s="390"/>
      <c r="M392" s="390"/>
      <c r="N392" s="390"/>
      <c r="O392" s="426"/>
      <c r="P392" s="428">
        <f t="shared" ref="P392" si="258">$M$237</f>
        <v>25</v>
      </c>
      <c r="Q392" s="429"/>
      <c r="R392" s="429"/>
      <c r="S392" s="429"/>
      <c r="T392" s="430"/>
      <c r="U392" s="401"/>
      <c r="V392" s="401"/>
      <c r="W392" s="402"/>
      <c r="X392" s="408"/>
      <c r="Y392" s="409"/>
      <c r="Z392" s="410"/>
      <c r="AA392" s="415"/>
      <c r="AB392" s="401"/>
      <c r="AC392" s="402"/>
      <c r="AD392" s="420"/>
      <c r="AE392" s="421"/>
      <c r="AF392" s="421"/>
      <c r="AG392" s="422"/>
      <c r="AH392" s="459"/>
      <c r="AI392" s="460"/>
      <c r="AJ392" s="461"/>
      <c r="AK392" s="457"/>
      <c r="AL392" s="457"/>
      <c r="AM392" s="458"/>
      <c r="AN392" s="383"/>
      <c r="AO392" s="383"/>
      <c r="AP392" s="383"/>
      <c r="AQ392" s="383"/>
      <c r="AR392" s="384"/>
      <c r="AT392" s="247"/>
      <c r="AU392" s="314"/>
      <c r="AV392" s="247"/>
      <c r="AW392" s="314"/>
      <c r="AX392" s="148"/>
      <c r="AY392" s="247"/>
      <c r="AZ392" s="314"/>
      <c r="BA392" s="148"/>
    </row>
    <row r="393" spans="2:53" ht="14.1" customHeight="1" x14ac:dyDescent="0.15">
      <c r="B393" s="487"/>
      <c r="C393" s="489"/>
      <c r="D393" s="491"/>
      <c r="E393" s="491"/>
      <c r="F393" s="487"/>
      <c r="G393" s="491"/>
      <c r="H393" s="449"/>
      <c r="I393" s="450"/>
      <c r="J393" s="451"/>
      <c r="K393" s="391"/>
      <c r="L393" s="392"/>
      <c r="M393" s="392"/>
      <c r="N393" s="392"/>
      <c r="O393" s="427"/>
      <c r="P393" s="431"/>
      <c r="Q393" s="432"/>
      <c r="R393" s="432"/>
      <c r="S393" s="432"/>
      <c r="T393" s="433"/>
      <c r="U393" s="403"/>
      <c r="V393" s="403"/>
      <c r="W393" s="404"/>
      <c r="X393" s="411"/>
      <c r="Y393" s="412"/>
      <c r="Z393" s="413"/>
      <c r="AA393" s="416"/>
      <c r="AB393" s="403"/>
      <c r="AC393" s="404"/>
      <c r="AD393" s="423"/>
      <c r="AE393" s="424"/>
      <c r="AF393" s="424"/>
      <c r="AG393" s="425"/>
      <c r="AH393" s="462"/>
      <c r="AI393" s="463"/>
      <c r="AJ393" s="464"/>
      <c r="AK393" s="457"/>
      <c r="AL393" s="457"/>
      <c r="AM393" s="458"/>
      <c r="AN393" s="385"/>
      <c r="AO393" s="385"/>
      <c r="AP393" s="385"/>
      <c r="AQ393" s="385"/>
      <c r="AR393" s="386"/>
      <c r="AT393" s="247"/>
      <c r="AU393" s="314"/>
      <c r="AV393" s="247"/>
      <c r="AW393" s="314"/>
      <c r="AX393" s="148"/>
      <c r="AY393" s="247"/>
      <c r="AZ393" s="314"/>
      <c r="BA393" s="148"/>
    </row>
    <row r="394" spans="2:53" ht="14.1" customHeight="1" x14ac:dyDescent="0.15">
      <c r="B394" s="492">
        <v>5</v>
      </c>
      <c r="C394" s="493" t="s">
        <v>130</v>
      </c>
      <c r="D394" s="494">
        <v>28</v>
      </c>
      <c r="E394" s="494" t="s">
        <v>131</v>
      </c>
      <c r="F394" s="492" t="s">
        <v>137</v>
      </c>
      <c r="G394" s="494"/>
      <c r="H394" s="443" t="s">
        <v>166</v>
      </c>
      <c r="I394" s="444"/>
      <c r="J394" s="445"/>
      <c r="K394" s="387">
        <f t="shared" ref="K394" si="259">$M$226</f>
        <v>2500</v>
      </c>
      <c r="L394" s="388"/>
      <c r="M394" s="388"/>
      <c r="N394" s="388"/>
      <c r="O394" s="393">
        <f t="shared" ref="O394" si="260">$M$235</f>
        <v>45</v>
      </c>
      <c r="P394" s="394"/>
      <c r="Q394" s="394"/>
      <c r="R394" s="394"/>
      <c r="S394" s="394"/>
      <c r="T394" s="395"/>
      <c r="U394" s="399">
        <f t="shared" ref="U394" si="261">IF(AND(H394="△",AV394="●"),20+ROUNDDOWN((K394-1000)/1000,0)*20,0)</f>
        <v>40</v>
      </c>
      <c r="V394" s="399"/>
      <c r="W394" s="400"/>
      <c r="X394" s="405">
        <f t="shared" ref="X394" si="262">IF(AND(H394="△",AV394="●"),IF(O394&gt;=10,O394*0.2,0),0)</f>
        <v>9</v>
      </c>
      <c r="Y394" s="406"/>
      <c r="Z394" s="407"/>
      <c r="AA394" s="414">
        <f t="shared" ref="AA394" si="263">IF(AND(H394="△",AV394="●"),P396*2,0)</f>
        <v>50</v>
      </c>
      <c r="AB394" s="399"/>
      <c r="AC394" s="400"/>
      <c r="AD394" s="417">
        <f t="shared" ref="AD394" si="264">U394+X394+AA394</f>
        <v>99</v>
      </c>
      <c r="AE394" s="418"/>
      <c r="AF394" s="418"/>
      <c r="AG394" s="419"/>
      <c r="AH394" s="495">
        <v>2</v>
      </c>
      <c r="AI394" s="496"/>
      <c r="AJ394" s="497"/>
      <c r="AK394" s="454">
        <f t="shared" ref="AK394" si="265">IF(AH394=1,$AL$36,IF(AH394=2,$AL$54,IF(AH394=3,$AL$73,IF(AH394=4,$AL$91,IF(AH394=5,$AL$109,IF(AH394=6,$AL$128,IF(AH394=7,$AL$146,IF(AH394=8,$AL$165,IF(AH394=9,$AL$183,IF(AH394=10,$AL$201,0))))))))))</f>
        <v>9.0999999999999998E-2</v>
      </c>
      <c r="AL394" s="455"/>
      <c r="AM394" s="456"/>
      <c r="AN394" s="381">
        <f t="shared" ref="AN394" si="266">IF(H394="○",AD394,ROUNDUP(AD394*AK394,1))</f>
        <v>9.1</v>
      </c>
      <c r="AO394" s="381"/>
      <c r="AP394" s="381"/>
      <c r="AQ394" s="381"/>
      <c r="AR394" s="382"/>
      <c r="AT394" s="247"/>
      <c r="AU394" s="314"/>
      <c r="AV394" s="247" t="str">
        <f>IF(OR(H394="×",AV398="×"),"×","●")</f>
        <v>●</v>
      </c>
      <c r="AW394" s="314" t="str">
        <f>IF(AV394="●",IF(H394="定","-",H394),"-")</f>
        <v>△</v>
      </c>
      <c r="AX394" s="148"/>
      <c r="AY394" s="247"/>
      <c r="AZ394" s="314"/>
      <c r="BA394" s="148"/>
    </row>
    <row r="395" spans="2:53" ht="14.1" customHeight="1" x14ac:dyDescent="0.15">
      <c r="B395" s="486"/>
      <c r="C395" s="488"/>
      <c r="D395" s="490"/>
      <c r="E395" s="490"/>
      <c r="F395" s="486"/>
      <c r="G395" s="490"/>
      <c r="H395" s="446"/>
      <c r="I395" s="447"/>
      <c r="J395" s="448"/>
      <c r="K395" s="389"/>
      <c r="L395" s="390"/>
      <c r="M395" s="390"/>
      <c r="N395" s="390"/>
      <c r="O395" s="396"/>
      <c r="P395" s="397"/>
      <c r="Q395" s="397"/>
      <c r="R395" s="397"/>
      <c r="S395" s="397"/>
      <c r="T395" s="398"/>
      <c r="U395" s="401"/>
      <c r="V395" s="401"/>
      <c r="W395" s="402"/>
      <c r="X395" s="408"/>
      <c r="Y395" s="409"/>
      <c r="Z395" s="410"/>
      <c r="AA395" s="415"/>
      <c r="AB395" s="401"/>
      <c r="AC395" s="402"/>
      <c r="AD395" s="420"/>
      <c r="AE395" s="421"/>
      <c r="AF395" s="421"/>
      <c r="AG395" s="422"/>
      <c r="AH395" s="495"/>
      <c r="AI395" s="496"/>
      <c r="AJ395" s="497"/>
      <c r="AK395" s="457"/>
      <c r="AL395" s="457"/>
      <c r="AM395" s="458"/>
      <c r="AN395" s="383"/>
      <c r="AO395" s="383"/>
      <c r="AP395" s="383"/>
      <c r="AQ395" s="383"/>
      <c r="AR395" s="384"/>
      <c r="AT395" s="247"/>
      <c r="AU395" s="314"/>
      <c r="AV395" s="247"/>
      <c r="AW395" s="314"/>
      <c r="AX395" s="148"/>
      <c r="AY395" s="247"/>
      <c r="AZ395" s="314"/>
      <c r="BA395" s="148"/>
    </row>
    <row r="396" spans="2:53" ht="14.1" customHeight="1" x14ac:dyDescent="0.15">
      <c r="B396" s="486"/>
      <c r="C396" s="488"/>
      <c r="D396" s="490"/>
      <c r="E396" s="490"/>
      <c r="F396" s="486"/>
      <c r="G396" s="490"/>
      <c r="H396" s="446"/>
      <c r="I396" s="447"/>
      <c r="J396" s="448"/>
      <c r="K396" s="389"/>
      <c r="L396" s="390"/>
      <c r="M396" s="390"/>
      <c r="N396" s="390"/>
      <c r="O396" s="426"/>
      <c r="P396" s="428">
        <f t="shared" ref="P396" si="267">$M$237</f>
        <v>25</v>
      </c>
      <c r="Q396" s="429"/>
      <c r="R396" s="429"/>
      <c r="S396" s="429"/>
      <c r="T396" s="430"/>
      <c r="U396" s="401"/>
      <c r="V396" s="401"/>
      <c r="W396" s="402"/>
      <c r="X396" s="408"/>
      <c r="Y396" s="409"/>
      <c r="Z396" s="410"/>
      <c r="AA396" s="415"/>
      <c r="AB396" s="401"/>
      <c r="AC396" s="402"/>
      <c r="AD396" s="420"/>
      <c r="AE396" s="421"/>
      <c r="AF396" s="421"/>
      <c r="AG396" s="422"/>
      <c r="AH396" s="495"/>
      <c r="AI396" s="496"/>
      <c r="AJ396" s="497"/>
      <c r="AK396" s="457"/>
      <c r="AL396" s="457"/>
      <c r="AM396" s="458"/>
      <c r="AN396" s="383"/>
      <c r="AO396" s="383"/>
      <c r="AP396" s="383"/>
      <c r="AQ396" s="383"/>
      <c r="AR396" s="384"/>
      <c r="AT396" s="247"/>
      <c r="AU396" s="314"/>
      <c r="AV396" s="247"/>
      <c r="AW396" s="314"/>
      <c r="AX396" s="148"/>
      <c r="AY396" s="247"/>
      <c r="AZ396" s="314"/>
      <c r="BA396" s="148"/>
    </row>
    <row r="397" spans="2:53" ht="14.1" customHeight="1" x14ac:dyDescent="0.15">
      <c r="B397" s="487"/>
      <c r="C397" s="489"/>
      <c r="D397" s="491"/>
      <c r="E397" s="491"/>
      <c r="F397" s="487"/>
      <c r="G397" s="491"/>
      <c r="H397" s="449"/>
      <c r="I397" s="450"/>
      <c r="J397" s="451"/>
      <c r="K397" s="391"/>
      <c r="L397" s="392"/>
      <c r="M397" s="392"/>
      <c r="N397" s="392"/>
      <c r="O397" s="427"/>
      <c r="P397" s="431"/>
      <c r="Q397" s="432"/>
      <c r="R397" s="432"/>
      <c r="S397" s="432"/>
      <c r="T397" s="433"/>
      <c r="U397" s="403"/>
      <c r="V397" s="403"/>
      <c r="W397" s="404"/>
      <c r="X397" s="411"/>
      <c r="Y397" s="412"/>
      <c r="Z397" s="413"/>
      <c r="AA397" s="416"/>
      <c r="AB397" s="403"/>
      <c r="AC397" s="404"/>
      <c r="AD397" s="423"/>
      <c r="AE397" s="424"/>
      <c r="AF397" s="424"/>
      <c r="AG397" s="425"/>
      <c r="AH397" s="498"/>
      <c r="AI397" s="499"/>
      <c r="AJ397" s="500"/>
      <c r="AK397" s="457"/>
      <c r="AL397" s="457"/>
      <c r="AM397" s="458"/>
      <c r="AN397" s="385"/>
      <c r="AO397" s="385"/>
      <c r="AP397" s="385"/>
      <c r="AQ397" s="385"/>
      <c r="AR397" s="386"/>
      <c r="AT397" s="247"/>
      <c r="AU397" s="314"/>
      <c r="AV397" s="247"/>
      <c r="AW397" s="314"/>
      <c r="AX397" s="148"/>
      <c r="AY397" s="247"/>
      <c r="AZ397" s="314"/>
      <c r="BA397" s="148"/>
    </row>
    <row r="398" spans="2:53" ht="14.1" customHeight="1" x14ac:dyDescent="0.15">
      <c r="B398" s="434">
        <v>5</v>
      </c>
      <c r="C398" s="437" t="s">
        <v>130</v>
      </c>
      <c r="D398" s="440">
        <v>29</v>
      </c>
      <c r="E398" s="440" t="s">
        <v>131</v>
      </c>
      <c r="F398" s="434" t="s">
        <v>138</v>
      </c>
      <c r="G398" s="440"/>
      <c r="H398" s="443" t="s">
        <v>165</v>
      </c>
      <c r="I398" s="444"/>
      <c r="J398" s="445"/>
      <c r="K398" s="387">
        <f t="shared" ref="K398" si="268">$M$226</f>
        <v>2500</v>
      </c>
      <c r="L398" s="388"/>
      <c r="M398" s="388"/>
      <c r="N398" s="388"/>
      <c r="O398" s="393">
        <f t="shared" ref="O398" si="269">$M$235</f>
        <v>45</v>
      </c>
      <c r="P398" s="394"/>
      <c r="Q398" s="394"/>
      <c r="R398" s="394"/>
      <c r="S398" s="394"/>
      <c r="T398" s="395"/>
      <c r="U398" s="399">
        <f t="shared" ref="U398" si="270">IF(AND(H398="○",AV398="●"),20+ROUNDDOWN((K398-1000)/1000,0)*20,0)</f>
        <v>40</v>
      </c>
      <c r="V398" s="399"/>
      <c r="W398" s="400"/>
      <c r="X398" s="405">
        <f t="shared" ref="X398" si="271">IF(AND(H398="○",AV398="●"),IF(O398&gt;=10,O398*0.2,0),0)</f>
        <v>9</v>
      </c>
      <c r="Y398" s="406"/>
      <c r="Z398" s="407"/>
      <c r="AA398" s="414">
        <f t="shared" ref="AA398" si="272">IF(AND(H398="○",AV398="●"),P400*2,0)</f>
        <v>50</v>
      </c>
      <c r="AB398" s="399"/>
      <c r="AC398" s="400"/>
      <c r="AD398" s="417">
        <f t="shared" ref="AD398" si="273">U398+X398+AA398</f>
        <v>99</v>
      </c>
      <c r="AE398" s="418"/>
      <c r="AF398" s="418"/>
      <c r="AG398" s="419"/>
      <c r="AH398" s="369"/>
      <c r="AI398" s="370"/>
      <c r="AJ398" s="371"/>
      <c r="AK398" s="501"/>
      <c r="AL398" s="502"/>
      <c r="AM398" s="503"/>
      <c r="AN398" s="381">
        <f t="shared" ref="AN398" si="274">IF(H398="○",AD398,ROUNDUP(AD398*AK398,1))</f>
        <v>99</v>
      </c>
      <c r="AO398" s="381"/>
      <c r="AP398" s="381"/>
      <c r="AQ398" s="381"/>
      <c r="AR398" s="382"/>
      <c r="AT398" s="247">
        <f>$AN398-ROUNDUP($AN398*$AL$36,1)</f>
        <v>82.4</v>
      </c>
      <c r="AU398" s="247"/>
      <c r="AV398" s="247" t="str">
        <f>IF(OR(H398="×",AV402="×"),"×","●")</f>
        <v>●</v>
      </c>
      <c r="AW398" s="314" t="str">
        <f>IF(AV398="●",IF(H398="定","-",H398),"-")</f>
        <v>○</v>
      </c>
      <c r="AX398" s="148"/>
      <c r="AY398" s="247"/>
      <c r="AZ398" s="247"/>
      <c r="BA398" s="148"/>
    </row>
    <row r="399" spans="2:53" ht="14.1" customHeight="1" x14ac:dyDescent="0.15">
      <c r="B399" s="435"/>
      <c r="C399" s="438"/>
      <c r="D399" s="441"/>
      <c r="E399" s="441"/>
      <c r="F399" s="435"/>
      <c r="G399" s="441"/>
      <c r="H399" s="446"/>
      <c r="I399" s="447"/>
      <c r="J399" s="448"/>
      <c r="K399" s="389"/>
      <c r="L399" s="390"/>
      <c r="M399" s="390"/>
      <c r="N399" s="390"/>
      <c r="O399" s="396"/>
      <c r="P399" s="397"/>
      <c r="Q399" s="397"/>
      <c r="R399" s="397"/>
      <c r="S399" s="397"/>
      <c r="T399" s="398"/>
      <c r="U399" s="401"/>
      <c r="V399" s="401"/>
      <c r="W399" s="402"/>
      <c r="X399" s="408"/>
      <c r="Y399" s="409"/>
      <c r="Z399" s="410"/>
      <c r="AA399" s="415"/>
      <c r="AB399" s="401"/>
      <c r="AC399" s="402"/>
      <c r="AD399" s="420"/>
      <c r="AE399" s="421"/>
      <c r="AF399" s="421"/>
      <c r="AG399" s="422"/>
      <c r="AH399" s="372"/>
      <c r="AI399" s="373"/>
      <c r="AJ399" s="374"/>
      <c r="AK399" s="502"/>
      <c r="AL399" s="502"/>
      <c r="AM399" s="503"/>
      <c r="AN399" s="383"/>
      <c r="AO399" s="383"/>
      <c r="AP399" s="383"/>
      <c r="AQ399" s="383"/>
      <c r="AR399" s="384"/>
      <c r="AT399" s="247"/>
      <c r="AU399" s="247"/>
      <c r="AV399" s="247"/>
      <c r="AW399" s="314"/>
      <c r="AX399" s="148"/>
      <c r="AY399" s="247"/>
      <c r="AZ399" s="247"/>
      <c r="BA399" s="148"/>
    </row>
    <row r="400" spans="2:53" ht="14.1" customHeight="1" x14ac:dyDescent="0.15">
      <c r="B400" s="435"/>
      <c r="C400" s="438"/>
      <c r="D400" s="441"/>
      <c r="E400" s="441"/>
      <c r="F400" s="435"/>
      <c r="G400" s="441"/>
      <c r="H400" s="446"/>
      <c r="I400" s="447"/>
      <c r="J400" s="448"/>
      <c r="K400" s="389"/>
      <c r="L400" s="390"/>
      <c r="M400" s="390"/>
      <c r="N400" s="390"/>
      <c r="O400" s="426"/>
      <c r="P400" s="428">
        <f t="shared" ref="P400" si="275">$M$237</f>
        <v>25</v>
      </c>
      <c r="Q400" s="429"/>
      <c r="R400" s="429"/>
      <c r="S400" s="429"/>
      <c r="T400" s="430"/>
      <c r="U400" s="401"/>
      <c r="V400" s="401"/>
      <c r="W400" s="402"/>
      <c r="X400" s="408"/>
      <c r="Y400" s="409"/>
      <c r="Z400" s="410"/>
      <c r="AA400" s="415"/>
      <c r="AB400" s="401"/>
      <c r="AC400" s="402"/>
      <c r="AD400" s="420"/>
      <c r="AE400" s="421"/>
      <c r="AF400" s="421"/>
      <c r="AG400" s="422"/>
      <c r="AH400" s="372"/>
      <c r="AI400" s="373"/>
      <c r="AJ400" s="374"/>
      <c r="AK400" s="502"/>
      <c r="AL400" s="502"/>
      <c r="AM400" s="503"/>
      <c r="AN400" s="383"/>
      <c r="AO400" s="383"/>
      <c r="AP400" s="383"/>
      <c r="AQ400" s="383"/>
      <c r="AR400" s="384"/>
      <c r="AT400" s="247"/>
      <c r="AU400" s="247"/>
      <c r="AV400" s="247"/>
      <c r="AW400" s="314"/>
      <c r="AX400" s="148"/>
      <c r="AY400" s="247"/>
      <c r="AZ400" s="247"/>
      <c r="BA400" s="148"/>
    </row>
    <row r="401" spans="2:63" ht="14.1" customHeight="1" x14ac:dyDescent="0.15">
      <c r="B401" s="436"/>
      <c r="C401" s="439"/>
      <c r="D401" s="442"/>
      <c r="E401" s="442"/>
      <c r="F401" s="436"/>
      <c r="G401" s="442"/>
      <c r="H401" s="449"/>
      <c r="I401" s="450"/>
      <c r="J401" s="451"/>
      <c r="K401" s="391"/>
      <c r="L401" s="392"/>
      <c r="M401" s="392"/>
      <c r="N401" s="392"/>
      <c r="O401" s="427"/>
      <c r="P401" s="431"/>
      <c r="Q401" s="432"/>
      <c r="R401" s="432"/>
      <c r="S401" s="432"/>
      <c r="T401" s="433"/>
      <c r="U401" s="403"/>
      <c r="V401" s="403"/>
      <c r="W401" s="404"/>
      <c r="X401" s="411"/>
      <c r="Y401" s="412"/>
      <c r="Z401" s="413"/>
      <c r="AA401" s="416"/>
      <c r="AB401" s="403"/>
      <c r="AC401" s="404"/>
      <c r="AD401" s="423"/>
      <c r="AE401" s="424"/>
      <c r="AF401" s="424"/>
      <c r="AG401" s="425"/>
      <c r="AH401" s="375"/>
      <c r="AI401" s="376"/>
      <c r="AJ401" s="377"/>
      <c r="AK401" s="502"/>
      <c r="AL401" s="502"/>
      <c r="AM401" s="503"/>
      <c r="AN401" s="385"/>
      <c r="AO401" s="385"/>
      <c r="AP401" s="385"/>
      <c r="AQ401" s="385"/>
      <c r="AR401" s="386"/>
      <c r="AT401" s="247"/>
      <c r="AU401" s="247"/>
      <c r="AV401" s="247"/>
      <c r="AW401" s="314"/>
      <c r="AX401" s="148"/>
      <c r="AY401" s="247"/>
      <c r="AZ401" s="247"/>
      <c r="BA401" s="148"/>
    </row>
    <row r="402" spans="2:63" ht="14.1" customHeight="1" x14ac:dyDescent="0.15">
      <c r="B402" s="434">
        <v>5</v>
      </c>
      <c r="C402" s="437" t="s">
        <v>130</v>
      </c>
      <c r="D402" s="440">
        <v>30</v>
      </c>
      <c r="E402" s="440" t="s">
        <v>131</v>
      </c>
      <c r="F402" s="434" t="s">
        <v>139</v>
      </c>
      <c r="G402" s="440"/>
      <c r="H402" s="443" t="s">
        <v>165</v>
      </c>
      <c r="I402" s="444"/>
      <c r="J402" s="445"/>
      <c r="K402" s="387">
        <f t="shared" ref="K402" si="276">$M$226</f>
        <v>2500</v>
      </c>
      <c r="L402" s="388"/>
      <c r="M402" s="388"/>
      <c r="N402" s="388"/>
      <c r="O402" s="393">
        <f t="shared" ref="O402" si="277">$M$235</f>
        <v>45</v>
      </c>
      <c r="P402" s="394"/>
      <c r="Q402" s="394"/>
      <c r="R402" s="394"/>
      <c r="S402" s="394"/>
      <c r="T402" s="395"/>
      <c r="U402" s="399">
        <f t="shared" ref="U402" si="278">IF(AND(H402="○",AV402="●"),20+ROUNDDOWN((K402-1000)/1000,0)*20,0)</f>
        <v>40</v>
      </c>
      <c r="V402" s="399"/>
      <c r="W402" s="400"/>
      <c r="X402" s="405">
        <f t="shared" ref="X402" si="279">IF(AND(H402="○",AV402="●"),IF(O402&gt;=10,O402*0.2,0),0)</f>
        <v>9</v>
      </c>
      <c r="Y402" s="406"/>
      <c r="Z402" s="407"/>
      <c r="AA402" s="414">
        <f t="shared" ref="AA402" si="280">IF(AND(H402="○",AV402="●"),P404*2,0)</f>
        <v>50</v>
      </c>
      <c r="AB402" s="399"/>
      <c r="AC402" s="400"/>
      <c r="AD402" s="417">
        <f t="shared" ref="AD402" si="281">U402+X402+AA402</f>
        <v>99</v>
      </c>
      <c r="AE402" s="418"/>
      <c r="AF402" s="418"/>
      <c r="AG402" s="419"/>
      <c r="AH402" s="369"/>
      <c r="AI402" s="370"/>
      <c r="AJ402" s="371"/>
      <c r="AK402" s="501"/>
      <c r="AL402" s="502"/>
      <c r="AM402" s="503"/>
      <c r="AN402" s="381">
        <f t="shared" ref="AN402" si="282">IF(H402="○",AD402,ROUNDUP(AD402*AK402,1))</f>
        <v>99</v>
      </c>
      <c r="AO402" s="381"/>
      <c r="AP402" s="381"/>
      <c r="AQ402" s="381"/>
      <c r="AR402" s="382"/>
      <c r="AT402" s="247">
        <f>$AN402-ROUNDUP($AN402*$AL$36,1)</f>
        <v>82.4</v>
      </c>
      <c r="AU402" s="247"/>
      <c r="AV402" s="247" t="str">
        <f>IF(OR(H402="×",AV406="×"),"×","●")</f>
        <v>●</v>
      </c>
      <c r="AW402" s="314" t="str">
        <f>IF(AV402="●",IF(H402="定","-",H402),"-")</f>
        <v>○</v>
      </c>
      <c r="AX402" s="148"/>
      <c r="AY402" s="247"/>
      <c r="AZ402" s="247"/>
      <c r="BA402" s="148"/>
    </row>
    <row r="403" spans="2:63" ht="14.1" customHeight="1" x14ac:dyDescent="0.15">
      <c r="B403" s="435"/>
      <c r="C403" s="438"/>
      <c r="D403" s="441"/>
      <c r="E403" s="441"/>
      <c r="F403" s="435"/>
      <c r="G403" s="441"/>
      <c r="H403" s="446"/>
      <c r="I403" s="447"/>
      <c r="J403" s="448"/>
      <c r="K403" s="389"/>
      <c r="L403" s="390"/>
      <c r="M403" s="390"/>
      <c r="N403" s="390"/>
      <c r="O403" s="396"/>
      <c r="P403" s="397"/>
      <c r="Q403" s="397"/>
      <c r="R403" s="397"/>
      <c r="S403" s="397"/>
      <c r="T403" s="398"/>
      <c r="U403" s="401"/>
      <c r="V403" s="401"/>
      <c r="W403" s="402"/>
      <c r="X403" s="408"/>
      <c r="Y403" s="409"/>
      <c r="Z403" s="410"/>
      <c r="AA403" s="415"/>
      <c r="AB403" s="401"/>
      <c r="AC403" s="402"/>
      <c r="AD403" s="420"/>
      <c r="AE403" s="421"/>
      <c r="AF403" s="421"/>
      <c r="AG403" s="422"/>
      <c r="AH403" s="372"/>
      <c r="AI403" s="373"/>
      <c r="AJ403" s="374"/>
      <c r="AK403" s="502"/>
      <c r="AL403" s="502"/>
      <c r="AM403" s="503"/>
      <c r="AN403" s="383"/>
      <c r="AO403" s="383"/>
      <c r="AP403" s="383"/>
      <c r="AQ403" s="383"/>
      <c r="AR403" s="384"/>
      <c r="AT403" s="247"/>
      <c r="AU403" s="247"/>
      <c r="AV403" s="247"/>
      <c r="AW403" s="314"/>
      <c r="AX403" s="148"/>
      <c r="AY403" s="247"/>
      <c r="AZ403" s="247"/>
      <c r="BA403" s="148"/>
    </row>
    <row r="404" spans="2:63" ht="14.1" customHeight="1" x14ac:dyDescent="0.15">
      <c r="B404" s="435"/>
      <c r="C404" s="438"/>
      <c r="D404" s="441"/>
      <c r="E404" s="441"/>
      <c r="F404" s="435"/>
      <c r="G404" s="441"/>
      <c r="H404" s="446"/>
      <c r="I404" s="447"/>
      <c r="J404" s="448"/>
      <c r="K404" s="389"/>
      <c r="L404" s="390"/>
      <c r="M404" s="390"/>
      <c r="N404" s="390"/>
      <c r="O404" s="426"/>
      <c r="P404" s="428">
        <f t="shared" ref="P404" si="283">$M$237</f>
        <v>25</v>
      </c>
      <c r="Q404" s="429"/>
      <c r="R404" s="429"/>
      <c r="S404" s="429"/>
      <c r="T404" s="430"/>
      <c r="U404" s="401"/>
      <c r="V404" s="401"/>
      <c r="W404" s="402"/>
      <c r="X404" s="408"/>
      <c r="Y404" s="409"/>
      <c r="Z404" s="410"/>
      <c r="AA404" s="415"/>
      <c r="AB404" s="401"/>
      <c r="AC404" s="402"/>
      <c r="AD404" s="420"/>
      <c r="AE404" s="421"/>
      <c r="AF404" s="421"/>
      <c r="AG404" s="422"/>
      <c r="AH404" s="372"/>
      <c r="AI404" s="373"/>
      <c r="AJ404" s="374"/>
      <c r="AK404" s="502"/>
      <c r="AL404" s="502"/>
      <c r="AM404" s="503"/>
      <c r="AN404" s="383"/>
      <c r="AO404" s="383"/>
      <c r="AP404" s="383"/>
      <c r="AQ404" s="383"/>
      <c r="AR404" s="384"/>
      <c r="AT404" s="247"/>
      <c r="AU404" s="247"/>
      <c r="AV404" s="247"/>
      <c r="AW404" s="314"/>
      <c r="AX404" s="148"/>
      <c r="AY404" s="247"/>
      <c r="AZ404" s="247"/>
      <c r="BA404" s="148"/>
    </row>
    <row r="405" spans="2:63" ht="14.1" customHeight="1" x14ac:dyDescent="0.15">
      <c r="B405" s="436"/>
      <c r="C405" s="439"/>
      <c r="D405" s="442"/>
      <c r="E405" s="442"/>
      <c r="F405" s="436"/>
      <c r="G405" s="442"/>
      <c r="H405" s="449"/>
      <c r="I405" s="450"/>
      <c r="J405" s="451"/>
      <c r="K405" s="391"/>
      <c r="L405" s="392"/>
      <c r="M405" s="392"/>
      <c r="N405" s="392"/>
      <c r="O405" s="427"/>
      <c r="P405" s="431"/>
      <c r="Q405" s="432"/>
      <c r="R405" s="432"/>
      <c r="S405" s="432"/>
      <c r="T405" s="433"/>
      <c r="U405" s="403"/>
      <c r="V405" s="403"/>
      <c r="W405" s="404"/>
      <c r="X405" s="411"/>
      <c r="Y405" s="412"/>
      <c r="Z405" s="413"/>
      <c r="AA405" s="416"/>
      <c r="AB405" s="403"/>
      <c r="AC405" s="404"/>
      <c r="AD405" s="423"/>
      <c r="AE405" s="424"/>
      <c r="AF405" s="424"/>
      <c r="AG405" s="425"/>
      <c r="AH405" s="375"/>
      <c r="AI405" s="376"/>
      <c r="AJ405" s="377"/>
      <c r="AK405" s="502"/>
      <c r="AL405" s="502"/>
      <c r="AM405" s="503"/>
      <c r="AN405" s="385"/>
      <c r="AO405" s="385"/>
      <c r="AP405" s="385"/>
      <c r="AQ405" s="385"/>
      <c r="AR405" s="386"/>
      <c r="AT405" s="247"/>
      <c r="AU405" s="247"/>
      <c r="AV405" s="247"/>
      <c r="AW405" s="314"/>
      <c r="AX405" s="148"/>
      <c r="AY405" s="247"/>
      <c r="AZ405" s="247"/>
      <c r="BA405" s="148"/>
    </row>
    <row r="406" spans="2:63" ht="14.1" customHeight="1" x14ac:dyDescent="0.15">
      <c r="B406" s="492">
        <v>5</v>
      </c>
      <c r="C406" s="493" t="s">
        <v>130</v>
      </c>
      <c r="D406" s="494">
        <v>31</v>
      </c>
      <c r="E406" s="494" t="s">
        <v>131</v>
      </c>
      <c r="F406" s="492" t="s">
        <v>140</v>
      </c>
      <c r="G406" s="494"/>
      <c r="H406" s="443" t="s">
        <v>166</v>
      </c>
      <c r="I406" s="444"/>
      <c r="J406" s="445"/>
      <c r="K406" s="387">
        <f t="shared" ref="K406" si="284">$M$226</f>
        <v>2500</v>
      </c>
      <c r="L406" s="388"/>
      <c r="M406" s="388"/>
      <c r="N406" s="388"/>
      <c r="O406" s="393">
        <f t="shared" ref="O406" si="285">$M$235</f>
        <v>45</v>
      </c>
      <c r="P406" s="394"/>
      <c r="Q406" s="394"/>
      <c r="R406" s="394"/>
      <c r="S406" s="394"/>
      <c r="T406" s="395"/>
      <c r="U406" s="399">
        <f>IF(AND(H406="△",AV406="●"),20+ROUNDDOWN((K406-1000)/1000,0)*20,0)</f>
        <v>40</v>
      </c>
      <c r="V406" s="399"/>
      <c r="W406" s="400"/>
      <c r="X406" s="405">
        <f>IF(AND(H406="△",AV406="●"),IF(O406&gt;=10,O406*0.2,0),0)</f>
        <v>9</v>
      </c>
      <c r="Y406" s="406"/>
      <c r="Z406" s="407"/>
      <c r="AA406" s="414">
        <f>IF(AND(H406="△",AV406="●"),P408*2,0)</f>
        <v>50</v>
      </c>
      <c r="AB406" s="399"/>
      <c r="AC406" s="400"/>
      <c r="AD406" s="417">
        <f t="shared" ref="AD406" si="286">U406+X406+AA406</f>
        <v>99</v>
      </c>
      <c r="AE406" s="418"/>
      <c r="AF406" s="418"/>
      <c r="AG406" s="419"/>
      <c r="AH406" s="459">
        <v>1</v>
      </c>
      <c r="AI406" s="460"/>
      <c r="AJ406" s="461"/>
      <c r="AK406" s="454">
        <f>IF(AH406=1,$AL$36,IF(AH406=2,$AL$54,IF(AH406=3,$AL$73,IF(AH406=4,$AL$91,IF(AH406=5,$AL$109,IF(AH406=6,$AL$128,IF(AH406=7,$AL$146,IF(AH406=8,$AL$165,IF(AH406=9,$AL$183,IF(AH406=10,$AL$201,0))))))))))</f>
        <v>0.16700000000000001</v>
      </c>
      <c r="AL406" s="455"/>
      <c r="AM406" s="456"/>
      <c r="AN406" s="381">
        <f t="shared" ref="AN406" si="287">IF(H406="○",AD406,ROUNDUP(AD406*AK406,1))</f>
        <v>16.600000000000001</v>
      </c>
      <c r="AO406" s="381"/>
      <c r="AP406" s="381"/>
      <c r="AQ406" s="381"/>
      <c r="AR406" s="382"/>
      <c r="AT406" s="247"/>
      <c r="AU406" s="314"/>
      <c r="AV406" s="314" t="str">
        <f>IF(H406="×","×","●")</f>
        <v>●</v>
      </c>
      <c r="AW406" s="314" t="str">
        <f>IF(AV406="●",IF(H406="定","-",H406),"-")</f>
        <v>△</v>
      </c>
      <c r="AX406" s="128"/>
      <c r="AY406" s="314"/>
      <c r="AZ406" s="314"/>
      <c r="BA406" s="148"/>
    </row>
    <row r="407" spans="2:63" ht="14.1" customHeight="1" x14ac:dyDescent="0.15">
      <c r="B407" s="486"/>
      <c r="C407" s="488"/>
      <c r="D407" s="490"/>
      <c r="E407" s="490"/>
      <c r="F407" s="486"/>
      <c r="G407" s="490"/>
      <c r="H407" s="446"/>
      <c r="I407" s="447"/>
      <c r="J407" s="448"/>
      <c r="K407" s="389"/>
      <c r="L407" s="390"/>
      <c r="M407" s="390"/>
      <c r="N407" s="390"/>
      <c r="O407" s="396"/>
      <c r="P407" s="397"/>
      <c r="Q407" s="397"/>
      <c r="R407" s="397"/>
      <c r="S407" s="397"/>
      <c r="T407" s="398"/>
      <c r="U407" s="401"/>
      <c r="V407" s="401"/>
      <c r="W407" s="402"/>
      <c r="X407" s="408"/>
      <c r="Y407" s="409"/>
      <c r="Z407" s="410"/>
      <c r="AA407" s="415"/>
      <c r="AB407" s="401"/>
      <c r="AC407" s="402"/>
      <c r="AD407" s="420"/>
      <c r="AE407" s="421"/>
      <c r="AF407" s="421"/>
      <c r="AG407" s="422"/>
      <c r="AH407" s="459"/>
      <c r="AI407" s="460"/>
      <c r="AJ407" s="461"/>
      <c r="AK407" s="457"/>
      <c r="AL407" s="457"/>
      <c r="AM407" s="458"/>
      <c r="AN407" s="383"/>
      <c r="AO407" s="383"/>
      <c r="AP407" s="383"/>
      <c r="AQ407" s="383"/>
      <c r="AR407" s="384"/>
      <c r="AT407" s="247"/>
      <c r="AU407" s="314"/>
      <c r="AV407" s="314"/>
      <c r="AW407" s="314"/>
      <c r="AX407" s="128"/>
      <c r="AY407" s="314"/>
      <c r="AZ407" s="314"/>
      <c r="BA407" s="148"/>
    </row>
    <row r="408" spans="2:63" ht="14.1" customHeight="1" x14ac:dyDescent="0.15">
      <c r="B408" s="486"/>
      <c r="C408" s="488"/>
      <c r="D408" s="490"/>
      <c r="E408" s="490"/>
      <c r="F408" s="486"/>
      <c r="G408" s="490"/>
      <c r="H408" s="446"/>
      <c r="I408" s="447"/>
      <c r="J408" s="448"/>
      <c r="K408" s="389"/>
      <c r="L408" s="390"/>
      <c r="M408" s="390"/>
      <c r="N408" s="390"/>
      <c r="O408" s="426"/>
      <c r="P408" s="428">
        <f t="shared" ref="P408" si="288">$M$237</f>
        <v>25</v>
      </c>
      <c r="Q408" s="429"/>
      <c r="R408" s="429"/>
      <c r="S408" s="429"/>
      <c r="T408" s="430"/>
      <c r="U408" s="401"/>
      <c r="V408" s="401"/>
      <c r="W408" s="402"/>
      <c r="X408" s="408"/>
      <c r="Y408" s="409"/>
      <c r="Z408" s="410"/>
      <c r="AA408" s="415"/>
      <c r="AB408" s="401"/>
      <c r="AC408" s="402"/>
      <c r="AD408" s="420"/>
      <c r="AE408" s="421"/>
      <c r="AF408" s="421"/>
      <c r="AG408" s="422"/>
      <c r="AH408" s="459"/>
      <c r="AI408" s="460"/>
      <c r="AJ408" s="461"/>
      <c r="AK408" s="457"/>
      <c r="AL408" s="457"/>
      <c r="AM408" s="458"/>
      <c r="AN408" s="383"/>
      <c r="AO408" s="383"/>
      <c r="AP408" s="383"/>
      <c r="AQ408" s="383"/>
      <c r="AR408" s="384"/>
      <c r="AT408" s="247"/>
      <c r="AU408" s="314"/>
      <c r="AV408" s="314"/>
      <c r="AW408" s="314"/>
      <c r="AX408" s="128"/>
      <c r="AY408" s="314"/>
      <c r="AZ408" s="314"/>
      <c r="BA408" s="148"/>
    </row>
    <row r="409" spans="2:63" ht="14.1" customHeight="1" thickBot="1" x14ac:dyDescent="0.2">
      <c r="B409" s="487"/>
      <c r="C409" s="489"/>
      <c r="D409" s="491"/>
      <c r="E409" s="491"/>
      <c r="F409" s="487"/>
      <c r="G409" s="491"/>
      <c r="H409" s="449"/>
      <c r="I409" s="450"/>
      <c r="J409" s="451"/>
      <c r="K409" s="391"/>
      <c r="L409" s="392"/>
      <c r="M409" s="392"/>
      <c r="N409" s="392"/>
      <c r="O409" s="427"/>
      <c r="P409" s="431"/>
      <c r="Q409" s="432"/>
      <c r="R409" s="432"/>
      <c r="S409" s="432"/>
      <c r="T409" s="433"/>
      <c r="U409" s="403"/>
      <c r="V409" s="403"/>
      <c r="W409" s="404"/>
      <c r="X409" s="411"/>
      <c r="Y409" s="412"/>
      <c r="Z409" s="413"/>
      <c r="AA409" s="416"/>
      <c r="AB409" s="403"/>
      <c r="AC409" s="404"/>
      <c r="AD409" s="423"/>
      <c r="AE409" s="424"/>
      <c r="AF409" s="424"/>
      <c r="AG409" s="425"/>
      <c r="AH409" s="462"/>
      <c r="AI409" s="463"/>
      <c r="AJ409" s="464"/>
      <c r="AK409" s="457"/>
      <c r="AL409" s="457"/>
      <c r="AM409" s="458"/>
      <c r="AN409" s="385"/>
      <c r="AO409" s="385"/>
      <c r="AP409" s="385"/>
      <c r="AQ409" s="385"/>
      <c r="AR409" s="386"/>
      <c r="AT409" s="247"/>
      <c r="AU409" s="314"/>
      <c r="AV409" s="314"/>
      <c r="AW409" s="314"/>
      <c r="AX409" s="128"/>
      <c r="AY409" s="314"/>
      <c r="AZ409" s="314"/>
      <c r="BA409" s="148"/>
    </row>
    <row r="410" spans="2:63" ht="14.1" customHeight="1" thickTop="1" x14ac:dyDescent="0.15">
      <c r="B410" s="465" t="s">
        <v>144</v>
      </c>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7"/>
      <c r="AK410" s="474">
        <f>SUM(AN330:AR409)</f>
        <v>803.90000000000032</v>
      </c>
      <c r="AL410" s="475"/>
      <c r="AM410" s="475"/>
      <c r="AN410" s="475"/>
      <c r="AO410" s="475"/>
      <c r="AP410" s="480" t="s">
        <v>85</v>
      </c>
      <c r="AQ410" s="480"/>
      <c r="AR410" s="481"/>
      <c r="AT410" s="507">
        <f>SUM(AT342:AU409)</f>
        <v>494.4</v>
      </c>
      <c r="AU410" s="508"/>
      <c r="AV410" s="513" t="s">
        <v>152</v>
      </c>
      <c r="AW410" s="192"/>
      <c r="AX410" s="192"/>
      <c r="AY410" s="192"/>
      <c r="AZ410" s="192"/>
      <c r="BD410" s="69"/>
      <c r="BE410" s="69"/>
      <c r="BF410" s="158"/>
      <c r="BG410" s="158"/>
      <c r="BH410" s="158"/>
      <c r="BI410" s="158"/>
      <c r="BJ410" s="158"/>
      <c r="BK410" s="34"/>
    </row>
    <row r="411" spans="2:63" ht="14.1" customHeight="1" x14ac:dyDescent="0.15">
      <c r="B411" s="468"/>
      <c r="C411" s="469"/>
      <c r="D411" s="469"/>
      <c r="E411" s="469"/>
      <c r="F411" s="469"/>
      <c r="G411" s="469"/>
      <c r="H411" s="469"/>
      <c r="I411" s="469"/>
      <c r="J411" s="469"/>
      <c r="K411" s="469"/>
      <c r="L411" s="469"/>
      <c r="M411" s="469"/>
      <c r="N411" s="469"/>
      <c r="O411" s="469"/>
      <c r="P411" s="469"/>
      <c r="Q411" s="469"/>
      <c r="R411" s="469"/>
      <c r="S411" s="469"/>
      <c r="T411" s="469"/>
      <c r="U411" s="469"/>
      <c r="V411" s="469"/>
      <c r="W411" s="469"/>
      <c r="X411" s="469"/>
      <c r="Y411" s="469"/>
      <c r="Z411" s="469"/>
      <c r="AA411" s="469"/>
      <c r="AB411" s="469"/>
      <c r="AC411" s="469"/>
      <c r="AD411" s="469"/>
      <c r="AE411" s="469"/>
      <c r="AF411" s="469"/>
      <c r="AG411" s="469"/>
      <c r="AH411" s="469"/>
      <c r="AI411" s="469"/>
      <c r="AJ411" s="470"/>
      <c r="AK411" s="476"/>
      <c r="AL411" s="477"/>
      <c r="AM411" s="477"/>
      <c r="AN411" s="477"/>
      <c r="AO411" s="477"/>
      <c r="AP411" s="482"/>
      <c r="AQ411" s="482"/>
      <c r="AR411" s="483"/>
      <c r="AT411" s="509"/>
      <c r="AU411" s="510"/>
      <c r="AV411" s="513"/>
      <c r="AW411" s="192"/>
      <c r="AX411" s="192"/>
      <c r="AY411" s="192"/>
      <c r="AZ411" s="192"/>
      <c r="BD411" s="69"/>
      <c r="BE411" s="69"/>
      <c r="BF411" s="158"/>
      <c r="BG411" s="158"/>
      <c r="BH411" s="158"/>
      <c r="BI411" s="158"/>
      <c r="BJ411" s="158"/>
      <c r="BK411" s="34"/>
    </row>
    <row r="412" spans="2:63" ht="14.1" customHeight="1" x14ac:dyDescent="0.15">
      <c r="B412" s="468"/>
      <c r="C412" s="469"/>
      <c r="D412" s="469"/>
      <c r="E412" s="469"/>
      <c r="F412" s="469"/>
      <c r="G412" s="469"/>
      <c r="H412" s="469"/>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E412" s="469"/>
      <c r="AF412" s="469"/>
      <c r="AG412" s="469"/>
      <c r="AH412" s="469"/>
      <c r="AI412" s="469"/>
      <c r="AJ412" s="470"/>
      <c r="AK412" s="476"/>
      <c r="AL412" s="477"/>
      <c r="AM412" s="477"/>
      <c r="AN412" s="477"/>
      <c r="AO412" s="477"/>
      <c r="AP412" s="482"/>
      <c r="AQ412" s="482"/>
      <c r="AR412" s="483"/>
      <c r="AT412" s="509"/>
      <c r="AU412" s="510"/>
      <c r="AV412" s="513"/>
      <c r="AW412" s="192"/>
      <c r="AX412" s="192"/>
      <c r="AY412" s="192"/>
      <c r="AZ412" s="192"/>
      <c r="BD412" s="69"/>
      <c r="BE412" s="69"/>
      <c r="BF412" s="158"/>
      <c r="BG412" s="158"/>
      <c r="BH412" s="158"/>
      <c r="BI412" s="158"/>
      <c r="BJ412" s="158"/>
      <c r="BK412" s="34"/>
    </row>
    <row r="413" spans="2:63" ht="14.1" customHeight="1" thickBot="1" x14ac:dyDescent="0.2">
      <c r="B413" s="471"/>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3"/>
      <c r="AK413" s="478"/>
      <c r="AL413" s="479"/>
      <c r="AM413" s="479"/>
      <c r="AN413" s="479"/>
      <c r="AO413" s="479"/>
      <c r="AP413" s="484"/>
      <c r="AQ413" s="484"/>
      <c r="AR413" s="485"/>
      <c r="AT413" s="511"/>
      <c r="AU413" s="512"/>
      <c r="AV413" s="513"/>
      <c r="AW413" s="192"/>
      <c r="AX413" s="192"/>
      <c r="AY413" s="192"/>
      <c r="AZ413" s="192"/>
      <c r="BD413" s="69"/>
      <c r="BE413" s="69"/>
      <c r="BF413" s="158"/>
      <c r="BG413" s="158"/>
      <c r="BH413" s="158"/>
      <c r="BI413" s="158"/>
      <c r="BJ413" s="158"/>
      <c r="BK413" s="34"/>
    </row>
    <row r="414" spans="2:63" ht="14.1" customHeight="1" thickTop="1" x14ac:dyDescent="0.15">
      <c r="B414" s="514">
        <v>6</v>
      </c>
      <c r="C414" s="515" t="s">
        <v>130</v>
      </c>
      <c r="D414" s="490">
        <v>1</v>
      </c>
      <c r="E414" s="490" t="s">
        <v>131</v>
      </c>
      <c r="F414" s="514" t="s">
        <v>141</v>
      </c>
      <c r="G414" s="490"/>
      <c r="H414" s="443" t="s">
        <v>166</v>
      </c>
      <c r="I414" s="444"/>
      <c r="J414" s="445"/>
      <c r="K414" s="387">
        <f>$M$228</f>
        <v>1800</v>
      </c>
      <c r="L414" s="388"/>
      <c r="M414" s="388"/>
      <c r="N414" s="388"/>
      <c r="O414" s="516">
        <f>$M$239</f>
        <v>40</v>
      </c>
      <c r="P414" s="517"/>
      <c r="Q414" s="517"/>
      <c r="R414" s="517"/>
      <c r="S414" s="517"/>
      <c r="T414" s="518"/>
      <c r="U414" s="399">
        <f>IF(H414="△",20+ROUNDDOWN((K414-1000)/1000,0)*20,0)</f>
        <v>20</v>
      </c>
      <c r="V414" s="399"/>
      <c r="W414" s="400"/>
      <c r="X414" s="405">
        <f>IF(H414="△",IF(O414&gt;=10,O414*0.2,0),0)</f>
        <v>8</v>
      </c>
      <c r="Y414" s="406"/>
      <c r="Z414" s="407"/>
      <c r="AA414" s="414">
        <f>IF(H414="△",P416*2,0)</f>
        <v>40</v>
      </c>
      <c r="AB414" s="399"/>
      <c r="AC414" s="400"/>
      <c r="AD414" s="417">
        <f t="shared" ref="AD414" si="289">U414+X414+AA414</f>
        <v>68</v>
      </c>
      <c r="AE414" s="418"/>
      <c r="AF414" s="418"/>
      <c r="AG414" s="419"/>
      <c r="AH414" s="459">
        <v>1</v>
      </c>
      <c r="AI414" s="460"/>
      <c r="AJ414" s="461"/>
      <c r="AK414" s="454">
        <f t="shared" ref="AK414" si="290">IF(AH414=1,$AL$36,IF(AH414=2,$AL$54,IF(AH414=3,$AL$73,IF(AH414=4,$AL$91,IF(AH414=5,$AL$109,IF(AH414=6,$AL$128,IF(AH414=7,$AL$146,IF(AH414=8,$AL$165,IF(AH414=9,$AL$183,IF(AH414=10,$AL$201,0))))))))))</f>
        <v>0.16700000000000001</v>
      </c>
      <c r="AL414" s="455"/>
      <c r="AM414" s="456"/>
      <c r="AN414" s="381">
        <f>IF(H414="○",AD414,ROUNDUP(AD414*AK414,1))</f>
        <v>11.4</v>
      </c>
      <c r="AO414" s="381"/>
      <c r="AP414" s="381"/>
      <c r="AQ414" s="381"/>
      <c r="AR414" s="381"/>
      <c r="AS414" s="128"/>
      <c r="AT414" s="314"/>
      <c r="AU414" s="314"/>
      <c r="AV414" s="314" t="str">
        <f>IF(OR(H414="×",AV422="×"),"×","●")</f>
        <v>●</v>
      </c>
      <c r="AW414" s="314" t="str">
        <f>IF(AV414="●",IF(H414="定","-",H414),"-")</f>
        <v>△</v>
      </c>
      <c r="AX414" s="128"/>
      <c r="AY414" s="314"/>
      <c r="AZ414" s="314"/>
      <c r="BD414" s="34"/>
      <c r="BE414" s="34"/>
      <c r="BF414" s="34"/>
      <c r="BG414" s="34"/>
      <c r="BH414" s="34"/>
      <c r="BI414" s="34"/>
      <c r="BJ414" s="34"/>
      <c r="BK414" s="34"/>
    </row>
    <row r="415" spans="2:63" ht="14.1" customHeight="1" x14ac:dyDescent="0.15">
      <c r="B415" s="514"/>
      <c r="C415" s="515"/>
      <c r="D415" s="490"/>
      <c r="E415" s="490"/>
      <c r="F415" s="514"/>
      <c r="G415" s="490"/>
      <c r="H415" s="446"/>
      <c r="I415" s="447"/>
      <c r="J415" s="448"/>
      <c r="K415" s="389"/>
      <c r="L415" s="390"/>
      <c r="M415" s="390"/>
      <c r="N415" s="390"/>
      <c r="O415" s="396"/>
      <c r="P415" s="397"/>
      <c r="Q415" s="397"/>
      <c r="R415" s="397"/>
      <c r="S415" s="397"/>
      <c r="T415" s="398"/>
      <c r="U415" s="401"/>
      <c r="V415" s="401"/>
      <c r="W415" s="402"/>
      <c r="X415" s="408"/>
      <c r="Y415" s="409"/>
      <c r="Z415" s="410"/>
      <c r="AA415" s="415"/>
      <c r="AB415" s="401"/>
      <c r="AC415" s="402"/>
      <c r="AD415" s="420"/>
      <c r="AE415" s="421"/>
      <c r="AF415" s="421"/>
      <c r="AG415" s="422"/>
      <c r="AH415" s="459"/>
      <c r="AI415" s="460"/>
      <c r="AJ415" s="461"/>
      <c r="AK415" s="457"/>
      <c r="AL415" s="457"/>
      <c r="AM415" s="458"/>
      <c r="AN415" s="383"/>
      <c r="AO415" s="383"/>
      <c r="AP415" s="383"/>
      <c r="AQ415" s="383"/>
      <c r="AR415" s="383"/>
      <c r="AS415" s="128"/>
      <c r="AT415" s="314"/>
      <c r="AU415" s="314"/>
      <c r="AV415" s="314"/>
      <c r="AW415" s="314"/>
      <c r="AX415" s="128"/>
      <c r="AY415" s="314"/>
      <c r="AZ415" s="314"/>
      <c r="BD415" s="34"/>
      <c r="BE415" s="34"/>
      <c r="BF415" s="34"/>
      <c r="BG415" s="34"/>
      <c r="BH415" s="34"/>
      <c r="BI415" s="34"/>
      <c r="BJ415" s="34"/>
      <c r="BK415" s="34"/>
    </row>
    <row r="416" spans="2:63" ht="14.1" customHeight="1" x14ac:dyDescent="0.15">
      <c r="B416" s="514"/>
      <c r="C416" s="515"/>
      <c r="D416" s="490"/>
      <c r="E416" s="490"/>
      <c r="F416" s="514"/>
      <c r="G416" s="490"/>
      <c r="H416" s="446"/>
      <c r="I416" s="447"/>
      <c r="J416" s="448"/>
      <c r="K416" s="389"/>
      <c r="L416" s="390"/>
      <c r="M416" s="390"/>
      <c r="N416" s="390"/>
      <c r="O416" s="426"/>
      <c r="P416" s="428">
        <f>$M$241</f>
        <v>20</v>
      </c>
      <c r="Q416" s="429"/>
      <c r="R416" s="429"/>
      <c r="S416" s="429"/>
      <c r="T416" s="430"/>
      <c r="U416" s="401"/>
      <c r="V416" s="401"/>
      <c r="W416" s="402"/>
      <c r="X416" s="408"/>
      <c r="Y416" s="409"/>
      <c r="Z416" s="410"/>
      <c r="AA416" s="415"/>
      <c r="AB416" s="401"/>
      <c r="AC416" s="402"/>
      <c r="AD416" s="420"/>
      <c r="AE416" s="421"/>
      <c r="AF416" s="421"/>
      <c r="AG416" s="422"/>
      <c r="AH416" s="459"/>
      <c r="AI416" s="460"/>
      <c r="AJ416" s="461"/>
      <c r="AK416" s="457"/>
      <c r="AL416" s="457"/>
      <c r="AM416" s="458"/>
      <c r="AN416" s="383"/>
      <c r="AO416" s="383"/>
      <c r="AP416" s="383"/>
      <c r="AQ416" s="383"/>
      <c r="AR416" s="383"/>
      <c r="AS416" s="128"/>
      <c r="AT416" s="314"/>
      <c r="AU416" s="314"/>
      <c r="AV416" s="314"/>
      <c r="AW416" s="314"/>
      <c r="AX416" s="128"/>
      <c r="AY416" s="314"/>
      <c r="AZ416" s="314"/>
      <c r="BD416" s="34"/>
      <c r="BE416" s="34"/>
      <c r="BF416" s="34"/>
      <c r="BG416" s="34"/>
      <c r="BH416" s="34"/>
      <c r="BI416" s="34"/>
      <c r="BJ416" s="34"/>
      <c r="BK416" s="34"/>
    </row>
    <row r="417" spans="2:63" ht="14.1" customHeight="1" x14ac:dyDescent="0.15">
      <c r="B417" s="487"/>
      <c r="C417" s="489"/>
      <c r="D417" s="491"/>
      <c r="E417" s="491"/>
      <c r="F417" s="487"/>
      <c r="G417" s="491"/>
      <c r="H417" s="449"/>
      <c r="I417" s="450"/>
      <c r="J417" s="451"/>
      <c r="K417" s="391"/>
      <c r="L417" s="392"/>
      <c r="M417" s="392"/>
      <c r="N417" s="392"/>
      <c r="O417" s="427"/>
      <c r="P417" s="431"/>
      <c r="Q417" s="432"/>
      <c r="R417" s="432"/>
      <c r="S417" s="432"/>
      <c r="T417" s="433"/>
      <c r="U417" s="403"/>
      <c r="V417" s="403"/>
      <c r="W417" s="404"/>
      <c r="X417" s="411"/>
      <c r="Y417" s="412"/>
      <c r="Z417" s="413"/>
      <c r="AA417" s="416"/>
      <c r="AB417" s="403"/>
      <c r="AC417" s="404"/>
      <c r="AD417" s="423"/>
      <c r="AE417" s="424"/>
      <c r="AF417" s="424"/>
      <c r="AG417" s="425"/>
      <c r="AH417" s="462"/>
      <c r="AI417" s="463"/>
      <c r="AJ417" s="464"/>
      <c r="AK417" s="457"/>
      <c r="AL417" s="457"/>
      <c r="AM417" s="458"/>
      <c r="AN417" s="385"/>
      <c r="AO417" s="385"/>
      <c r="AP417" s="385"/>
      <c r="AQ417" s="385"/>
      <c r="AR417" s="385"/>
      <c r="AS417" s="128"/>
      <c r="AT417" s="314"/>
      <c r="AU417" s="314"/>
      <c r="AV417" s="314"/>
      <c r="AW417" s="314"/>
      <c r="AX417" s="128"/>
      <c r="AY417" s="314"/>
      <c r="AZ417" s="314"/>
      <c r="BD417" s="34"/>
      <c r="BE417" s="34"/>
      <c r="BF417" s="34"/>
      <c r="BG417" s="34"/>
      <c r="BH417" s="34"/>
      <c r="BI417" s="34"/>
      <c r="BJ417" s="34"/>
      <c r="BK417" s="34"/>
    </row>
    <row r="418" spans="2:63" ht="14.1" customHeight="1" x14ac:dyDescent="0.15">
      <c r="B418" s="492">
        <v>6</v>
      </c>
      <c r="C418" s="493" t="s">
        <v>130</v>
      </c>
      <c r="D418" s="494">
        <v>2</v>
      </c>
      <c r="E418" s="494" t="s">
        <v>131</v>
      </c>
      <c r="F418" s="492" t="s">
        <v>135</v>
      </c>
      <c r="G418" s="494"/>
      <c r="H418" s="443" t="s">
        <v>166</v>
      </c>
      <c r="I418" s="444"/>
      <c r="J418" s="445"/>
      <c r="K418" s="387">
        <f t="shared" ref="K418" si="291">$M$228</f>
        <v>1800</v>
      </c>
      <c r="L418" s="388"/>
      <c r="M418" s="388"/>
      <c r="N418" s="388"/>
      <c r="O418" s="396">
        <f>$M$239</f>
        <v>40</v>
      </c>
      <c r="P418" s="397"/>
      <c r="Q418" s="397"/>
      <c r="R418" s="397"/>
      <c r="S418" s="397"/>
      <c r="T418" s="398"/>
      <c r="U418" s="399">
        <f t="shared" ref="U418" si="292">IF(AND(H418="△",AV418="●"),20+ROUNDDOWN((K418-1000)/1000,0)*20,0)</f>
        <v>20</v>
      </c>
      <c r="V418" s="399"/>
      <c r="W418" s="400"/>
      <c r="X418" s="405">
        <f t="shared" ref="X418" si="293">IF(AND(H418="△",AV418="●"),IF(O418&gt;=10,O418*0.2,0),0)</f>
        <v>8</v>
      </c>
      <c r="Y418" s="406"/>
      <c r="Z418" s="407"/>
      <c r="AA418" s="414">
        <f t="shared" ref="AA418" si="294">IF(AND(H418="△",AV418="●"),P420*2,0)</f>
        <v>40</v>
      </c>
      <c r="AB418" s="399"/>
      <c r="AC418" s="400"/>
      <c r="AD418" s="417">
        <f t="shared" ref="AD418" si="295">U418+X418+AA418</f>
        <v>68</v>
      </c>
      <c r="AE418" s="418"/>
      <c r="AF418" s="418"/>
      <c r="AG418" s="419"/>
      <c r="AH418" s="459">
        <v>1</v>
      </c>
      <c r="AI418" s="460"/>
      <c r="AJ418" s="461"/>
      <c r="AK418" s="454">
        <f t="shared" ref="AK418" si="296">IF(AH418=1,$AL$36,IF(AH418=2,$AL$54,IF(AH418=3,$AL$73,IF(AH418=4,$AL$91,IF(AH418=5,$AL$109,IF(AH418=6,$AL$128,IF(AH418=7,$AL$146,IF(AH418=8,$AL$165,IF(AH418=9,$AL$183,IF(AH418=10,$AL$201,0))))))))))</f>
        <v>0.16700000000000001</v>
      </c>
      <c r="AL418" s="455"/>
      <c r="AM418" s="456"/>
      <c r="AN418" s="381">
        <f t="shared" ref="AN418" si="297">IF(H418="○",AD418,ROUNDUP(AD418*AK418,1))</f>
        <v>11.4</v>
      </c>
      <c r="AO418" s="381"/>
      <c r="AP418" s="381"/>
      <c r="AQ418" s="381"/>
      <c r="AR418" s="381"/>
      <c r="AS418" s="128"/>
      <c r="AT418" s="314"/>
      <c r="AU418" s="314"/>
      <c r="AV418" s="314" t="str">
        <f>IF(OR(H418="×",AV422="×"),"×","●")</f>
        <v>●</v>
      </c>
      <c r="AW418" s="314" t="str">
        <f>IF(AV418="●",IF(H418="定","-",H418),"-")</f>
        <v>△</v>
      </c>
      <c r="AX418" s="128"/>
      <c r="AY418" s="314"/>
      <c r="AZ418" s="314"/>
      <c r="BD418" s="34"/>
      <c r="BE418" s="34"/>
      <c r="BF418" s="34"/>
      <c r="BG418" s="34"/>
      <c r="BH418" s="34"/>
      <c r="BI418" s="34"/>
      <c r="BJ418" s="34"/>
      <c r="BK418" s="34"/>
    </row>
    <row r="419" spans="2:63" ht="14.1" customHeight="1" x14ac:dyDescent="0.15">
      <c r="B419" s="514"/>
      <c r="C419" s="515"/>
      <c r="D419" s="490"/>
      <c r="E419" s="490"/>
      <c r="F419" s="514"/>
      <c r="G419" s="490"/>
      <c r="H419" s="446"/>
      <c r="I419" s="447"/>
      <c r="J419" s="448"/>
      <c r="K419" s="389"/>
      <c r="L419" s="390"/>
      <c r="M419" s="390"/>
      <c r="N419" s="390"/>
      <c r="O419" s="396"/>
      <c r="P419" s="397"/>
      <c r="Q419" s="397"/>
      <c r="R419" s="397"/>
      <c r="S419" s="397"/>
      <c r="T419" s="398"/>
      <c r="U419" s="401"/>
      <c r="V419" s="401"/>
      <c r="W419" s="402"/>
      <c r="X419" s="408"/>
      <c r="Y419" s="409"/>
      <c r="Z419" s="410"/>
      <c r="AA419" s="415"/>
      <c r="AB419" s="401"/>
      <c r="AC419" s="402"/>
      <c r="AD419" s="420"/>
      <c r="AE419" s="421"/>
      <c r="AF419" s="421"/>
      <c r="AG419" s="422"/>
      <c r="AH419" s="459"/>
      <c r="AI419" s="460"/>
      <c r="AJ419" s="461"/>
      <c r="AK419" s="457"/>
      <c r="AL419" s="457"/>
      <c r="AM419" s="458"/>
      <c r="AN419" s="383"/>
      <c r="AO419" s="383"/>
      <c r="AP419" s="383"/>
      <c r="AQ419" s="383"/>
      <c r="AR419" s="383"/>
      <c r="AS419" s="128"/>
      <c r="AT419" s="314"/>
      <c r="AU419" s="314"/>
      <c r="AV419" s="314"/>
      <c r="AW419" s="314"/>
      <c r="AX419" s="128"/>
      <c r="AY419" s="314"/>
      <c r="AZ419" s="314"/>
      <c r="BD419" s="34"/>
      <c r="BE419" s="34"/>
      <c r="BF419" s="34"/>
      <c r="BG419" s="34"/>
      <c r="BH419" s="34"/>
      <c r="BI419" s="34"/>
      <c r="BJ419" s="34"/>
      <c r="BK419" s="34"/>
    </row>
    <row r="420" spans="2:63" ht="14.1" customHeight="1" x14ac:dyDescent="0.15">
      <c r="B420" s="514"/>
      <c r="C420" s="515"/>
      <c r="D420" s="490"/>
      <c r="E420" s="490"/>
      <c r="F420" s="514"/>
      <c r="G420" s="490"/>
      <c r="H420" s="446"/>
      <c r="I420" s="447"/>
      <c r="J420" s="448"/>
      <c r="K420" s="389"/>
      <c r="L420" s="390"/>
      <c r="M420" s="390"/>
      <c r="N420" s="390"/>
      <c r="O420" s="426"/>
      <c r="P420" s="428">
        <f>$M$241</f>
        <v>20</v>
      </c>
      <c r="Q420" s="429"/>
      <c r="R420" s="429"/>
      <c r="S420" s="429"/>
      <c r="T420" s="430"/>
      <c r="U420" s="401"/>
      <c r="V420" s="401"/>
      <c r="W420" s="402"/>
      <c r="X420" s="408"/>
      <c r="Y420" s="409"/>
      <c r="Z420" s="410"/>
      <c r="AA420" s="415"/>
      <c r="AB420" s="401"/>
      <c r="AC420" s="402"/>
      <c r="AD420" s="420"/>
      <c r="AE420" s="421"/>
      <c r="AF420" s="421"/>
      <c r="AG420" s="422"/>
      <c r="AH420" s="459"/>
      <c r="AI420" s="460"/>
      <c r="AJ420" s="461"/>
      <c r="AK420" s="457"/>
      <c r="AL420" s="457"/>
      <c r="AM420" s="458"/>
      <c r="AN420" s="383"/>
      <c r="AO420" s="383"/>
      <c r="AP420" s="383"/>
      <c r="AQ420" s="383"/>
      <c r="AR420" s="383"/>
      <c r="AS420" s="128"/>
      <c r="AT420" s="314"/>
      <c r="AU420" s="314"/>
      <c r="AV420" s="314"/>
      <c r="AW420" s="314"/>
      <c r="AX420" s="128"/>
      <c r="AY420" s="314"/>
      <c r="AZ420" s="314"/>
      <c r="BD420" s="34"/>
      <c r="BE420" s="34"/>
      <c r="BF420" s="34"/>
      <c r="BG420" s="34"/>
      <c r="BH420" s="34"/>
      <c r="BI420" s="34"/>
      <c r="BJ420" s="34"/>
      <c r="BK420" s="34"/>
    </row>
    <row r="421" spans="2:63" ht="14.1" customHeight="1" x14ac:dyDescent="0.15">
      <c r="B421" s="487"/>
      <c r="C421" s="489"/>
      <c r="D421" s="491"/>
      <c r="E421" s="491"/>
      <c r="F421" s="487"/>
      <c r="G421" s="491"/>
      <c r="H421" s="449"/>
      <c r="I421" s="450"/>
      <c r="J421" s="451"/>
      <c r="K421" s="391"/>
      <c r="L421" s="392"/>
      <c r="M421" s="392"/>
      <c r="N421" s="392"/>
      <c r="O421" s="427"/>
      <c r="P421" s="431"/>
      <c r="Q421" s="432"/>
      <c r="R421" s="432"/>
      <c r="S421" s="432"/>
      <c r="T421" s="433"/>
      <c r="U421" s="403"/>
      <c r="V421" s="403"/>
      <c r="W421" s="404"/>
      <c r="X421" s="411"/>
      <c r="Y421" s="412"/>
      <c r="Z421" s="413"/>
      <c r="AA421" s="416"/>
      <c r="AB421" s="403"/>
      <c r="AC421" s="404"/>
      <c r="AD421" s="423"/>
      <c r="AE421" s="424"/>
      <c r="AF421" s="424"/>
      <c r="AG421" s="425"/>
      <c r="AH421" s="462"/>
      <c r="AI421" s="463"/>
      <c r="AJ421" s="464"/>
      <c r="AK421" s="457"/>
      <c r="AL421" s="457"/>
      <c r="AM421" s="458"/>
      <c r="AN421" s="385"/>
      <c r="AO421" s="385"/>
      <c r="AP421" s="385"/>
      <c r="AQ421" s="385"/>
      <c r="AR421" s="385"/>
      <c r="AS421" s="128"/>
      <c r="AT421" s="314"/>
      <c r="AU421" s="314"/>
      <c r="AV421" s="314"/>
      <c r="AW421" s="314"/>
      <c r="AX421" s="128"/>
      <c r="AY421" s="314"/>
      <c r="AZ421" s="314"/>
      <c r="BD421" s="34"/>
      <c r="BE421" s="34"/>
      <c r="BF421" s="34"/>
      <c r="BG421" s="34"/>
      <c r="BH421" s="34"/>
      <c r="BI421" s="34"/>
      <c r="BJ421" s="34"/>
      <c r="BK421" s="34"/>
    </row>
    <row r="422" spans="2:63" ht="14.1" customHeight="1" x14ac:dyDescent="0.15">
      <c r="B422" s="492">
        <v>6</v>
      </c>
      <c r="C422" s="493" t="s">
        <v>130</v>
      </c>
      <c r="D422" s="494">
        <v>3</v>
      </c>
      <c r="E422" s="494" t="s">
        <v>131</v>
      </c>
      <c r="F422" s="492" t="s">
        <v>136</v>
      </c>
      <c r="G422" s="494"/>
      <c r="H422" s="443" t="s">
        <v>166</v>
      </c>
      <c r="I422" s="444"/>
      <c r="J422" s="445"/>
      <c r="K422" s="387">
        <f t="shared" ref="K422" si="298">$M$228</f>
        <v>1800</v>
      </c>
      <c r="L422" s="388"/>
      <c r="M422" s="388"/>
      <c r="N422" s="388"/>
      <c r="O422" s="396">
        <f t="shared" ref="O422" si="299">$M$239</f>
        <v>40</v>
      </c>
      <c r="P422" s="397"/>
      <c r="Q422" s="397"/>
      <c r="R422" s="397"/>
      <c r="S422" s="397"/>
      <c r="T422" s="398"/>
      <c r="U422" s="399">
        <f t="shared" ref="U422" si="300">IF(AND(H422="△",AV422="●"),20+ROUNDDOWN((K422-1000)/1000,0)*20,0)</f>
        <v>20</v>
      </c>
      <c r="V422" s="399"/>
      <c r="W422" s="400"/>
      <c r="X422" s="405">
        <f t="shared" ref="X422" si="301">IF(AND(H422="△",AV422="●"),IF(O422&gt;=10,O422*0.2,0),0)</f>
        <v>8</v>
      </c>
      <c r="Y422" s="406"/>
      <c r="Z422" s="407"/>
      <c r="AA422" s="414">
        <f t="shared" ref="AA422" si="302">IF(AND(H422="△",AV422="●"),P424*2,0)</f>
        <v>40</v>
      </c>
      <c r="AB422" s="399"/>
      <c r="AC422" s="400"/>
      <c r="AD422" s="417">
        <f t="shared" ref="AD422" si="303">U422+X422+AA422</f>
        <v>68</v>
      </c>
      <c r="AE422" s="418"/>
      <c r="AF422" s="418"/>
      <c r="AG422" s="419"/>
      <c r="AH422" s="459">
        <v>1</v>
      </c>
      <c r="AI422" s="460"/>
      <c r="AJ422" s="461"/>
      <c r="AK422" s="454">
        <f t="shared" ref="AK422" si="304">IF(AH422=1,$AL$36,IF(AH422=2,$AL$54,IF(AH422=3,$AL$73,IF(AH422=4,$AL$91,IF(AH422=5,$AL$109,IF(AH422=6,$AL$128,IF(AH422=7,$AL$146,IF(AH422=8,$AL$165,IF(AH422=9,$AL$183,IF(AH422=10,$AL$201,0))))))))))</f>
        <v>0.16700000000000001</v>
      </c>
      <c r="AL422" s="455"/>
      <c r="AM422" s="456"/>
      <c r="AN422" s="381">
        <f t="shared" ref="AN422" si="305">IF(H422="○",AD422,ROUNDUP(AD422*AK422,1))</f>
        <v>11.4</v>
      </c>
      <c r="AO422" s="381"/>
      <c r="AP422" s="381"/>
      <c r="AQ422" s="381"/>
      <c r="AR422" s="381"/>
      <c r="AS422" s="128"/>
      <c r="AT422" s="314"/>
      <c r="AU422" s="314"/>
      <c r="AV422" s="314" t="str">
        <f>IF(OR(H422="×",AV426="×"),"×","●")</f>
        <v>●</v>
      </c>
      <c r="AW422" s="314" t="str">
        <f>IF(AV422="●",IF(H422="定","-",H422),"-")</f>
        <v>△</v>
      </c>
      <c r="AX422" s="128"/>
      <c r="AY422" s="314"/>
      <c r="AZ422" s="314"/>
      <c r="BD422" s="34"/>
      <c r="BE422" s="34"/>
      <c r="BF422" s="34"/>
      <c r="BG422" s="34"/>
      <c r="BH422" s="34"/>
      <c r="BI422" s="34"/>
      <c r="BJ422" s="34"/>
      <c r="BK422" s="34"/>
    </row>
    <row r="423" spans="2:63" ht="14.1" customHeight="1" x14ac:dyDescent="0.15">
      <c r="B423" s="514"/>
      <c r="C423" s="515"/>
      <c r="D423" s="490"/>
      <c r="E423" s="490"/>
      <c r="F423" s="514"/>
      <c r="G423" s="490"/>
      <c r="H423" s="446"/>
      <c r="I423" s="447"/>
      <c r="J423" s="448"/>
      <c r="K423" s="389"/>
      <c r="L423" s="390"/>
      <c r="M423" s="390"/>
      <c r="N423" s="390"/>
      <c r="O423" s="396"/>
      <c r="P423" s="397"/>
      <c r="Q423" s="397"/>
      <c r="R423" s="397"/>
      <c r="S423" s="397"/>
      <c r="T423" s="398"/>
      <c r="U423" s="401"/>
      <c r="V423" s="401"/>
      <c r="W423" s="402"/>
      <c r="X423" s="408"/>
      <c r="Y423" s="409"/>
      <c r="Z423" s="410"/>
      <c r="AA423" s="415"/>
      <c r="AB423" s="401"/>
      <c r="AC423" s="402"/>
      <c r="AD423" s="420"/>
      <c r="AE423" s="421"/>
      <c r="AF423" s="421"/>
      <c r="AG423" s="422"/>
      <c r="AH423" s="459"/>
      <c r="AI423" s="460"/>
      <c r="AJ423" s="461"/>
      <c r="AK423" s="457"/>
      <c r="AL423" s="457"/>
      <c r="AM423" s="458"/>
      <c r="AN423" s="383"/>
      <c r="AO423" s="383"/>
      <c r="AP423" s="383"/>
      <c r="AQ423" s="383"/>
      <c r="AR423" s="383"/>
      <c r="AS423" s="128"/>
      <c r="AT423" s="314"/>
      <c r="AU423" s="314"/>
      <c r="AV423" s="314"/>
      <c r="AW423" s="314"/>
      <c r="AX423" s="128"/>
      <c r="AY423" s="314"/>
      <c r="AZ423" s="314"/>
      <c r="BD423" s="34"/>
      <c r="BE423" s="34"/>
      <c r="BF423" s="34"/>
      <c r="BG423" s="34"/>
      <c r="BH423" s="34"/>
      <c r="BI423" s="34"/>
      <c r="BJ423" s="34"/>
      <c r="BK423" s="34"/>
    </row>
    <row r="424" spans="2:63" ht="14.1" customHeight="1" x14ac:dyDescent="0.15">
      <c r="B424" s="514"/>
      <c r="C424" s="515"/>
      <c r="D424" s="490"/>
      <c r="E424" s="490"/>
      <c r="F424" s="514"/>
      <c r="G424" s="490"/>
      <c r="H424" s="446"/>
      <c r="I424" s="447"/>
      <c r="J424" s="448"/>
      <c r="K424" s="389"/>
      <c r="L424" s="390"/>
      <c r="M424" s="390"/>
      <c r="N424" s="390"/>
      <c r="O424" s="426"/>
      <c r="P424" s="428">
        <f t="shared" ref="P424" si="306">$M$241</f>
        <v>20</v>
      </c>
      <c r="Q424" s="429"/>
      <c r="R424" s="429"/>
      <c r="S424" s="429"/>
      <c r="T424" s="430"/>
      <c r="U424" s="401"/>
      <c r="V424" s="401"/>
      <c r="W424" s="402"/>
      <c r="X424" s="408"/>
      <c r="Y424" s="409"/>
      <c r="Z424" s="410"/>
      <c r="AA424" s="415"/>
      <c r="AB424" s="401"/>
      <c r="AC424" s="402"/>
      <c r="AD424" s="420"/>
      <c r="AE424" s="421"/>
      <c r="AF424" s="421"/>
      <c r="AG424" s="422"/>
      <c r="AH424" s="459"/>
      <c r="AI424" s="460"/>
      <c r="AJ424" s="461"/>
      <c r="AK424" s="457"/>
      <c r="AL424" s="457"/>
      <c r="AM424" s="458"/>
      <c r="AN424" s="383"/>
      <c r="AO424" s="383"/>
      <c r="AP424" s="383"/>
      <c r="AQ424" s="383"/>
      <c r="AR424" s="383"/>
      <c r="AS424" s="128"/>
      <c r="AT424" s="314"/>
      <c r="AU424" s="314"/>
      <c r="AV424" s="314"/>
      <c r="AW424" s="314"/>
      <c r="AX424" s="128"/>
      <c r="AY424" s="314"/>
      <c r="AZ424" s="314"/>
      <c r="BD424" s="34"/>
      <c r="BE424" s="34"/>
      <c r="BF424" s="34"/>
      <c r="BG424" s="34"/>
      <c r="BH424" s="34"/>
      <c r="BI424" s="34"/>
      <c r="BJ424" s="34"/>
      <c r="BK424" s="34"/>
    </row>
    <row r="425" spans="2:63" ht="14.1" customHeight="1" x14ac:dyDescent="0.15">
      <c r="B425" s="487"/>
      <c r="C425" s="489"/>
      <c r="D425" s="491"/>
      <c r="E425" s="491"/>
      <c r="F425" s="487"/>
      <c r="G425" s="491"/>
      <c r="H425" s="449"/>
      <c r="I425" s="450"/>
      <c r="J425" s="451"/>
      <c r="K425" s="391"/>
      <c r="L425" s="392"/>
      <c r="M425" s="392"/>
      <c r="N425" s="392"/>
      <c r="O425" s="427"/>
      <c r="P425" s="431"/>
      <c r="Q425" s="432"/>
      <c r="R425" s="432"/>
      <c r="S425" s="432"/>
      <c r="T425" s="433"/>
      <c r="U425" s="403"/>
      <c r="V425" s="403"/>
      <c r="W425" s="404"/>
      <c r="X425" s="411"/>
      <c r="Y425" s="412"/>
      <c r="Z425" s="413"/>
      <c r="AA425" s="416"/>
      <c r="AB425" s="403"/>
      <c r="AC425" s="404"/>
      <c r="AD425" s="423"/>
      <c r="AE425" s="424"/>
      <c r="AF425" s="424"/>
      <c r="AG425" s="425"/>
      <c r="AH425" s="462"/>
      <c r="AI425" s="463"/>
      <c r="AJ425" s="464"/>
      <c r="AK425" s="457"/>
      <c r="AL425" s="457"/>
      <c r="AM425" s="458"/>
      <c r="AN425" s="385"/>
      <c r="AO425" s="385"/>
      <c r="AP425" s="385"/>
      <c r="AQ425" s="385"/>
      <c r="AR425" s="385"/>
      <c r="AS425" s="128"/>
      <c r="AT425" s="314"/>
      <c r="AU425" s="314"/>
      <c r="AV425" s="314"/>
      <c r="AW425" s="314"/>
      <c r="AX425" s="128"/>
      <c r="AY425" s="314"/>
      <c r="AZ425" s="314"/>
      <c r="BD425" s="34"/>
      <c r="BE425" s="34"/>
      <c r="BF425" s="34"/>
      <c r="BG425" s="34"/>
      <c r="BH425" s="34"/>
      <c r="BI425" s="34"/>
      <c r="BJ425" s="34"/>
      <c r="BK425" s="34"/>
    </row>
    <row r="426" spans="2:63" ht="14.1" customHeight="1" x14ac:dyDescent="0.15">
      <c r="B426" s="492">
        <v>6</v>
      </c>
      <c r="C426" s="493" t="s">
        <v>130</v>
      </c>
      <c r="D426" s="494">
        <v>4</v>
      </c>
      <c r="E426" s="494" t="s">
        <v>131</v>
      </c>
      <c r="F426" s="492" t="s">
        <v>137</v>
      </c>
      <c r="G426" s="494"/>
      <c r="H426" s="443" t="s">
        <v>166</v>
      </c>
      <c r="I426" s="444"/>
      <c r="J426" s="445"/>
      <c r="K426" s="387">
        <f t="shared" ref="K426" si="307">$M$228</f>
        <v>1800</v>
      </c>
      <c r="L426" s="388"/>
      <c r="M426" s="388"/>
      <c r="N426" s="388"/>
      <c r="O426" s="396">
        <f t="shared" ref="O426" si="308">$M$239</f>
        <v>40</v>
      </c>
      <c r="P426" s="397"/>
      <c r="Q426" s="397"/>
      <c r="R426" s="397"/>
      <c r="S426" s="397"/>
      <c r="T426" s="398"/>
      <c r="U426" s="399">
        <f t="shared" ref="U426" si="309">IF(AND(H426="△",AV426="●"),20+ROUNDDOWN((K426-1000)/1000,0)*20,0)</f>
        <v>20</v>
      </c>
      <c r="V426" s="399"/>
      <c r="W426" s="400"/>
      <c r="X426" s="405">
        <f t="shared" ref="X426" si="310">IF(AND(H426="△",AV426="●"),IF(O426&gt;=10,O426*0.2,0),0)</f>
        <v>8</v>
      </c>
      <c r="Y426" s="406"/>
      <c r="Z426" s="407"/>
      <c r="AA426" s="414">
        <f t="shared" ref="AA426" si="311">IF(AND(H426="△",AV426="●"),P428*2,0)</f>
        <v>40</v>
      </c>
      <c r="AB426" s="399"/>
      <c r="AC426" s="400"/>
      <c r="AD426" s="417">
        <f t="shared" ref="AD426" si="312">U426+X426+AA426</f>
        <v>68</v>
      </c>
      <c r="AE426" s="418"/>
      <c r="AF426" s="418"/>
      <c r="AG426" s="419"/>
      <c r="AH426" s="495">
        <v>2</v>
      </c>
      <c r="AI426" s="496"/>
      <c r="AJ426" s="497"/>
      <c r="AK426" s="454">
        <f t="shared" ref="AK426" si="313">IF(AH426=1,$AL$36,IF(AH426=2,$AL$54,IF(AH426=3,$AL$73,IF(AH426=4,$AL$91,IF(AH426=5,$AL$109,IF(AH426=6,$AL$128,IF(AH426=7,$AL$146,IF(AH426=8,$AL$165,IF(AH426=9,$AL$183,IF(AH426=10,$AL$201,0))))))))))</f>
        <v>9.0999999999999998E-2</v>
      </c>
      <c r="AL426" s="455"/>
      <c r="AM426" s="456"/>
      <c r="AN426" s="381">
        <f t="shared" ref="AN426" si="314">IF(H426="○",AD426,ROUNDUP(AD426*AK426,1))</f>
        <v>6.1999999999999993</v>
      </c>
      <c r="AO426" s="381"/>
      <c r="AP426" s="381"/>
      <c r="AQ426" s="381"/>
      <c r="AR426" s="381"/>
      <c r="AS426" s="128"/>
      <c r="AT426" s="314"/>
      <c r="AU426" s="314"/>
      <c r="AV426" s="314" t="str">
        <f>IF(OR(H426="×",AV430="×"),"×","●")</f>
        <v>●</v>
      </c>
      <c r="AW426" s="314" t="str">
        <f>IF(AV426="●",IF(H426="定","-",H426),"-")</f>
        <v>△</v>
      </c>
      <c r="AX426" s="128"/>
      <c r="AY426" s="314"/>
      <c r="AZ426" s="314"/>
      <c r="BD426" s="34"/>
      <c r="BE426" s="34"/>
      <c r="BF426" s="34"/>
      <c r="BG426" s="34"/>
      <c r="BH426" s="34"/>
      <c r="BI426" s="34"/>
      <c r="BJ426" s="34"/>
      <c r="BK426" s="34"/>
    </row>
    <row r="427" spans="2:63" ht="14.1" customHeight="1" x14ac:dyDescent="0.15">
      <c r="B427" s="514"/>
      <c r="C427" s="515"/>
      <c r="D427" s="490"/>
      <c r="E427" s="490"/>
      <c r="F427" s="514"/>
      <c r="G427" s="490"/>
      <c r="H427" s="446"/>
      <c r="I427" s="447"/>
      <c r="J427" s="448"/>
      <c r="K427" s="389"/>
      <c r="L427" s="390"/>
      <c r="M427" s="390"/>
      <c r="N427" s="390"/>
      <c r="O427" s="396"/>
      <c r="P427" s="397"/>
      <c r="Q427" s="397"/>
      <c r="R427" s="397"/>
      <c r="S427" s="397"/>
      <c r="T427" s="398"/>
      <c r="U427" s="401"/>
      <c r="V427" s="401"/>
      <c r="W427" s="402"/>
      <c r="X427" s="408"/>
      <c r="Y427" s="409"/>
      <c r="Z427" s="410"/>
      <c r="AA427" s="415"/>
      <c r="AB427" s="401"/>
      <c r="AC427" s="402"/>
      <c r="AD427" s="420"/>
      <c r="AE427" s="421"/>
      <c r="AF427" s="421"/>
      <c r="AG427" s="422"/>
      <c r="AH427" s="495"/>
      <c r="AI427" s="496"/>
      <c r="AJ427" s="497"/>
      <c r="AK427" s="457"/>
      <c r="AL427" s="457"/>
      <c r="AM427" s="458"/>
      <c r="AN427" s="383"/>
      <c r="AO427" s="383"/>
      <c r="AP427" s="383"/>
      <c r="AQ427" s="383"/>
      <c r="AR427" s="383"/>
      <c r="AS427" s="128"/>
      <c r="AT427" s="314"/>
      <c r="AU427" s="314"/>
      <c r="AV427" s="314"/>
      <c r="AW427" s="314"/>
      <c r="AX427" s="128"/>
      <c r="AY427" s="314"/>
      <c r="AZ427" s="314"/>
      <c r="BD427" s="34"/>
      <c r="BE427" s="34"/>
      <c r="BF427" s="34"/>
      <c r="BG427" s="34"/>
      <c r="BH427" s="34"/>
      <c r="BI427" s="34"/>
      <c r="BJ427" s="34"/>
      <c r="BK427" s="34"/>
    </row>
    <row r="428" spans="2:63" ht="14.1" customHeight="1" x14ac:dyDescent="0.15">
      <c r="B428" s="514"/>
      <c r="C428" s="515"/>
      <c r="D428" s="490"/>
      <c r="E428" s="490"/>
      <c r="F428" s="514"/>
      <c r="G428" s="490"/>
      <c r="H428" s="446"/>
      <c r="I428" s="447"/>
      <c r="J428" s="448"/>
      <c r="K428" s="389"/>
      <c r="L428" s="390"/>
      <c r="M428" s="390"/>
      <c r="N428" s="390"/>
      <c r="O428" s="426"/>
      <c r="P428" s="428">
        <f t="shared" ref="P428" si="315">$M$241</f>
        <v>20</v>
      </c>
      <c r="Q428" s="429"/>
      <c r="R428" s="429"/>
      <c r="S428" s="429"/>
      <c r="T428" s="430"/>
      <c r="U428" s="401"/>
      <c r="V428" s="401"/>
      <c r="W428" s="402"/>
      <c r="X428" s="408"/>
      <c r="Y428" s="409"/>
      <c r="Z428" s="410"/>
      <c r="AA428" s="415"/>
      <c r="AB428" s="401"/>
      <c r="AC428" s="402"/>
      <c r="AD428" s="420"/>
      <c r="AE428" s="421"/>
      <c r="AF428" s="421"/>
      <c r="AG428" s="422"/>
      <c r="AH428" s="495"/>
      <c r="AI428" s="496"/>
      <c r="AJ428" s="497"/>
      <c r="AK428" s="457"/>
      <c r="AL428" s="457"/>
      <c r="AM428" s="458"/>
      <c r="AN428" s="383"/>
      <c r="AO428" s="383"/>
      <c r="AP428" s="383"/>
      <c r="AQ428" s="383"/>
      <c r="AR428" s="383"/>
      <c r="AS428" s="128"/>
      <c r="AT428" s="314"/>
      <c r="AU428" s="314"/>
      <c r="AV428" s="314"/>
      <c r="AW428" s="314"/>
      <c r="AX428" s="128"/>
      <c r="AY428" s="314"/>
      <c r="AZ428" s="314"/>
      <c r="BD428" s="34"/>
      <c r="BE428" s="34"/>
      <c r="BF428" s="34"/>
      <c r="BG428" s="34"/>
      <c r="BH428" s="34"/>
      <c r="BI428" s="34"/>
      <c r="BJ428" s="34"/>
      <c r="BK428" s="34"/>
    </row>
    <row r="429" spans="2:63" ht="14.1" customHeight="1" x14ac:dyDescent="0.15">
      <c r="B429" s="487"/>
      <c r="C429" s="489"/>
      <c r="D429" s="491"/>
      <c r="E429" s="491"/>
      <c r="F429" s="487"/>
      <c r="G429" s="491"/>
      <c r="H429" s="449"/>
      <c r="I429" s="450"/>
      <c r="J429" s="451"/>
      <c r="K429" s="391"/>
      <c r="L429" s="392"/>
      <c r="M429" s="392"/>
      <c r="N429" s="392"/>
      <c r="O429" s="427"/>
      <c r="P429" s="431"/>
      <c r="Q429" s="432"/>
      <c r="R429" s="432"/>
      <c r="S429" s="432"/>
      <c r="T429" s="433"/>
      <c r="U429" s="403"/>
      <c r="V429" s="403"/>
      <c r="W429" s="404"/>
      <c r="X429" s="411"/>
      <c r="Y429" s="412"/>
      <c r="Z429" s="413"/>
      <c r="AA429" s="416"/>
      <c r="AB429" s="403"/>
      <c r="AC429" s="404"/>
      <c r="AD429" s="423"/>
      <c r="AE429" s="424"/>
      <c r="AF429" s="424"/>
      <c r="AG429" s="425"/>
      <c r="AH429" s="498"/>
      <c r="AI429" s="499"/>
      <c r="AJ429" s="500"/>
      <c r="AK429" s="457"/>
      <c r="AL429" s="457"/>
      <c r="AM429" s="458"/>
      <c r="AN429" s="385"/>
      <c r="AO429" s="385"/>
      <c r="AP429" s="385"/>
      <c r="AQ429" s="385"/>
      <c r="AR429" s="385"/>
      <c r="AS429" s="128"/>
      <c r="AT429" s="314"/>
      <c r="AU429" s="314"/>
      <c r="AV429" s="314"/>
      <c r="AW429" s="314"/>
      <c r="AX429" s="128"/>
      <c r="AY429" s="314"/>
      <c r="AZ429" s="314"/>
      <c r="BD429" s="34"/>
      <c r="BE429" s="34"/>
      <c r="BF429" s="34"/>
      <c r="BG429" s="34"/>
      <c r="BH429" s="34"/>
      <c r="BI429" s="34"/>
      <c r="BJ429" s="34"/>
      <c r="BK429" s="34"/>
    </row>
    <row r="430" spans="2:63" ht="14.1" customHeight="1" x14ac:dyDescent="0.15">
      <c r="B430" s="519">
        <v>6</v>
      </c>
      <c r="C430" s="520" t="s">
        <v>130</v>
      </c>
      <c r="D430" s="440">
        <v>5</v>
      </c>
      <c r="E430" s="440" t="s">
        <v>131</v>
      </c>
      <c r="F430" s="519" t="s">
        <v>138</v>
      </c>
      <c r="G430" s="440"/>
      <c r="H430" s="443" t="s">
        <v>165</v>
      </c>
      <c r="I430" s="444"/>
      <c r="J430" s="445"/>
      <c r="K430" s="387">
        <f t="shared" ref="K430" si="316">$M$228</f>
        <v>1800</v>
      </c>
      <c r="L430" s="388"/>
      <c r="M430" s="388"/>
      <c r="N430" s="388"/>
      <c r="O430" s="396">
        <f t="shared" ref="O430" si="317">$M$239</f>
        <v>40</v>
      </c>
      <c r="P430" s="397"/>
      <c r="Q430" s="397"/>
      <c r="R430" s="397"/>
      <c r="S430" s="397"/>
      <c r="T430" s="398"/>
      <c r="U430" s="399">
        <f t="shared" ref="U430" si="318">IF(AND(H430="○",AV430="●"),20+ROUNDDOWN((K430-1000)/1000,0)*20,0)</f>
        <v>20</v>
      </c>
      <c r="V430" s="399"/>
      <c r="W430" s="400"/>
      <c r="X430" s="405">
        <f t="shared" ref="X430" si="319">IF(AND(H430="○",AV430="●"),IF(O430&gt;=10,O430*0.2,0),0)</f>
        <v>8</v>
      </c>
      <c r="Y430" s="406"/>
      <c r="Z430" s="407"/>
      <c r="AA430" s="414">
        <f t="shared" ref="AA430" si="320">IF(AND(H430="○",AV430="●"),P432*2,0)</f>
        <v>40</v>
      </c>
      <c r="AB430" s="399"/>
      <c r="AC430" s="400"/>
      <c r="AD430" s="417">
        <f t="shared" ref="AD430" si="321">U430+X430+AA430</f>
        <v>68</v>
      </c>
      <c r="AE430" s="418"/>
      <c r="AF430" s="418"/>
      <c r="AG430" s="419"/>
      <c r="AH430" s="369"/>
      <c r="AI430" s="370"/>
      <c r="AJ430" s="371"/>
      <c r="AK430" s="501"/>
      <c r="AL430" s="502"/>
      <c r="AM430" s="503"/>
      <c r="AN430" s="381">
        <f t="shared" ref="AN430" si="322">IF(H430="○",AD430,ROUNDUP(AD430*AK430,1))</f>
        <v>68</v>
      </c>
      <c r="AO430" s="381"/>
      <c r="AP430" s="381"/>
      <c r="AQ430" s="381"/>
      <c r="AR430" s="381"/>
      <c r="AS430" s="128"/>
      <c r="AT430" s="314">
        <f>$AN430-ROUNDUP($AN430*$AL$36,1)</f>
        <v>56.6</v>
      </c>
      <c r="AU430" s="314"/>
      <c r="AV430" s="314" t="str">
        <f>IF(OR(H430="×",AV434="×"),"×","●")</f>
        <v>●</v>
      </c>
      <c r="AW430" s="314" t="str">
        <f>IF(AV430="●",IF(H430="定","-",H430),"-")</f>
        <v>○</v>
      </c>
      <c r="AX430" s="128"/>
      <c r="AY430" s="314"/>
      <c r="AZ430" s="314"/>
      <c r="BD430" s="34"/>
      <c r="BE430" s="34"/>
      <c r="BF430" s="34"/>
      <c r="BG430" s="34"/>
      <c r="BH430" s="34"/>
      <c r="BI430" s="34"/>
      <c r="BJ430" s="34"/>
      <c r="BK430" s="34"/>
    </row>
    <row r="431" spans="2:63" ht="14.1" customHeight="1" x14ac:dyDescent="0.15">
      <c r="B431" s="435"/>
      <c r="C431" s="438"/>
      <c r="D431" s="441"/>
      <c r="E431" s="441"/>
      <c r="F431" s="435"/>
      <c r="G431" s="441"/>
      <c r="H431" s="446"/>
      <c r="I431" s="447"/>
      <c r="J431" s="448"/>
      <c r="K431" s="389"/>
      <c r="L431" s="390"/>
      <c r="M431" s="390"/>
      <c r="N431" s="390"/>
      <c r="O431" s="396"/>
      <c r="P431" s="397"/>
      <c r="Q431" s="397"/>
      <c r="R431" s="397"/>
      <c r="S431" s="397"/>
      <c r="T431" s="398"/>
      <c r="U431" s="401"/>
      <c r="V431" s="401"/>
      <c r="W431" s="402"/>
      <c r="X431" s="408"/>
      <c r="Y431" s="409"/>
      <c r="Z431" s="410"/>
      <c r="AA431" s="415"/>
      <c r="AB431" s="401"/>
      <c r="AC431" s="402"/>
      <c r="AD431" s="420"/>
      <c r="AE431" s="421"/>
      <c r="AF431" s="421"/>
      <c r="AG431" s="422"/>
      <c r="AH431" s="372"/>
      <c r="AI431" s="373"/>
      <c r="AJ431" s="374"/>
      <c r="AK431" s="502"/>
      <c r="AL431" s="502"/>
      <c r="AM431" s="503"/>
      <c r="AN431" s="383"/>
      <c r="AO431" s="383"/>
      <c r="AP431" s="383"/>
      <c r="AQ431" s="383"/>
      <c r="AR431" s="383"/>
      <c r="AS431" s="128"/>
      <c r="AT431" s="314"/>
      <c r="AU431" s="314"/>
      <c r="AV431" s="314"/>
      <c r="AW431" s="314"/>
      <c r="AX431" s="128"/>
      <c r="AY431" s="314"/>
      <c r="AZ431" s="314"/>
      <c r="BD431" s="34"/>
      <c r="BE431" s="34"/>
      <c r="BF431" s="34"/>
      <c r="BG431" s="34"/>
      <c r="BH431" s="34"/>
      <c r="BI431" s="34"/>
      <c r="BJ431" s="34"/>
      <c r="BK431" s="34"/>
    </row>
    <row r="432" spans="2:63" ht="14.1" customHeight="1" x14ac:dyDescent="0.15">
      <c r="B432" s="435"/>
      <c r="C432" s="438"/>
      <c r="D432" s="441"/>
      <c r="E432" s="441"/>
      <c r="F432" s="435"/>
      <c r="G432" s="441"/>
      <c r="H432" s="446"/>
      <c r="I432" s="447"/>
      <c r="J432" s="448"/>
      <c r="K432" s="389"/>
      <c r="L432" s="390"/>
      <c r="M432" s="390"/>
      <c r="N432" s="390"/>
      <c r="O432" s="426"/>
      <c r="P432" s="428">
        <f t="shared" ref="P432" si="323">$M$241</f>
        <v>20</v>
      </c>
      <c r="Q432" s="429"/>
      <c r="R432" s="429"/>
      <c r="S432" s="429"/>
      <c r="T432" s="430"/>
      <c r="U432" s="401"/>
      <c r="V432" s="401"/>
      <c r="W432" s="402"/>
      <c r="X432" s="408"/>
      <c r="Y432" s="409"/>
      <c r="Z432" s="410"/>
      <c r="AA432" s="415"/>
      <c r="AB432" s="401"/>
      <c r="AC432" s="402"/>
      <c r="AD432" s="420"/>
      <c r="AE432" s="421"/>
      <c r="AF432" s="421"/>
      <c r="AG432" s="422"/>
      <c r="AH432" s="372"/>
      <c r="AI432" s="373"/>
      <c r="AJ432" s="374"/>
      <c r="AK432" s="502"/>
      <c r="AL432" s="502"/>
      <c r="AM432" s="503"/>
      <c r="AN432" s="383"/>
      <c r="AO432" s="383"/>
      <c r="AP432" s="383"/>
      <c r="AQ432" s="383"/>
      <c r="AR432" s="383"/>
      <c r="AS432" s="128"/>
      <c r="AT432" s="314"/>
      <c r="AU432" s="314"/>
      <c r="AV432" s="314"/>
      <c r="AW432" s="314"/>
      <c r="AX432" s="128"/>
      <c r="AY432" s="314"/>
      <c r="AZ432" s="314"/>
      <c r="BD432" s="34"/>
      <c r="BE432" s="34"/>
      <c r="BF432" s="34"/>
      <c r="BG432" s="34"/>
      <c r="BH432" s="34"/>
      <c r="BI432" s="34"/>
      <c r="BJ432" s="34"/>
      <c r="BK432" s="34"/>
    </row>
    <row r="433" spans="2:63" ht="14.1" customHeight="1" x14ac:dyDescent="0.15">
      <c r="B433" s="436"/>
      <c r="C433" s="439"/>
      <c r="D433" s="442"/>
      <c r="E433" s="442"/>
      <c r="F433" s="436"/>
      <c r="G433" s="442"/>
      <c r="H433" s="449"/>
      <c r="I433" s="450"/>
      <c r="J433" s="451"/>
      <c r="K433" s="391"/>
      <c r="L433" s="392"/>
      <c r="M433" s="392"/>
      <c r="N433" s="392"/>
      <c r="O433" s="427"/>
      <c r="P433" s="431"/>
      <c r="Q433" s="432"/>
      <c r="R433" s="432"/>
      <c r="S433" s="432"/>
      <c r="T433" s="433"/>
      <c r="U433" s="403"/>
      <c r="V433" s="403"/>
      <c r="W433" s="404"/>
      <c r="X433" s="411"/>
      <c r="Y433" s="412"/>
      <c r="Z433" s="413"/>
      <c r="AA433" s="416"/>
      <c r="AB433" s="403"/>
      <c r="AC433" s="404"/>
      <c r="AD433" s="423"/>
      <c r="AE433" s="424"/>
      <c r="AF433" s="424"/>
      <c r="AG433" s="425"/>
      <c r="AH433" s="375"/>
      <c r="AI433" s="376"/>
      <c r="AJ433" s="377"/>
      <c r="AK433" s="502"/>
      <c r="AL433" s="502"/>
      <c r="AM433" s="503"/>
      <c r="AN433" s="385"/>
      <c r="AO433" s="385"/>
      <c r="AP433" s="385"/>
      <c r="AQ433" s="385"/>
      <c r="AR433" s="385"/>
      <c r="AS433" s="128"/>
      <c r="AT433" s="314"/>
      <c r="AU433" s="314"/>
      <c r="AV433" s="314"/>
      <c r="AW433" s="314"/>
      <c r="AX433" s="128"/>
      <c r="AY433" s="314"/>
      <c r="AZ433" s="314"/>
      <c r="BD433" s="34"/>
      <c r="BE433" s="34"/>
      <c r="BF433" s="34"/>
      <c r="BG433" s="34"/>
      <c r="BH433" s="34"/>
      <c r="BI433" s="34"/>
      <c r="BJ433" s="34"/>
      <c r="BK433" s="34"/>
    </row>
    <row r="434" spans="2:63" ht="14.1" customHeight="1" x14ac:dyDescent="0.15">
      <c r="B434" s="519">
        <v>6</v>
      </c>
      <c r="C434" s="520" t="s">
        <v>130</v>
      </c>
      <c r="D434" s="440">
        <v>6</v>
      </c>
      <c r="E434" s="440" t="s">
        <v>131</v>
      </c>
      <c r="F434" s="519" t="s">
        <v>139</v>
      </c>
      <c r="G434" s="440"/>
      <c r="H434" s="443" t="s">
        <v>165</v>
      </c>
      <c r="I434" s="444"/>
      <c r="J434" s="445"/>
      <c r="K434" s="387">
        <f t="shared" ref="K434" si="324">$M$228</f>
        <v>1800</v>
      </c>
      <c r="L434" s="388"/>
      <c r="M434" s="388"/>
      <c r="N434" s="388"/>
      <c r="O434" s="396">
        <f t="shared" ref="O434" si="325">$M$239</f>
        <v>40</v>
      </c>
      <c r="P434" s="397"/>
      <c r="Q434" s="397"/>
      <c r="R434" s="397"/>
      <c r="S434" s="397"/>
      <c r="T434" s="398"/>
      <c r="U434" s="399">
        <f t="shared" ref="U434" si="326">IF(AND(H434="○",AV434="●"),20+ROUNDDOWN((K434-1000)/1000,0)*20,0)</f>
        <v>20</v>
      </c>
      <c r="V434" s="399"/>
      <c r="W434" s="400"/>
      <c r="X434" s="405">
        <f t="shared" ref="X434" si="327">IF(AND(H434="○",AV434="●"),IF(O434&gt;=10,O434*0.2,0),0)</f>
        <v>8</v>
      </c>
      <c r="Y434" s="406"/>
      <c r="Z434" s="407"/>
      <c r="AA434" s="414">
        <f t="shared" ref="AA434" si="328">IF(AND(H434="○",AV434="●"),P436*2,0)</f>
        <v>40</v>
      </c>
      <c r="AB434" s="399"/>
      <c r="AC434" s="400"/>
      <c r="AD434" s="417">
        <f t="shared" ref="AD434" si="329">U434+X434+AA434</f>
        <v>68</v>
      </c>
      <c r="AE434" s="418"/>
      <c r="AF434" s="418"/>
      <c r="AG434" s="419"/>
      <c r="AH434" s="369"/>
      <c r="AI434" s="370"/>
      <c r="AJ434" s="371"/>
      <c r="AK434" s="501"/>
      <c r="AL434" s="502"/>
      <c r="AM434" s="503"/>
      <c r="AN434" s="381">
        <f t="shared" ref="AN434" si="330">IF(H434="○",AD434,ROUNDUP(AD434*AK434,1))</f>
        <v>68</v>
      </c>
      <c r="AO434" s="381"/>
      <c r="AP434" s="381"/>
      <c r="AQ434" s="381"/>
      <c r="AR434" s="381"/>
      <c r="AS434" s="128"/>
      <c r="AT434" s="314">
        <f>$AN434-ROUNDUP($AN434*$AL$36,1)</f>
        <v>56.6</v>
      </c>
      <c r="AU434" s="314"/>
      <c r="AV434" s="314" t="str">
        <f>IF(OR(H434="×",AV438="×"),"×","●")</f>
        <v>●</v>
      </c>
      <c r="AW434" s="314" t="str">
        <f>IF(AV434="●",IF(H434="定","-",H434),"-")</f>
        <v>○</v>
      </c>
      <c r="AX434" s="128"/>
      <c r="AY434" s="314"/>
      <c r="AZ434" s="314"/>
      <c r="BD434" s="34"/>
      <c r="BE434" s="34"/>
      <c r="BF434" s="34"/>
      <c r="BG434" s="34"/>
      <c r="BH434" s="34"/>
      <c r="BI434" s="34"/>
      <c r="BJ434" s="34"/>
      <c r="BK434" s="34"/>
    </row>
    <row r="435" spans="2:63" ht="14.1" customHeight="1" x14ac:dyDescent="0.15">
      <c r="B435" s="435"/>
      <c r="C435" s="438"/>
      <c r="D435" s="441"/>
      <c r="E435" s="441"/>
      <c r="F435" s="435"/>
      <c r="G435" s="441"/>
      <c r="H435" s="446"/>
      <c r="I435" s="447"/>
      <c r="J435" s="448"/>
      <c r="K435" s="389"/>
      <c r="L435" s="390"/>
      <c r="M435" s="390"/>
      <c r="N435" s="390"/>
      <c r="O435" s="396"/>
      <c r="P435" s="397"/>
      <c r="Q435" s="397"/>
      <c r="R435" s="397"/>
      <c r="S435" s="397"/>
      <c r="T435" s="398"/>
      <c r="U435" s="401"/>
      <c r="V435" s="401"/>
      <c r="W435" s="402"/>
      <c r="X435" s="408"/>
      <c r="Y435" s="409"/>
      <c r="Z435" s="410"/>
      <c r="AA435" s="415"/>
      <c r="AB435" s="401"/>
      <c r="AC435" s="402"/>
      <c r="AD435" s="420"/>
      <c r="AE435" s="421"/>
      <c r="AF435" s="421"/>
      <c r="AG435" s="422"/>
      <c r="AH435" s="372"/>
      <c r="AI435" s="373"/>
      <c r="AJ435" s="374"/>
      <c r="AK435" s="502"/>
      <c r="AL435" s="502"/>
      <c r="AM435" s="503"/>
      <c r="AN435" s="383"/>
      <c r="AO435" s="383"/>
      <c r="AP435" s="383"/>
      <c r="AQ435" s="383"/>
      <c r="AR435" s="383"/>
      <c r="AS435" s="128"/>
      <c r="AT435" s="314"/>
      <c r="AU435" s="314"/>
      <c r="AV435" s="314"/>
      <c r="AW435" s="314"/>
      <c r="AX435" s="128"/>
      <c r="AY435" s="314"/>
      <c r="AZ435" s="314"/>
      <c r="BD435" s="34"/>
      <c r="BE435" s="34"/>
      <c r="BF435" s="34"/>
      <c r="BG435" s="34"/>
      <c r="BH435" s="34"/>
      <c r="BI435" s="34"/>
      <c r="BJ435" s="34"/>
      <c r="BK435" s="34"/>
    </row>
    <row r="436" spans="2:63" ht="14.1" customHeight="1" x14ac:dyDescent="0.15">
      <c r="B436" s="435"/>
      <c r="C436" s="438"/>
      <c r="D436" s="441"/>
      <c r="E436" s="441"/>
      <c r="F436" s="435"/>
      <c r="G436" s="441"/>
      <c r="H436" s="446"/>
      <c r="I436" s="447"/>
      <c r="J436" s="448"/>
      <c r="K436" s="389"/>
      <c r="L436" s="390"/>
      <c r="M436" s="390"/>
      <c r="N436" s="390"/>
      <c r="O436" s="426"/>
      <c r="P436" s="428">
        <f t="shared" ref="P436" si="331">$M$241</f>
        <v>20</v>
      </c>
      <c r="Q436" s="429"/>
      <c r="R436" s="429"/>
      <c r="S436" s="429"/>
      <c r="T436" s="430"/>
      <c r="U436" s="401"/>
      <c r="V436" s="401"/>
      <c r="W436" s="402"/>
      <c r="X436" s="408"/>
      <c r="Y436" s="409"/>
      <c r="Z436" s="410"/>
      <c r="AA436" s="415"/>
      <c r="AB436" s="401"/>
      <c r="AC436" s="402"/>
      <c r="AD436" s="420"/>
      <c r="AE436" s="421"/>
      <c r="AF436" s="421"/>
      <c r="AG436" s="422"/>
      <c r="AH436" s="372"/>
      <c r="AI436" s="373"/>
      <c r="AJ436" s="374"/>
      <c r="AK436" s="502"/>
      <c r="AL436" s="502"/>
      <c r="AM436" s="503"/>
      <c r="AN436" s="383"/>
      <c r="AO436" s="383"/>
      <c r="AP436" s="383"/>
      <c r="AQ436" s="383"/>
      <c r="AR436" s="383"/>
      <c r="AS436" s="128"/>
      <c r="AT436" s="314"/>
      <c r="AU436" s="314"/>
      <c r="AV436" s="314"/>
      <c r="AW436" s="314"/>
      <c r="AX436" s="128"/>
      <c r="AY436" s="314"/>
      <c r="AZ436" s="314"/>
      <c r="BD436" s="34"/>
      <c r="BE436" s="34"/>
      <c r="BF436" s="34"/>
      <c r="BG436" s="34"/>
      <c r="BH436" s="34"/>
      <c r="BI436" s="34"/>
      <c r="BJ436" s="34"/>
      <c r="BK436" s="34"/>
    </row>
    <row r="437" spans="2:63" ht="14.1" customHeight="1" x14ac:dyDescent="0.15">
      <c r="B437" s="436"/>
      <c r="C437" s="439"/>
      <c r="D437" s="442"/>
      <c r="E437" s="442"/>
      <c r="F437" s="436"/>
      <c r="G437" s="442"/>
      <c r="H437" s="449"/>
      <c r="I437" s="450"/>
      <c r="J437" s="451"/>
      <c r="K437" s="391"/>
      <c r="L437" s="392"/>
      <c r="M437" s="392"/>
      <c r="N437" s="392"/>
      <c r="O437" s="427"/>
      <c r="P437" s="431"/>
      <c r="Q437" s="432"/>
      <c r="R437" s="432"/>
      <c r="S437" s="432"/>
      <c r="T437" s="433"/>
      <c r="U437" s="403"/>
      <c r="V437" s="403"/>
      <c r="W437" s="404"/>
      <c r="X437" s="411"/>
      <c r="Y437" s="412"/>
      <c r="Z437" s="413"/>
      <c r="AA437" s="416"/>
      <c r="AB437" s="403"/>
      <c r="AC437" s="404"/>
      <c r="AD437" s="423"/>
      <c r="AE437" s="424"/>
      <c r="AF437" s="424"/>
      <c r="AG437" s="425"/>
      <c r="AH437" s="375"/>
      <c r="AI437" s="376"/>
      <c r="AJ437" s="377"/>
      <c r="AK437" s="502"/>
      <c r="AL437" s="502"/>
      <c r="AM437" s="503"/>
      <c r="AN437" s="385"/>
      <c r="AO437" s="385"/>
      <c r="AP437" s="385"/>
      <c r="AQ437" s="385"/>
      <c r="AR437" s="385"/>
      <c r="AS437" s="128"/>
      <c r="AT437" s="314"/>
      <c r="AU437" s="314"/>
      <c r="AV437" s="314"/>
      <c r="AW437" s="314"/>
      <c r="AX437" s="128"/>
      <c r="AY437" s="314"/>
      <c r="AZ437" s="314"/>
      <c r="BD437" s="34"/>
      <c r="BE437" s="34"/>
      <c r="BF437" s="34"/>
      <c r="BG437" s="34"/>
      <c r="BH437" s="34"/>
      <c r="BI437" s="34"/>
      <c r="BJ437" s="34"/>
      <c r="BK437" s="34"/>
    </row>
    <row r="438" spans="2:63" ht="14.1" customHeight="1" x14ac:dyDescent="0.15">
      <c r="B438" s="492">
        <v>6</v>
      </c>
      <c r="C438" s="493" t="s">
        <v>130</v>
      </c>
      <c r="D438" s="494">
        <v>7</v>
      </c>
      <c r="E438" s="494" t="s">
        <v>131</v>
      </c>
      <c r="F438" s="492" t="s">
        <v>140</v>
      </c>
      <c r="G438" s="494"/>
      <c r="H438" s="443" t="s">
        <v>166</v>
      </c>
      <c r="I438" s="444"/>
      <c r="J438" s="445"/>
      <c r="K438" s="387">
        <f t="shared" ref="K438" si="332">$M$228</f>
        <v>1800</v>
      </c>
      <c r="L438" s="388"/>
      <c r="M438" s="388"/>
      <c r="N438" s="388"/>
      <c r="O438" s="396">
        <f t="shared" ref="O438" si="333">$M$239</f>
        <v>40</v>
      </c>
      <c r="P438" s="397"/>
      <c r="Q438" s="397"/>
      <c r="R438" s="397"/>
      <c r="S438" s="397"/>
      <c r="T438" s="398"/>
      <c r="U438" s="399">
        <f t="shared" ref="U438" si="334">IF(AND(H438="△",AV438="●"),20+ROUNDDOWN((K438-1000)/1000,0)*20,0)</f>
        <v>20</v>
      </c>
      <c r="V438" s="399"/>
      <c r="W438" s="400"/>
      <c r="X438" s="405">
        <f t="shared" ref="X438" si="335">IF(AND(H438="△",AV438="●"),IF(O438&gt;=10,O438*0.2,0),0)</f>
        <v>8</v>
      </c>
      <c r="Y438" s="406"/>
      <c r="Z438" s="407"/>
      <c r="AA438" s="414">
        <f t="shared" ref="AA438" si="336">IF(AND(H438="△",AV438="●"),P440*2,0)</f>
        <v>40</v>
      </c>
      <c r="AB438" s="399"/>
      <c r="AC438" s="400"/>
      <c r="AD438" s="417">
        <f t="shared" ref="AD438" si="337">U438+X438+AA438</f>
        <v>68</v>
      </c>
      <c r="AE438" s="418"/>
      <c r="AF438" s="418"/>
      <c r="AG438" s="419"/>
      <c r="AH438" s="459">
        <v>1</v>
      </c>
      <c r="AI438" s="460"/>
      <c r="AJ438" s="461"/>
      <c r="AK438" s="454">
        <f t="shared" ref="AK438" si="338">IF(AH438=1,$AL$36,IF(AH438=2,$AL$54,IF(AH438=3,$AL$73,IF(AH438=4,$AL$91,IF(AH438=5,$AL$109,IF(AH438=6,$AL$128,IF(AH438=7,$AL$146,IF(AH438=8,$AL$165,IF(AH438=9,$AL$183,IF(AH438=10,$AL$201,0))))))))))</f>
        <v>0.16700000000000001</v>
      </c>
      <c r="AL438" s="455"/>
      <c r="AM438" s="456"/>
      <c r="AN438" s="381">
        <f t="shared" ref="AN438" si="339">IF(H438="○",AD438,ROUNDUP(AD438*AK438,1))</f>
        <v>11.4</v>
      </c>
      <c r="AO438" s="381"/>
      <c r="AP438" s="381"/>
      <c r="AQ438" s="381"/>
      <c r="AR438" s="381"/>
      <c r="AS438" s="128"/>
      <c r="AT438" s="314"/>
      <c r="AU438" s="314"/>
      <c r="AV438" s="314" t="str">
        <f>IF(OR(H438="×",AV442="×"),"×","●")</f>
        <v>●</v>
      </c>
      <c r="AW438" s="314" t="str">
        <f>IF(AV438="●",IF(H438="定","-",H438),"-")</f>
        <v>△</v>
      </c>
      <c r="AX438" s="128"/>
      <c r="AY438" s="314"/>
      <c r="AZ438" s="314"/>
      <c r="BD438" s="34"/>
      <c r="BE438" s="34"/>
      <c r="BF438" s="34"/>
      <c r="BG438" s="34"/>
      <c r="BH438" s="34"/>
      <c r="BI438" s="34"/>
      <c r="BJ438" s="34"/>
      <c r="BK438" s="34"/>
    </row>
    <row r="439" spans="2:63" ht="14.1" customHeight="1" x14ac:dyDescent="0.15">
      <c r="B439" s="514"/>
      <c r="C439" s="515"/>
      <c r="D439" s="490"/>
      <c r="E439" s="490"/>
      <c r="F439" s="514"/>
      <c r="G439" s="490"/>
      <c r="H439" s="446"/>
      <c r="I439" s="447"/>
      <c r="J439" s="448"/>
      <c r="K439" s="389"/>
      <c r="L439" s="390"/>
      <c r="M439" s="390"/>
      <c r="N439" s="390"/>
      <c r="O439" s="396"/>
      <c r="P439" s="397"/>
      <c r="Q439" s="397"/>
      <c r="R439" s="397"/>
      <c r="S439" s="397"/>
      <c r="T439" s="398"/>
      <c r="U439" s="401"/>
      <c r="V439" s="401"/>
      <c r="W439" s="402"/>
      <c r="X439" s="408"/>
      <c r="Y439" s="409"/>
      <c r="Z439" s="410"/>
      <c r="AA439" s="415"/>
      <c r="AB439" s="401"/>
      <c r="AC439" s="402"/>
      <c r="AD439" s="420"/>
      <c r="AE439" s="421"/>
      <c r="AF439" s="421"/>
      <c r="AG439" s="422"/>
      <c r="AH439" s="459"/>
      <c r="AI439" s="460"/>
      <c r="AJ439" s="461"/>
      <c r="AK439" s="457"/>
      <c r="AL439" s="457"/>
      <c r="AM439" s="458"/>
      <c r="AN439" s="383"/>
      <c r="AO439" s="383"/>
      <c r="AP439" s="383"/>
      <c r="AQ439" s="383"/>
      <c r="AR439" s="383"/>
      <c r="AS439" s="128"/>
      <c r="AT439" s="314"/>
      <c r="AU439" s="314"/>
      <c r="AV439" s="314"/>
      <c r="AW439" s="314"/>
      <c r="AX439" s="128"/>
      <c r="AY439" s="314"/>
      <c r="AZ439" s="314"/>
      <c r="BD439" s="34"/>
      <c r="BE439" s="34"/>
      <c r="BF439" s="34"/>
      <c r="BG439" s="34"/>
      <c r="BH439" s="34"/>
      <c r="BI439" s="34"/>
      <c r="BJ439" s="34"/>
      <c r="BK439" s="34"/>
    </row>
    <row r="440" spans="2:63" ht="14.1" customHeight="1" x14ac:dyDescent="0.15">
      <c r="B440" s="514"/>
      <c r="C440" s="515"/>
      <c r="D440" s="490"/>
      <c r="E440" s="490"/>
      <c r="F440" s="514"/>
      <c r="G440" s="490"/>
      <c r="H440" s="446"/>
      <c r="I440" s="447"/>
      <c r="J440" s="448"/>
      <c r="K440" s="389"/>
      <c r="L440" s="390"/>
      <c r="M440" s="390"/>
      <c r="N440" s="390"/>
      <c r="O440" s="426"/>
      <c r="P440" s="428">
        <f t="shared" ref="P440" si="340">$M$241</f>
        <v>20</v>
      </c>
      <c r="Q440" s="429"/>
      <c r="R440" s="429"/>
      <c r="S440" s="429"/>
      <c r="T440" s="430"/>
      <c r="U440" s="401"/>
      <c r="V440" s="401"/>
      <c r="W440" s="402"/>
      <c r="X440" s="408"/>
      <c r="Y440" s="409"/>
      <c r="Z440" s="410"/>
      <c r="AA440" s="415"/>
      <c r="AB440" s="401"/>
      <c r="AC440" s="402"/>
      <c r="AD440" s="420"/>
      <c r="AE440" s="421"/>
      <c r="AF440" s="421"/>
      <c r="AG440" s="422"/>
      <c r="AH440" s="459"/>
      <c r="AI440" s="460"/>
      <c r="AJ440" s="461"/>
      <c r="AK440" s="457"/>
      <c r="AL440" s="457"/>
      <c r="AM440" s="458"/>
      <c r="AN440" s="383"/>
      <c r="AO440" s="383"/>
      <c r="AP440" s="383"/>
      <c r="AQ440" s="383"/>
      <c r="AR440" s="383"/>
      <c r="AS440" s="128"/>
      <c r="AT440" s="314"/>
      <c r="AU440" s="314"/>
      <c r="AV440" s="314"/>
      <c r="AW440" s="314"/>
      <c r="AX440" s="128"/>
      <c r="AY440" s="314"/>
      <c r="AZ440" s="314"/>
      <c r="BD440" s="34"/>
      <c r="BE440" s="34"/>
      <c r="BF440" s="34"/>
      <c r="BG440" s="34"/>
      <c r="BH440" s="34"/>
      <c r="BI440" s="34"/>
      <c r="BJ440" s="34"/>
      <c r="BK440" s="34"/>
    </row>
    <row r="441" spans="2:63" ht="14.1" customHeight="1" x14ac:dyDescent="0.15">
      <c r="B441" s="487"/>
      <c r="C441" s="489"/>
      <c r="D441" s="491"/>
      <c r="E441" s="491"/>
      <c r="F441" s="487"/>
      <c r="G441" s="491"/>
      <c r="H441" s="449"/>
      <c r="I441" s="450"/>
      <c r="J441" s="451"/>
      <c r="K441" s="391"/>
      <c r="L441" s="392"/>
      <c r="M441" s="392"/>
      <c r="N441" s="392"/>
      <c r="O441" s="427"/>
      <c r="P441" s="431"/>
      <c r="Q441" s="432"/>
      <c r="R441" s="432"/>
      <c r="S441" s="432"/>
      <c r="T441" s="433"/>
      <c r="U441" s="403"/>
      <c r="V441" s="403"/>
      <c r="W441" s="404"/>
      <c r="X441" s="411"/>
      <c r="Y441" s="412"/>
      <c r="Z441" s="413"/>
      <c r="AA441" s="416"/>
      <c r="AB441" s="403"/>
      <c r="AC441" s="404"/>
      <c r="AD441" s="423"/>
      <c r="AE441" s="424"/>
      <c r="AF441" s="424"/>
      <c r="AG441" s="425"/>
      <c r="AH441" s="462"/>
      <c r="AI441" s="463"/>
      <c r="AJ441" s="464"/>
      <c r="AK441" s="457"/>
      <c r="AL441" s="457"/>
      <c r="AM441" s="458"/>
      <c r="AN441" s="385"/>
      <c r="AO441" s="385"/>
      <c r="AP441" s="385"/>
      <c r="AQ441" s="385"/>
      <c r="AR441" s="385"/>
      <c r="AS441" s="128"/>
      <c r="AT441" s="314"/>
      <c r="AU441" s="314"/>
      <c r="AV441" s="314"/>
      <c r="AW441" s="314"/>
      <c r="AX441" s="128"/>
      <c r="AY441" s="314"/>
      <c r="AZ441" s="314"/>
      <c r="BD441" s="34"/>
      <c r="BE441" s="34"/>
      <c r="BF441" s="34"/>
      <c r="BG441" s="34"/>
      <c r="BH441" s="34"/>
      <c r="BI441" s="34"/>
      <c r="BJ441" s="34"/>
      <c r="BK441" s="34"/>
    </row>
    <row r="442" spans="2:63" ht="14.1" customHeight="1" x14ac:dyDescent="0.15">
      <c r="B442" s="492">
        <v>6</v>
      </c>
      <c r="C442" s="493" t="s">
        <v>130</v>
      </c>
      <c r="D442" s="494">
        <v>8</v>
      </c>
      <c r="E442" s="494" t="s">
        <v>131</v>
      </c>
      <c r="F442" s="492" t="s">
        <v>141</v>
      </c>
      <c r="G442" s="494"/>
      <c r="H442" s="443" t="s">
        <v>166</v>
      </c>
      <c r="I442" s="444"/>
      <c r="J442" s="445"/>
      <c r="K442" s="387">
        <f t="shared" ref="K442" si="341">$M$228</f>
        <v>1800</v>
      </c>
      <c r="L442" s="388"/>
      <c r="M442" s="388"/>
      <c r="N442" s="388"/>
      <c r="O442" s="396">
        <f t="shared" ref="O442" si="342">$M$239</f>
        <v>40</v>
      </c>
      <c r="P442" s="397"/>
      <c r="Q442" s="397"/>
      <c r="R442" s="397"/>
      <c r="S442" s="397"/>
      <c r="T442" s="398"/>
      <c r="U442" s="399">
        <f t="shared" ref="U442" si="343">IF(AND(H442="△",AV442="●"),20+ROUNDDOWN((K442-1000)/1000,0)*20,0)</f>
        <v>20</v>
      </c>
      <c r="V442" s="399"/>
      <c r="W442" s="400"/>
      <c r="X442" s="405">
        <f t="shared" ref="X442" si="344">IF(AND(H442="△",AV442="●"),IF(O442&gt;=10,O442*0.2,0),0)</f>
        <v>8</v>
      </c>
      <c r="Y442" s="406"/>
      <c r="Z442" s="407"/>
      <c r="AA442" s="414">
        <f t="shared" ref="AA442" si="345">IF(AND(H442="△",AV442="●"),P444*2,0)</f>
        <v>40</v>
      </c>
      <c r="AB442" s="399"/>
      <c r="AC442" s="400"/>
      <c r="AD442" s="417">
        <f t="shared" ref="AD442" si="346">U442+X442+AA442</f>
        <v>68</v>
      </c>
      <c r="AE442" s="418"/>
      <c r="AF442" s="418"/>
      <c r="AG442" s="419"/>
      <c r="AH442" s="459">
        <v>1</v>
      </c>
      <c r="AI442" s="460"/>
      <c r="AJ442" s="461"/>
      <c r="AK442" s="454">
        <f t="shared" ref="AK442" si="347">IF(AH442=1,$AL$36,IF(AH442=2,$AL$54,IF(AH442=3,$AL$73,IF(AH442=4,$AL$91,IF(AH442=5,$AL$109,IF(AH442=6,$AL$128,IF(AH442=7,$AL$146,IF(AH442=8,$AL$165,IF(AH442=9,$AL$183,IF(AH442=10,$AL$201,0))))))))))</f>
        <v>0.16700000000000001</v>
      </c>
      <c r="AL442" s="455"/>
      <c r="AM442" s="456"/>
      <c r="AN442" s="381">
        <f t="shared" ref="AN442" si="348">IF(H442="○",AD442,ROUNDUP(AD442*AK442,1))</f>
        <v>11.4</v>
      </c>
      <c r="AO442" s="381"/>
      <c r="AP442" s="381"/>
      <c r="AQ442" s="381"/>
      <c r="AR442" s="381"/>
      <c r="AS442" s="128"/>
      <c r="AT442" s="314"/>
      <c r="AU442" s="314"/>
      <c r="AV442" s="314" t="str">
        <f>IF(OR(H442="×",AV446="×"),"×","●")</f>
        <v>●</v>
      </c>
      <c r="AW442" s="314" t="str">
        <f>IF(AV442="●",IF(H442="定","-",H442),"-")</f>
        <v>△</v>
      </c>
      <c r="AX442" s="128"/>
      <c r="AY442" s="314"/>
      <c r="AZ442" s="314"/>
      <c r="BD442" s="34"/>
      <c r="BE442" s="34"/>
      <c r="BF442" s="34"/>
      <c r="BG442" s="34"/>
      <c r="BH442" s="34"/>
      <c r="BI442" s="34"/>
      <c r="BJ442" s="34"/>
      <c r="BK442" s="34"/>
    </row>
    <row r="443" spans="2:63" ht="14.1" customHeight="1" x14ac:dyDescent="0.15">
      <c r="B443" s="514"/>
      <c r="C443" s="515"/>
      <c r="D443" s="490"/>
      <c r="E443" s="490"/>
      <c r="F443" s="514"/>
      <c r="G443" s="490"/>
      <c r="H443" s="446"/>
      <c r="I443" s="447"/>
      <c r="J443" s="448"/>
      <c r="K443" s="389"/>
      <c r="L443" s="390"/>
      <c r="M443" s="390"/>
      <c r="N443" s="390"/>
      <c r="O443" s="396"/>
      <c r="P443" s="397"/>
      <c r="Q443" s="397"/>
      <c r="R443" s="397"/>
      <c r="S443" s="397"/>
      <c r="T443" s="398"/>
      <c r="U443" s="401"/>
      <c r="V443" s="401"/>
      <c r="W443" s="402"/>
      <c r="X443" s="408"/>
      <c r="Y443" s="409"/>
      <c r="Z443" s="410"/>
      <c r="AA443" s="415"/>
      <c r="AB443" s="401"/>
      <c r="AC443" s="402"/>
      <c r="AD443" s="420"/>
      <c r="AE443" s="421"/>
      <c r="AF443" s="421"/>
      <c r="AG443" s="422"/>
      <c r="AH443" s="459"/>
      <c r="AI443" s="460"/>
      <c r="AJ443" s="461"/>
      <c r="AK443" s="457"/>
      <c r="AL443" s="457"/>
      <c r="AM443" s="458"/>
      <c r="AN443" s="383"/>
      <c r="AO443" s="383"/>
      <c r="AP443" s="383"/>
      <c r="AQ443" s="383"/>
      <c r="AR443" s="383"/>
      <c r="AS443" s="128"/>
      <c r="AT443" s="314"/>
      <c r="AU443" s="314"/>
      <c r="AV443" s="314"/>
      <c r="AW443" s="314"/>
      <c r="AX443" s="128"/>
      <c r="AY443" s="314"/>
      <c r="AZ443" s="314"/>
      <c r="BD443" s="34"/>
      <c r="BE443" s="34"/>
      <c r="BF443" s="34"/>
      <c r="BG443" s="34"/>
      <c r="BH443" s="34"/>
      <c r="BI443" s="34"/>
      <c r="BJ443" s="34"/>
      <c r="BK443" s="34"/>
    </row>
    <row r="444" spans="2:63" ht="14.1" customHeight="1" x14ac:dyDescent="0.15">
      <c r="B444" s="514"/>
      <c r="C444" s="515"/>
      <c r="D444" s="490"/>
      <c r="E444" s="490"/>
      <c r="F444" s="514"/>
      <c r="G444" s="490"/>
      <c r="H444" s="446"/>
      <c r="I444" s="447"/>
      <c r="J444" s="448"/>
      <c r="K444" s="389"/>
      <c r="L444" s="390"/>
      <c r="M444" s="390"/>
      <c r="N444" s="390"/>
      <c r="O444" s="426"/>
      <c r="P444" s="428">
        <f t="shared" ref="P444" si="349">$M$241</f>
        <v>20</v>
      </c>
      <c r="Q444" s="429"/>
      <c r="R444" s="429"/>
      <c r="S444" s="429"/>
      <c r="T444" s="430"/>
      <c r="U444" s="401"/>
      <c r="V444" s="401"/>
      <c r="W444" s="402"/>
      <c r="X444" s="408"/>
      <c r="Y444" s="409"/>
      <c r="Z444" s="410"/>
      <c r="AA444" s="415"/>
      <c r="AB444" s="401"/>
      <c r="AC444" s="402"/>
      <c r="AD444" s="420"/>
      <c r="AE444" s="421"/>
      <c r="AF444" s="421"/>
      <c r="AG444" s="422"/>
      <c r="AH444" s="459"/>
      <c r="AI444" s="460"/>
      <c r="AJ444" s="461"/>
      <c r="AK444" s="457"/>
      <c r="AL444" s="457"/>
      <c r="AM444" s="458"/>
      <c r="AN444" s="383"/>
      <c r="AO444" s="383"/>
      <c r="AP444" s="383"/>
      <c r="AQ444" s="383"/>
      <c r="AR444" s="383"/>
      <c r="AS444" s="128"/>
      <c r="AT444" s="314"/>
      <c r="AU444" s="314"/>
      <c r="AV444" s="314"/>
      <c r="AW444" s="314"/>
      <c r="AX444" s="128"/>
      <c r="AY444" s="314"/>
      <c r="AZ444" s="314"/>
      <c r="BD444" s="34"/>
      <c r="BE444" s="34"/>
      <c r="BF444" s="34"/>
      <c r="BG444" s="34"/>
      <c r="BH444" s="34"/>
      <c r="BI444" s="34"/>
      <c r="BJ444" s="34"/>
      <c r="BK444" s="34"/>
    </row>
    <row r="445" spans="2:63" ht="14.1" customHeight="1" x14ac:dyDescent="0.15">
      <c r="B445" s="487"/>
      <c r="C445" s="489"/>
      <c r="D445" s="491"/>
      <c r="E445" s="491"/>
      <c r="F445" s="487"/>
      <c r="G445" s="491"/>
      <c r="H445" s="449"/>
      <c r="I445" s="450"/>
      <c r="J445" s="451"/>
      <c r="K445" s="391"/>
      <c r="L445" s="392"/>
      <c r="M445" s="392"/>
      <c r="N445" s="392"/>
      <c r="O445" s="427"/>
      <c r="P445" s="431"/>
      <c r="Q445" s="432"/>
      <c r="R445" s="432"/>
      <c r="S445" s="432"/>
      <c r="T445" s="433"/>
      <c r="U445" s="403"/>
      <c r="V445" s="403"/>
      <c r="W445" s="404"/>
      <c r="X445" s="411"/>
      <c r="Y445" s="412"/>
      <c r="Z445" s="413"/>
      <c r="AA445" s="416"/>
      <c r="AB445" s="403"/>
      <c r="AC445" s="404"/>
      <c r="AD445" s="423"/>
      <c r="AE445" s="424"/>
      <c r="AF445" s="424"/>
      <c r="AG445" s="425"/>
      <c r="AH445" s="462"/>
      <c r="AI445" s="463"/>
      <c r="AJ445" s="464"/>
      <c r="AK445" s="457"/>
      <c r="AL445" s="457"/>
      <c r="AM445" s="458"/>
      <c r="AN445" s="385"/>
      <c r="AO445" s="385"/>
      <c r="AP445" s="385"/>
      <c r="AQ445" s="385"/>
      <c r="AR445" s="385"/>
      <c r="AS445" s="128"/>
      <c r="AT445" s="314"/>
      <c r="AU445" s="314"/>
      <c r="AV445" s="314"/>
      <c r="AW445" s="314"/>
      <c r="AX445" s="128"/>
      <c r="AY445" s="314"/>
      <c r="AZ445" s="314"/>
      <c r="BD445" s="34"/>
      <c r="BE445" s="34"/>
      <c r="BF445" s="34"/>
      <c r="BG445" s="34"/>
      <c r="BH445" s="34"/>
      <c r="BI445" s="34"/>
      <c r="BJ445" s="34"/>
      <c r="BK445" s="34"/>
    </row>
    <row r="446" spans="2:63" ht="14.1" customHeight="1" x14ac:dyDescent="0.15">
      <c r="B446" s="492">
        <v>6</v>
      </c>
      <c r="C446" s="493" t="s">
        <v>130</v>
      </c>
      <c r="D446" s="494">
        <v>9</v>
      </c>
      <c r="E446" s="494" t="s">
        <v>131</v>
      </c>
      <c r="F446" s="492" t="s">
        <v>135</v>
      </c>
      <c r="G446" s="494"/>
      <c r="H446" s="443" t="s">
        <v>166</v>
      </c>
      <c r="I446" s="444"/>
      <c r="J446" s="445"/>
      <c r="K446" s="387">
        <f t="shared" ref="K446" si="350">$M$228</f>
        <v>1800</v>
      </c>
      <c r="L446" s="388"/>
      <c r="M446" s="388"/>
      <c r="N446" s="388"/>
      <c r="O446" s="396">
        <f t="shared" ref="O446" si="351">$M$239</f>
        <v>40</v>
      </c>
      <c r="P446" s="397"/>
      <c r="Q446" s="397"/>
      <c r="R446" s="397"/>
      <c r="S446" s="397"/>
      <c r="T446" s="398"/>
      <c r="U446" s="399">
        <f t="shared" ref="U446" si="352">IF(AND(H446="△",AV446="●"),20+ROUNDDOWN((K446-1000)/1000,0)*20,0)</f>
        <v>20</v>
      </c>
      <c r="V446" s="399"/>
      <c r="W446" s="400"/>
      <c r="X446" s="405">
        <f t="shared" ref="X446" si="353">IF(AND(H446="△",AV446="●"),IF(O446&gt;=10,O446*0.2,0),0)</f>
        <v>8</v>
      </c>
      <c r="Y446" s="406"/>
      <c r="Z446" s="407"/>
      <c r="AA446" s="414">
        <f t="shared" ref="AA446" si="354">IF(AND(H446="△",AV446="●"),P448*2,0)</f>
        <v>40</v>
      </c>
      <c r="AB446" s="399"/>
      <c r="AC446" s="400"/>
      <c r="AD446" s="417">
        <f t="shared" ref="AD446" si="355">U446+X446+AA446</f>
        <v>68</v>
      </c>
      <c r="AE446" s="418"/>
      <c r="AF446" s="418"/>
      <c r="AG446" s="419"/>
      <c r="AH446" s="459">
        <v>1</v>
      </c>
      <c r="AI446" s="460"/>
      <c r="AJ446" s="461"/>
      <c r="AK446" s="454">
        <f t="shared" ref="AK446" si="356">IF(AH446=1,$AL$36,IF(AH446=2,$AL$54,IF(AH446=3,$AL$73,IF(AH446=4,$AL$91,IF(AH446=5,$AL$109,IF(AH446=6,$AL$128,IF(AH446=7,$AL$146,IF(AH446=8,$AL$165,IF(AH446=9,$AL$183,IF(AH446=10,$AL$201,0))))))))))</f>
        <v>0.16700000000000001</v>
      </c>
      <c r="AL446" s="455"/>
      <c r="AM446" s="456"/>
      <c r="AN446" s="381">
        <f t="shared" ref="AN446" si="357">IF(H446="○",AD446,ROUNDUP(AD446*AK446,1))</f>
        <v>11.4</v>
      </c>
      <c r="AO446" s="381"/>
      <c r="AP446" s="381"/>
      <c r="AQ446" s="381"/>
      <c r="AR446" s="381"/>
      <c r="AS446" s="128"/>
      <c r="AT446" s="314"/>
      <c r="AU446" s="314"/>
      <c r="AV446" s="314" t="str">
        <f>IF(OR(H446="×",AV450="×"),"×","●")</f>
        <v>●</v>
      </c>
      <c r="AW446" s="314" t="str">
        <f>IF(AV446="●",IF(H446="定","-",H446),"-")</f>
        <v>△</v>
      </c>
      <c r="AX446" s="128"/>
      <c r="AY446" s="314"/>
      <c r="AZ446" s="314"/>
      <c r="BD446" s="34"/>
      <c r="BE446" s="34"/>
      <c r="BF446" s="34"/>
      <c r="BG446" s="34"/>
      <c r="BH446" s="34"/>
      <c r="BI446" s="34"/>
      <c r="BJ446" s="34"/>
      <c r="BK446" s="34"/>
    </row>
    <row r="447" spans="2:63" ht="14.1" customHeight="1" x14ac:dyDescent="0.15">
      <c r="B447" s="514"/>
      <c r="C447" s="515"/>
      <c r="D447" s="490"/>
      <c r="E447" s="490"/>
      <c r="F447" s="514"/>
      <c r="G447" s="490"/>
      <c r="H447" s="446"/>
      <c r="I447" s="447"/>
      <c r="J447" s="448"/>
      <c r="K447" s="389"/>
      <c r="L447" s="390"/>
      <c r="M447" s="390"/>
      <c r="N447" s="390"/>
      <c r="O447" s="396"/>
      <c r="P447" s="397"/>
      <c r="Q447" s="397"/>
      <c r="R447" s="397"/>
      <c r="S447" s="397"/>
      <c r="T447" s="398"/>
      <c r="U447" s="401"/>
      <c r="V447" s="401"/>
      <c r="W447" s="402"/>
      <c r="X447" s="408"/>
      <c r="Y447" s="409"/>
      <c r="Z447" s="410"/>
      <c r="AA447" s="415"/>
      <c r="AB447" s="401"/>
      <c r="AC447" s="402"/>
      <c r="AD447" s="420"/>
      <c r="AE447" s="421"/>
      <c r="AF447" s="421"/>
      <c r="AG447" s="422"/>
      <c r="AH447" s="459"/>
      <c r="AI447" s="460"/>
      <c r="AJ447" s="461"/>
      <c r="AK447" s="457"/>
      <c r="AL447" s="457"/>
      <c r="AM447" s="458"/>
      <c r="AN447" s="383"/>
      <c r="AO447" s="383"/>
      <c r="AP447" s="383"/>
      <c r="AQ447" s="383"/>
      <c r="AR447" s="383"/>
      <c r="AS447" s="128"/>
      <c r="AT447" s="314"/>
      <c r="AU447" s="314"/>
      <c r="AV447" s="314"/>
      <c r="AW447" s="314"/>
      <c r="AX447" s="128"/>
      <c r="AY447" s="314"/>
      <c r="AZ447" s="314"/>
      <c r="BD447" s="34"/>
      <c r="BE447" s="34"/>
      <c r="BF447" s="34"/>
      <c r="BG447" s="34"/>
      <c r="BH447" s="34"/>
      <c r="BI447" s="34"/>
      <c r="BJ447" s="34"/>
      <c r="BK447" s="34"/>
    </row>
    <row r="448" spans="2:63" ht="14.1" customHeight="1" x14ac:dyDescent="0.15">
      <c r="B448" s="514"/>
      <c r="C448" s="515"/>
      <c r="D448" s="490"/>
      <c r="E448" s="490"/>
      <c r="F448" s="514"/>
      <c r="G448" s="490"/>
      <c r="H448" s="446"/>
      <c r="I448" s="447"/>
      <c r="J448" s="448"/>
      <c r="K448" s="389"/>
      <c r="L448" s="390"/>
      <c r="M448" s="390"/>
      <c r="N448" s="390"/>
      <c r="O448" s="426"/>
      <c r="P448" s="428">
        <f t="shared" ref="P448" si="358">$M$241</f>
        <v>20</v>
      </c>
      <c r="Q448" s="429"/>
      <c r="R448" s="429"/>
      <c r="S448" s="429"/>
      <c r="T448" s="430"/>
      <c r="U448" s="401"/>
      <c r="V448" s="401"/>
      <c r="W448" s="402"/>
      <c r="X448" s="408"/>
      <c r="Y448" s="409"/>
      <c r="Z448" s="410"/>
      <c r="AA448" s="415"/>
      <c r="AB448" s="401"/>
      <c r="AC448" s="402"/>
      <c r="AD448" s="420"/>
      <c r="AE448" s="421"/>
      <c r="AF448" s="421"/>
      <c r="AG448" s="422"/>
      <c r="AH448" s="459"/>
      <c r="AI448" s="460"/>
      <c r="AJ448" s="461"/>
      <c r="AK448" s="457"/>
      <c r="AL448" s="457"/>
      <c r="AM448" s="458"/>
      <c r="AN448" s="383"/>
      <c r="AO448" s="383"/>
      <c r="AP448" s="383"/>
      <c r="AQ448" s="383"/>
      <c r="AR448" s="383"/>
      <c r="AS448" s="128"/>
      <c r="AT448" s="314"/>
      <c r="AU448" s="314"/>
      <c r="AV448" s="314"/>
      <c r="AW448" s="314"/>
      <c r="AX448" s="128"/>
      <c r="AY448" s="314"/>
      <c r="AZ448" s="314"/>
      <c r="BD448" s="34"/>
      <c r="BE448" s="34"/>
      <c r="BF448" s="34"/>
      <c r="BG448" s="34"/>
      <c r="BH448" s="34"/>
      <c r="BI448" s="34"/>
      <c r="BJ448" s="34"/>
      <c r="BK448" s="34"/>
    </row>
    <row r="449" spans="2:63" ht="14.1" customHeight="1" x14ac:dyDescent="0.15">
      <c r="B449" s="487"/>
      <c r="C449" s="489"/>
      <c r="D449" s="491"/>
      <c r="E449" s="491"/>
      <c r="F449" s="487"/>
      <c r="G449" s="491"/>
      <c r="H449" s="449"/>
      <c r="I449" s="450"/>
      <c r="J449" s="451"/>
      <c r="K449" s="391"/>
      <c r="L449" s="392"/>
      <c r="M449" s="392"/>
      <c r="N449" s="392"/>
      <c r="O449" s="427"/>
      <c r="P449" s="431"/>
      <c r="Q449" s="432"/>
      <c r="R449" s="432"/>
      <c r="S449" s="432"/>
      <c r="T449" s="433"/>
      <c r="U449" s="403"/>
      <c r="V449" s="403"/>
      <c r="W449" s="404"/>
      <c r="X449" s="411"/>
      <c r="Y449" s="412"/>
      <c r="Z449" s="413"/>
      <c r="AA449" s="416"/>
      <c r="AB449" s="403"/>
      <c r="AC449" s="404"/>
      <c r="AD449" s="423"/>
      <c r="AE449" s="424"/>
      <c r="AF449" s="424"/>
      <c r="AG449" s="425"/>
      <c r="AH449" s="462"/>
      <c r="AI449" s="463"/>
      <c r="AJ449" s="464"/>
      <c r="AK449" s="457"/>
      <c r="AL449" s="457"/>
      <c r="AM449" s="458"/>
      <c r="AN449" s="385"/>
      <c r="AO449" s="385"/>
      <c r="AP449" s="385"/>
      <c r="AQ449" s="385"/>
      <c r="AR449" s="385"/>
      <c r="AS449" s="128"/>
      <c r="AT449" s="314"/>
      <c r="AU449" s="314"/>
      <c r="AV449" s="314"/>
      <c r="AW449" s="314"/>
      <c r="AX449" s="128"/>
      <c r="AY449" s="314"/>
      <c r="AZ449" s="314"/>
      <c r="BD449" s="34"/>
      <c r="BE449" s="34"/>
      <c r="BF449" s="34"/>
      <c r="BG449" s="34"/>
      <c r="BH449" s="34"/>
      <c r="BI449" s="34"/>
      <c r="BJ449" s="34"/>
      <c r="BK449" s="34"/>
    </row>
    <row r="450" spans="2:63" ht="14.1" customHeight="1" x14ac:dyDescent="0.15">
      <c r="B450" s="492">
        <v>6</v>
      </c>
      <c r="C450" s="493" t="s">
        <v>130</v>
      </c>
      <c r="D450" s="494">
        <v>10</v>
      </c>
      <c r="E450" s="494" t="s">
        <v>131</v>
      </c>
      <c r="F450" s="492" t="s">
        <v>136</v>
      </c>
      <c r="G450" s="494"/>
      <c r="H450" s="443" t="s">
        <v>166</v>
      </c>
      <c r="I450" s="444"/>
      <c r="J450" s="445"/>
      <c r="K450" s="387">
        <f t="shared" ref="K450" si="359">$M$228</f>
        <v>1800</v>
      </c>
      <c r="L450" s="388"/>
      <c r="M450" s="388"/>
      <c r="N450" s="388"/>
      <c r="O450" s="396">
        <f t="shared" ref="O450" si="360">$M$239</f>
        <v>40</v>
      </c>
      <c r="P450" s="397"/>
      <c r="Q450" s="397"/>
      <c r="R450" s="397"/>
      <c r="S450" s="397"/>
      <c r="T450" s="398"/>
      <c r="U450" s="399">
        <f t="shared" ref="U450" si="361">IF(AND(H450="△",AV450="●"),20+ROUNDDOWN((K450-1000)/1000,0)*20,0)</f>
        <v>20</v>
      </c>
      <c r="V450" s="399"/>
      <c r="W450" s="400"/>
      <c r="X450" s="405">
        <f t="shared" ref="X450" si="362">IF(AND(H450="△",AV450="●"),IF(O450&gt;=10,O450*0.2,0),0)</f>
        <v>8</v>
      </c>
      <c r="Y450" s="406"/>
      <c r="Z450" s="407"/>
      <c r="AA450" s="414">
        <f t="shared" ref="AA450" si="363">IF(AND(H450="△",AV450="●"),P452*2,0)</f>
        <v>40</v>
      </c>
      <c r="AB450" s="399"/>
      <c r="AC450" s="400"/>
      <c r="AD450" s="417">
        <f t="shared" ref="AD450" si="364">U450+X450+AA450</f>
        <v>68</v>
      </c>
      <c r="AE450" s="418"/>
      <c r="AF450" s="418"/>
      <c r="AG450" s="419"/>
      <c r="AH450" s="459">
        <v>1</v>
      </c>
      <c r="AI450" s="460"/>
      <c r="AJ450" s="461"/>
      <c r="AK450" s="454">
        <f t="shared" ref="AK450" si="365">IF(AH450=1,$AL$36,IF(AH450=2,$AL$54,IF(AH450=3,$AL$73,IF(AH450=4,$AL$91,IF(AH450=5,$AL$109,IF(AH450=6,$AL$128,IF(AH450=7,$AL$146,IF(AH450=8,$AL$165,IF(AH450=9,$AL$183,IF(AH450=10,$AL$201,0))))))))))</f>
        <v>0.16700000000000001</v>
      </c>
      <c r="AL450" s="455"/>
      <c r="AM450" s="456"/>
      <c r="AN450" s="381">
        <f t="shared" ref="AN450" si="366">IF(H450="○",AD450,ROUNDUP(AD450*AK450,1))</f>
        <v>11.4</v>
      </c>
      <c r="AO450" s="381"/>
      <c r="AP450" s="381"/>
      <c r="AQ450" s="381"/>
      <c r="AR450" s="381"/>
      <c r="AS450" s="128"/>
      <c r="AT450" s="314"/>
      <c r="AU450" s="314"/>
      <c r="AV450" s="314" t="str">
        <f>IF(OR(H450="×",AV454="×"),"×","●")</f>
        <v>●</v>
      </c>
      <c r="AW450" s="314" t="str">
        <f>IF(AV450="●",IF(H450="定","-",H450),"-")</f>
        <v>△</v>
      </c>
      <c r="AX450" s="128"/>
      <c r="AY450" s="314"/>
      <c r="AZ450" s="314"/>
      <c r="BD450" s="34"/>
      <c r="BE450" s="34"/>
      <c r="BF450" s="34"/>
      <c r="BG450" s="34"/>
      <c r="BH450" s="34"/>
      <c r="BI450" s="34"/>
      <c r="BJ450" s="34"/>
      <c r="BK450" s="34"/>
    </row>
    <row r="451" spans="2:63" ht="14.1" customHeight="1" x14ac:dyDescent="0.15">
      <c r="B451" s="514"/>
      <c r="C451" s="515"/>
      <c r="D451" s="490"/>
      <c r="E451" s="490"/>
      <c r="F451" s="514"/>
      <c r="G451" s="490"/>
      <c r="H451" s="446"/>
      <c r="I451" s="447"/>
      <c r="J451" s="448"/>
      <c r="K451" s="389"/>
      <c r="L451" s="390"/>
      <c r="M451" s="390"/>
      <c r="N451" s="390"/>
      <c r="O451" s="396"/>
      <c r="P451" s="397"/>
      <c r="Q451" s="397"/>
      <c r="R451" s="397"/>
      <c r="S451" s="397"/>
      <c r="T451" s="398"/>
      <c r="U451" s="401"/>
      <c r="V451" s="401"/>
      <c r="W451" s="402"/>
      <c r="X451" s="408"/>
      <c r="Y451" s="409"/>
      <c r="Z451" s="410"/>
      <c r="AA451" s="415"/>
      <c r="AB451" s="401"/>
      <c r="AC451" s="402"/>
      <c r="AD451" s="420"/>
      <c r="AE451" s="421"/>
      <c r="AF451" s="421"/>
      <c r="AG451" s="422"/>
      <c r="AH451" s="459"/>
      <c r="AI451" s="460"/>
      <c r="AJ451" s="461"/>
      <c r="AK451" s="457"/>
      <c r="AL451" s="457"/>
      <c r="AM451" s="458"/>
      <c r="AN451" s="383"/>
      <c r="AO451" s="383"/>
      <c r="AP451" s="383"/>
      <c r="AQ451" s="383"/>
      <c r="AR451" s="383"/>
      <c r="AS451" s="128"/>
      <c r="AT451" s="314"/>
      <c r="AU451" s="314"/>
      <c r="AV451" s="314"/>
      <c r="AW451" s="314"/>
      <c r="AX451" s="128"/>
      <c r="AY451" s="314"/>
      <c r="AZ451" s="314"/>
      <c r="BD451" s="34"/>
      <c r="BE451" s="34"/>
      <c r="BF451" s="34"/>
      <c r="BG451" s="34"/>
      <c r="BH451" s="34"/>
      <c r="BI451" s="34"/>
      <c r="BJ451" s="34"/>
      <c r="BK451" s="34"/>
    </row>
    <row r="452" spans="2:63" ht="14.1" customHeight="1" x14ac:dyDescent="0.15">
      <c r="B452" s="514"/>
      <c r="C452" s="515"/>
      <c r="D452" s="490"/>
      <c r="E452" s="490"/>
      <c r="F452" s="514"/>
      <c r="G452" s="490"/>
      <c r="H452" s="446"/>
      <c r="I452" s="447"/>
      <c r="J452" s="448"/>
      <c r="K452" s="389"/>
      <c r="L452" s="390"/>
      <c r="M452" s="390"/>
      <c r="N452" s="390"/>
      <c r="O452" s="426"/>
      <c r="P452" s="428">
        <f t="shared" ref="P452" si="367">$M$241</f>
        <v>20</v>
      </c>
      <c r="Q452" s="429"/>
      <c r="R452" s="429"/>
      <c r="S452" s="429"/>
      <c r="T452" s="430"/>
      <c r="U452" s="401"/>
      <c r="V452" s="401"/>
      <c r="W452" s="402"/>
      <c r="X452" s="408"/>
      <c r="Y452" s="409"/>
      <c r="Z452" s="410"/>
      <c r="AA452" s="415"/>
      <c r="AB452" s="401"/>
      <c r="AC452" s="402"/>
      <c r="AD452" s="420"/>
      <c r="AE452" s="421"/>
      <c r="AF452" s="421"/>
      <c r="AG452" s="422"/>
      <c r="AH452" s="459"/>
      <c r="AI452" s="460"/>
      <c r="AJ452" s="461"/>
      <c r="AK452" s="457"/>
      <c r="AL452" s="457"/>
      <c r="AM452" s="458"/>
      <c r="AN452" s="383"/>
      <c r="AO452" s="383"/>
      <c r="AP452" s="383"/>
      <c r="AQ452" s="383"/>
      <c r="AR452" s="383"/>
      <c r="AS452" s="128"/>
      <c r="AT452" s="314"/>
      <c r="AU452" s="314"/>
      <c r="AV452" s="314"/>
      <c r="AW452" s="314"/>
      <c r="AX452" s="128"/>
      <c r="AY452" s="314"/>
      <c r="AZ452" s="314"/>
      <c r="BD452" s="34"/>
      <c r="BE452" s="34"/>
      <c r="BF452" s="34"/>
      <c r="BG452" s="34"/>
      <c r="BH452" s="34"/>
      <c r="BI452" s="34"/>
      <c r="BJ452" s="34"/>
      <c r="BK452" s="34"/>
    </row>
    <row r="453" spans="2:63" ht="14.1" customHeight="1" x14ac:dyDescent="0.15">
      <c r="B453" s="487"/>
      <c r="C453" s="489"/>
      <c r="D453" s="491"/>
      <c r="E453" s="491"/>
      <c r="F453" s="487"/>
      <c r="G453" s="491"/>
      <c r="H453" s="449"/>
      <c r="I453" s="450"/>
      <c r="J453" s="451"/>
      <c r="K453" s="391"/>
      <c r="L453" s="392"/>
      <c r="M453" s="392"/>
      <c r="N453" s="392"/>
      <c r="O453" s="427"/>
      <c r="P453" s="431"/>
      <c r="Q453" s="432"/>
      <c r="R453" s="432"/>
      <c r="S453" s="432"/>
      <c r="T453" s="433"/>
      <c r="U453" s="403"/>
      <c r="V453" s="403"/>
      <c r="W453" s="404"/>
      <c r="X453" s="411"/>
      <c r="Y453" s="412"/>
      <c r="Z453" s="413"/>
      <c r="AA453" s="416"/>
      <c r="AB453" s="403"/>
      <c r="AC453" s="404"/>
      <c r="AD453" s="423"/>
      <c r="AE453" s="424"/>
      <c r="AF453" s="424"/>
      <c r="AG453" s="425"/>
      <c r="AH453" s="462"/>
      <c r="AI453" s="463"/>
      <c r="AJ453" s="464"/>
      <c r="AK453" s="457"/>
      <c r="AL453" s="457"/>
      <c r="AM453" s="458"/>
      <c r="AN453" s="385"/>
      <c r="AO453" s="385"/>
      <c r="AP453" s="385"/>
      <c r="AQ453" s="385"/>
      <c r="AR453" s="385"/>
      <c r="AS453" s="128"/>
      <c r="AT453" s="314"/>
      <c r="AU453" s="314"/>
      <c r="AV453" s="314"/>
      <c r="AW453" s="314"/>
      <c r="AX453" s="128"/>
      <c r="AY453" s="314"/>
      <c r="AZ453" s="314"/>
      <c r="BD453" s="34"/>
      <c r="BE453" s="34"/>
      <c r="BF453" s="34"/>
      <c r="BG453" s="34"/>
      <c r="BH453" s="34"/>
      <c r="BI453" s="34"/>
      <c r="BJ453" s="34"/>
      <c r="BK453" s="34"/>
    </row>
    <row r="454" spans="2:63" ht="14.1" customHeight="1" x14ac:dyDescent="0.15">
      <c r="B454" s="492">
        <v>6</v>
      </c>
      <c r="C454" s="493" t="s">
        <v>130</v>
      </c>
      <c r="D454" s="494">
        <v>11</v>
      </c>
      <c r="E454" s="494" t="s">
        <v>131</v>
      </c>
      <c r="F454" s="492" t="s">
        <v>137</v>
      </c>
      <c r="G454" s="494"/>
      <c r="H454" s="443" t="s">
        <v>166</v>
      </c>
      <c r="I454" s="444"/>
      <c r="J454" s="445"/>
      <c r="K454" s="387">
        <f t="shared" ref="K454" si="368">$M$228</f>
        <v>1800</v>
      </c>
      <c r="L454" s="388"/>
      <c r="M454" s="388"/>
      <c r="N454" s="388"/>
      <c r="O454" s="396">
        <f t="shared" ref="O454" si="369">$M$239</f>
        <v>40</v>
      </c>
      <c r="P454" s="397"/>
      <c r="Q454" s="397"/>
      <c r="R454" s="397"/>
      <c r="S454" s="397"/>
      <c r="T454" s="398"/>
      <c r="U454" s="399">
        <f t="shared" ref="U454" si="370">IF(AND(H454="△",AV454="●"),20+ROUNDDOWN((K454-1000)/1000,0)*20,0)</f>
        <v>20</v>
      </c>
      <c r="V454" s="399"/>
      <c r="W454" s="400"/>
      <c r="X454" s="405">
        <f t="shared" ref="X454" si="371">IF(AND(H454="△",AV454="●"),IF(O454&gt;=10,O454*0.2,0),0)</f>
        <v>8</v>
      </c>
      <c r="Y454" s="406"/>
      <c r="Z454" s="407"/>
      <c r="AA454" s="414">
        <f t="shared" ref="AA454" si="372">IF(AND(H454="△",AV454="●"),P456*2,0)</f>
        <v>40</v>
      </c>
      <c r="AB454" s="399"/>
      <c r="AC454" s="400"/>
      <c r="AD454" s="417">
        <f t="shared" ref="AD454" si="373">U454+X454+AA454</f>
        <v>68</v>
      </c>
      <c r="AE454" s="418"/>
      <c r="AF454" s="418"/>
      <c r="AG454" s="419"/>
      <c r="AH454" s="495">
        <v>2</v>
      </c>
      <c r="AI454" s="496"/>
      <c r="AJ454" s="497"/>
      <c r="AK454" s="454">
        <f t="shared" ref="AK454" si="374">IF(AH454=1,$AL$36,IF(AH454=2,$AL$54,IF(AH454=3,$AL$73,IF(AH454=4,$AL$91,IF(AH454=5,$AL$109,IF(AH454=6,$AL$128,IF(AH454=7,$AL$146,IF(AH454=8,$AL$165,IF(AH454=9,$AL$183,IF(AH454=10,$AL$201,0))))))))))</f>
        <v>9.0999999999999998E-2</v>
      </c>
      <c r="AL454" s="455"/>
      <c r="AM454" s="456"/>
      <c r="AN454" s="381">
        <f t="shared" ref="AN454" si="375">IF(H454="○",AD454,ROUNDUP(AD454*AK454,1))</f>
        <v>6.1999999999999993</v>
      </c>
      <c r="AO454" s="381"/>
      <c r="AP454" s="381"/>
      <c r="AQ454" s="381"/>
      <c r="AR454" s="381"/>
      <c r="AS454" s="128"/>
      <c r="AT454" s="314"/>
      <c r="AU454" s="314"/>
      <c r="AV454" s="314" t="str">
        <f>IF(OR(H454="×",AV458="×"),"×","●")</f>
        <v>●</v>
      </c>
      <c r="AW454" s="314" t="str">
        <f>IF(AV454="●",IF(H454="定","-",H454),"-")</f>
        <v>△</v>
      </c>
      <c r="AX454" s="128"/>
      <c r="AY454" s="314"/>
      <c r="AZ454" s="314"/>
      <c r="BD454" s="34"/>
      <c r="BE454" s="34"/>
      <c r="BF454" s="34"/>
      <c r="BG454" s="34"/>
      <c r="BH454" s="34"/>
      <c r="BI454" s="34"/>
      <c r="BJ454" s="34"/>
      <c r="BK454" s="34"/>
    </row>
    <row r="455" spans="2:63" ht="14.1" customHeight="1" x14ac:dyDescent="0.15">
      <c r="B455" s="514"/>
      <c r="C455" s="515"/>
      <c r="D455" s="490"/>
      <c r="E455" s="490"/>
      <c r="F455" s="514"/>
      <c r="G455" s="490"/>
      <c r="H455" s="446"/>
      <c r="I455" s="447"/>
      <c r="J455" s="448"/>
      <c r="K455" s="389"/>
      <c r="L455" s="390"/>
      <c r="M455" s="390"/>
      <c r="N455" s="390"/>
      <c r="O455" s="396"/>
      <c r="P455" s="397"/>
      <c r="Q455" s="397"/>
      <c r="R455" s="397"/>
      <c r="S455" s="397"/>
      <c r="T455" s="398"/>
      <c r="U455" s="401"/>
      <c r="V455" s="401"/>
      <c r="W455" s="402"/>
      <c r="X455" s="408"/>
      <c r="Y455" s="409"/>
      <c r="Z455" s="410"/>
      <c r="AA455" s="415"/>
      <c r="AB455" s="401"/>
      <c r="AC455" s="402"/>
      <c r="AD455" s="420"/>
      <c r="AE455" s="421"/>
      <c r="AF455" s="421"/>
      <c r="AG455" s="422"/>
      <c r="AH455" s="495"/>
      <c r="AI455" s="496"/>
      <c r="AJ455" s="497"/>
      <c r="AK455" s="457"/>
      <c r="AL455" s="457"/>
      <c r="AM455" s="458"/>
      <c r="AN455" s="383"/>
      <c r="AO455" s="383"/>
      <c r="AP455" s="383"/>
      <c r="AQ455" s="383"/>
      <c r="AR455" s="383"/>
      <c r="AS455" s="128"/>
      <c r="AT455" s="314"/>
      <c r="AU455" s="314"/>
      <c r="AV455" s="314"/>
      <c r="AW455" s="314"/>
      <c r="AX455" s="128"/>
      <c r="AY455" s="314"/>
      <c r="AZ455" s="314"/>
      <c r="BD455" s="34"/>
      <c r="BE455" s="34"/>
      <c r="BF455" s="34"/>
      <c r="BG455" s="34"/>
      <c r="BH455" s="34"/>
      <c r="BI455" s="34"/>
      <c r="BJ455" s="34"/>
      <c r="BK455" s="34"/>
    </row>
    <row r="456" spans="2:63" ht="14.1" customHeight="1" x14ac:dyDescent="0.15">
      <c r="B456" s="514"/>
      <c r="C456" s="515"/>
      <c r="D456" s="490"/>
      <c r="E456" s="490"/>
      <c r="F456" s="514"/>
      <c r="G456" s="490"/>
      <c r="H456" s="446"/>
      <c r="I456" s="447"/>
      <c r="J456" s="448"/>
      <c r="K456" s="389"/>
      <c r="L456" s="390"/>
      <c r="M456" s="390"/>
      <c r="N456" s="390"/>
      <c r="O456" s="426"/>
      <c r="P456" s="428">
        <f t="shared" ref="P456" si="376">$M$241</f>
        <v>20</v>
      </c>
      <c r="Q456" s="429"/>
      <c r="R456" s="429"/>
      <c r="S456" s="429"/>
      <c r="T456" s="430"/>
      <c r="U456" s="401"/>
      <c r="V456" s="401"/>
      <c r="W456" s="402"/>
      <c r="X456" s="408"/>
      <c r="Y456" s="409"/>
      <c r="Z456" s="410"/>
      <c r="AA456" s="415"/>
      <c r="AB456" s="401"/>
      <c r="AC456" s="402"/>
      <c r="AD456" s="420"/>
      <c r="AE456" s="421"/>
      <c r="AF456" s="421"/>
      <c r="AG456" s="422"/>
      <c r="AH456" s="495"/>
      <c r="AI456" s="496"/>
      <c r="AJ456" s="497"/>
      <c r="AK456" s="457"/>
      <c r="AL456" s="457"/>
      <c r="AM456" s="458"/>
      <c r="AN456" s="383"/>
      <c r="AO456" s="383"/>
      <c r="AP456" s="383"/>
      <c r="AQ456" s="383"/>
      <c r="AR456" s="383"/>
      <c r="AS456" s="128"/>
      <c r="AT456" s="314"/>
      <c r="AU456" s="314"/>
      <c r="AV456" s="314"/>
      <c r="AW456" s="314"/>
      <c r="AX456" s="128"/>
      <c r="AY456" s="314"/>
      <c r="AZ456" s="314"/>
      <c r="BD456" s="34"/>
      <c r="BE456" s="34"/>
      <c r="BF456" s="34"/>
      <c r="BG456" s="34"/>
      <c r="BH456" s="34"/>
      <c r="BI456" s="34"/>
      <c r="BJ456" s="34"/>
      <c r="BK456" s="34"/>
    </row>
    <row r="457" spans="2:63" ht="14.1" customHeight="1" x14ac:dyDescent="0.15">
      <c r="B457" s="487"/>
      <c r="C457" s="489"/>
      <c r="D457" s="491"/>
      <c r="E457" s="491"/>
      <c r="F457" s="487"/>
      <c r="G457" s="491"/>
      <c r="H457" s="449"/>
      <c r="I457" s="450"/>
      <c r="J457" s="451"/>
      <c r="K457" s="391"/>
      <c r="L457" s="392"/>
      <c r="M457" s="392"/>
      <c r="N457" s="392"/>
      <c r="O457" s="427"/>
      <c r="P457" s="431"/>
      <c r="Q457" s="432"/>
      <c r="R457" s="432"/>
      <c r="S457" s="432"/>
      <c r="T457" s="433"/>
      <c r="U457" s="403"/>
      <c r="V457" s="403"/>
      <c r="W457" s="404"/>
      <c r="X457" s="411"/>
      <c r="Y457" s="412"/>
      <c r="Z457" s="413"/>
      <c r="AA457" s="416"/>
      <c r="AB457" s="403"/>
      <c r="AC457" s="404"/>
      <c r="AD457" s="423"/>
      <c r="AE457" s="424"/>
      <c r="AF457" s="424"/>
      <c r="AG457" s="425"/>
      <c r="AH457" s="498"/>
      <c r="AI457" s="499"/>
      <c r="AJ457" s="500"/>
      <c r="AK457" s="457"/>
      <c r="AL457" s="457"/>
      <c r="AM457" s="458"/>
      <c r="AN457" s="385"/>
      <c r="AO457" s="385"/>
      <c r="AP457" s="385"/>
      <c r="AQ457" s="385"/>
      <c r="AR457" s="385"/>
      <c r="AS457" s="128"/>
      <c r="AT457" s="314"/>
      <c r="AU457" s="314"/>
      <c r="AV457" s="314"/>
      <c r="AW457" s="314"/>
      <c r="AX457" s="128"/>
      <c r="AY457" s="314"/>
      <c r="AZ457" s="314"/>
      <c r="BD457" s="34"/>
      <c r="BE457" s="34"/>
      <c r="BF457" s="34"/>
      <c r="BG457" s="34"/>
      <c r="BH457" s="34"/>
      <c r="BI457" s="34"/>
      <c r="BJ457" s="34"/>
      <c r="BK457" s="34"/>
    </row>
    <row r="458" spans="2:63" ht="14.1" customHeight="1" x14ac:dyDescent="0.15">
      <c r="B458" s="519">
        <v>6</v>
      </c>
      <c r="C458" s="520" t="s">
        <v>130</v>
      </c>
      <c r="D458" s="440">
        <v>12</v>
      </c>
      <c r="E458" s="440" t="s">
        <v>131</v>
      </c>
      <c r="F458" s="519" t="s">
        <v>138</v>
      </c>
      <c r="G458" s="440"/>
      <c r="H458" s="443" t="s">
        <v>165</v>
      </c>
      <c r="I458" s="444"/>
      <c r="J458" s="445"/>
      <c r="K458" s="387">
        <f t="shared" ref="K458" si="377">$M$228</f>
        <v>1800</v>
      </c>
      <c r="L458" s="388"/>
      <c r="M458" s="388"/>
      <c r="N458" s="388"/>
      <c r="O458" s="396">
        <f t="shared" ref="O458" si="378">$M$239</f>
        <v>40</v>
      </c>
      <c r="P458" s="397"/>
      <c r="Q458" s="397"/>
      <c r="R458" s="397"/>
      <c r="S458" s="397"/>
      <c r="T458" s="398"/>
      <c r="U458" s="399">
        <f t="shared" ref="U458" si="379">IF(AND(H458="○",AV458="●"),20+ROUNDDOWN((K458-1000)/1000,0)*20,0)</f>
        <v>20</v>
      </c>
      <c r="V458" s="399"/>
      <c r="W458" s="400"/>
      <c r="X458" s="405">
        <f t="shared" ref="X458" si="380">IF(AND(H458="○",AV458="●"),IF(O458&gt;=10,O458*0.2,0),0)</f>
        <v>8</v>
      </c>
      <c r="Y458" s="406"/>
      <c r="Z458" s="407"/>
      <c r="AA458" s="414">
        <f t="shared" ref="AA458" si="381">IF(AND(H458="○",AV458="●"),P460*2,0)</f>
        <v>40</v>
      </c>
      <c r="AB458" s="399"/>
      <c r="AC458" s="400"/>
      <c r="AD458" s="417">
        <f t="shared" ref="AD458" si="382">U458+X458+AA458</f>
        <v>68</v>
      </c>
      <c r="AE458" s="418"/>
      <c r="AF458" s="418"/>
      <c r="AG458" s="419"/>
      <c r="AH458" s="369"/>
      <c r="AI458" s="370"/>
      <c r="AJ458" s="371"/>
      <c r="AK458" s="501"/>
      <c r="AL458" s="502"/>
      <c r="AM458" s="503"/>
      <c r="AN458" s="381">
        <f t="shared" ref="AN458" si="383">IF(H458="○",AD458,ROUNDUP(AD458*AK458,1))</f>
        <v>68</v>
      </c>
      <c r="AO458" s="381"/>
      <c r="AP458" s="381"/>
      <c r="AQ458" s="381"/>
      <c r="AR458" s="381"/>
      <c r="AS458" s="128"/>
      <c r="AT458" s="314">
        <f>$AN458-ROUNDUP($AN458*$AL$36,1)</f>
        <v>56.6</v>
      </c>
      <c r="AU458" s="314"/>
      <c r="AV458" s="314" t="str">
        <f>IF(OR(H458="×",AV462="×"),"×","●")</f>
        <v>●</v>
      </c>
      <c r="AW458" s="314" t="str">
        <f>IF(AV458="●",IF(H458="定","-",H458),"-")</f>
        <v>○</v>
      </c>
      <c r="AX458" s="128"/>
      <c r="AY458" s="314"/>
      <c r="AZ458" s="314"/>
      <c r="BD458" s="34"/>
      <c r="BE458" s="34"/>
      <c r="BF458" s="34"/>
      <c r="BG458" s="34"/>
      <c r="BH458" s="34"/>
      <c r="BI458" s="34"/>
      <c r="BJ458" s="34"/>
      <c r="BK458" s="34"/>
    </row>
    <row r="459" spans="2:63" ht="14.1" customHeight="1" x14ac:dyDescent="0.15">
      <c r="B459" s="435"/>
      <c r="C459" s="438"/>
      <c r="D459" s="441"/>
      <c r="E459" s="441"/>
      <c r="F459" s="435"/>
      <c r="G459" s="441"/>
      <c r="H459" s="446"/>
      <c r="I459" s="447"/>
      <c r="J459" s="448"/>
      <c r="K459" s="389"/>
      <c r="L459" s="390"/>
      <c r="M459" s="390"/>
      <c r="N459" s="390"/>
      <c r="O459" s="396"/>
      <c r="P459" s="397"/>
      <c r="Q459" s="397"/>
      <c r="R459" s="397"/>
      <c r="S459" s="397"/>
      <c r="T459" s="398"/>
      <c r="U459" s="401"/>
      <c r="V459" s="401"/>
      <c r="W459" s="402"/>
      <c r="X459" s="408"/>
      <c r="Y459" s="409"/>
      <c r="Z459" s="410"/>
      <c r="AA459" s="415"/>
      <c r="AB459" s="401"/>
      <c r="AC459" s="402"/>
      <c r="AD459" s="420"/>
      <c r="AE459" s="421"/>
      <c r="AF459" s="421"/>
      <c r="AG459" s="422"/>
      <c r="AH459" s="372"/>
      <c r="AI459" s="373"/>
      <c r="AJ459" s="374"/>
      <c r="AK459" s="502"/>
      <c r="AL459" s="502"/>
      <c r="AM459" s="503"/>
      <c r="AN459" s="383"/>
      <c r="AO459" s="383"/>
      <c r="AP459" s="383"/>
      <c r="AQ459" s="383"/>
      <c r="AR459" s="383"/>
      <c r="AS459" s="128"/>
      <c r="AT459" s="314"/>
      <c r="AU459" s="314"/>
      <c r="AV459" s="314"/>
      <c r="AW459" s="314"/>
      <c r="AX459" s="128"/>
      <c r="AY459" s="314"/>
      <c r="AZ459" s="314"/>
      <c r="BD459" s="34"/>
      <c r="BE459" s="34"/>
      <c r="BF459" s="34"/>
      <c r="BG459" s="34"/>
      <c r="BH459" s="34"/>
      <c r="BI459" s="34"/>
      <c r="BJ459" s="34"/>
      <c r="BK459" s="34"/>
    </row>
    <row r="460" spans="2:63" ht="14.1" customHeight="1" x14ac:dyDescent="0.15">
      <c r="B460" s="435"/>
      <c r="C460" s="438"/>
      <c r="D460" s="441"/>
      <c r="E460" s="441"/>
      <c r="F460" s="435"/>
      <c r="G460" s="441"/>
      <c r="H460" s="446"/>
      <c r="I460" s="447"/>
      <c r="J460" s="448"/>
      <c r="K460" s="389"/>
      <c r="L460" s="390"/>
      <c r="M460" s="390"/>
      <c r="N460" s="390"/>
      <c r="O460" s="426"/>
      <c r="P460" s="428">
        <f t="shared" ref="P460" si="384">$M$241</f>
        <v>20</v>
      </c>
      <c r="Q460" s="429"/>
      <c r="R460" s="429"/>
      <c r="S460" s="429"/>
      <c r="T460" s="430"/>
      <c r="U460" s="401"/>
      <c r="V460" s="401"/>
      <c r="W460" s="402"/>
      <c r="X460" s="408"/>
      <c r="Y460" s="409"/>
      <c r="Z460" s="410"/>
      <c r="AA460" s="415"/>
      <c r="AB460" s="401"/>
      <c r="AC460" s="402"/>
      <c r="AD460" s="420"/>
      <c r="AE460" s="421"/>
      <c r="AF460" s="421"/>
      <c r="AG460" s="422"/>
      <c r="AH460" s="372"/>
      <c r="AI460" s="373"/>
      <c r="AJ460" s="374"/>
      <c r="AK460" s="502"/>
      <c r="AL460" s="502"/>
      <c r="AM460" s="503"/>
      <c r="AN460" s="383"/>
      <c r="AO460" s="383"/>
      <c r="AP460" s="383"/>
      <c r="AQ460" s="383"/>
      <c r="AR460" s="383"/>
      <c r="AS460" s="128"/>
      <c r="AT460" s="314"/>
      <c r="AU460" s="314"/>
      <c r="AV460" s="314"/>
      <c r="AW460" s="314"/>
      <c r="AX460" s="128"/>
      <c r="AY460" s="314"/>
      <c r="AZ460" s="314"/>
      <c r="BD460" s="34"/>
      <c r="BE460" s="34"/>
      <c r="BF460" s="34"/>
      <c r="BG460" s="34"/>
      <c r="BH460" s="34"/>
      <c r="BI460" s="34"/>
      <c r="BJ460" s="34"/>
      <c r="BK460" s="34"/>
    </row>
    <row r="461" spans="2:63" ht="14.1" customHeight="1" x14ac:dyDescent="0.15">
      <c r="B461" s="436"/>
      <c r="C461" s="439"/>
      <c r="D461" s="442"/>
      <c r="E461" s="442"/>
      <c r="F461" s="436"/>
      <c r="G461" s="442"/>
      <c r="H461" s="449"/>
      <c r="I461" s="450"/>
      <c r="J461" s="451"/>
      <c r="K461" s="391"/>
      <c r="L461" s="392"/>
      <c r="M461" s="392"/>
      <c r="N461" s="392"/>
      <c r="O461" s="427"/>
      <c r="P461" s="431"/>
      <c r="Q461" s="432"/>
      <c r="R461" s="432"/>
      <c r="S461" s="432"/>
      <c r="T461" s="433"/>
      <c r="U461" s="403"/>
      <c r="V461" s="403"/>
      <c r="W461" s="404"/>
      <c r="X461" s="411"/>
      <c r="Y461" s="412"/>
      <c r="Z461" s="413"/>
      <c r="AA461" s="416"/>
      <c r="AB461" s="403"/>
      <c r="AC461" s="404"/>
      <c r="AD461" s="423"/>
      <c r="AE461" s="424"/>
      <c r="AF461" s="424"/>
      <c r="AG461" s="425"/>
      <c r="AH461" s="375"/>
      <c r="AI461" s="376"/>
      <c r="AJ461" s="377"/>
      <c r="AK461" s="502"/>
      <c r="AL461" s="502"/>
      <c r="AM461" s="503"/>
      <c r="AN461" s="385"/>
      <c r="AO461" s="385"/>
      <c r="AP461" s="385"/>
      <c r="AQ461" s="385"/>
      <c r="AR461" s="385"/>
      <c r="AS461" s="128"/>
      <c r="AT461" s="314"/>
      <c r="AU461" s="314"/>
      <c r="AV461" s="314"/>
      <c r="AW461" s="314"/>
      <c r="AX461" s="128"/>
      <c r="AY461" s="314"/>
      <c r="AZ461" s="314"/>
      <c r="BD461" s="34"/>
      <c r="BE461" s="34"/>
      <c r="BF461" s="34"/>
      <c r="BG461" s="34"/>
      <c r="BH461" s="34"/>
      <c r="BI461" s="34"/>
      <c r="BJ461" s="34"/>
      <c r="BK461" s="34"/>
    </row>
    <row r="462" spans="2:63" ht="14.1" customHeight="1" x14ac:dyDescent="0.15">
      <c r="B462" s="519">
        <v>6</v>
      </c>
      <c r="C462" s="520" t="s">
        <v>130</v>
      </c>
      <c r="D462" s="440">
        <v>13</v>
      </c>
      <c r="E462" s="440" t="s">
        <v>131</v>
      </c>
      <c r="F462" s="519" t="s">
        <v>139</v>
      </c>
      <c r="G462" s="440"/>
      <c r="H462" s="443" t="s">
        <v>165</v>
      </c>
      <c r="I462" s="444"/>
      <c r="J462" s="445"/>
      <c r="K462" s="387">
        <f t="shared" ref="K462" si="385">$M$228</f>
        <v>1800</v>
      </c>
      <c r="L462" s="388"/>
      <c r="M462" s="388"/>
      <c r="N462" s="388"/>
      <c r="O462" s="396">
        <f t="shared" ref="O462" si="386">$M$239</f>
        <v>40</v>
      </c>
      <c r="P462" s="397"/>
      <c r="Q462" s="397"/>
      <c r="R462" s="397"/>
      <c r="S462" s="397"/>
      <c r="T462" s="398"/>
      <c r="U462" s="399">
        <f t="shared" ref="U462" si="387">IF(AND(H462="○",AV462="●"),20+ROUNDDOWN((K462-1000)/1000,0)*20,0)</f>
        <v>20</v>
      </c>
      <c r="V462" s="399"/>
      <c r="W462" s="400"/>
      <c r="X462" s="405">
        <f t="shared" ref="X462" si="388">IF(AND(H462="○",AV462="●"),IF(O462&gt;=10,O462*0.2,0),0)</f>
        <v>8</v>
      </c>
      <c r="Y462" s="406"/>
      <c r="Z462" s="407"/>
      <c r="AA462" s="414">
        <f t="shared" ref="AA462" si="389">IF(AND(H462="○",AV462="●"),P464*2,0)</f>
        <v>40</v>
      </c>
      <c r="AB462" s="399"/>
      <c r="AC462" s="400"/>
      <c r="AD462" s="417">
        <f t="shared" ref="AD462" si="390">U462+X462+AA462</f>
        <v>68</v>
      </c>
      <c r="AE462" s="418"/>
      <c r="AF462" s="418"/>
      <c r="AG462" s="419"/>
      <c r="AH462" s="369"/>
      <c r="AI462" s="370"/>
      <c r="AJ462" s="371"/>
      <c r="AK462" s="501"/>
      <c r="AL462" s="502"/>
      <c r="AM462" s="503"/>
      <c r="AN462" s="381">
        <f t="shared" ref="AN462" si="391">IF(H462="○",AD462,ROUNDUP(AD462*AK462,1))</f>
        <v>68</v>
      </c>
      <c r="AO462" s="381"/>
      <c r="AP462" s="381"/>
      <c r="AQ462" s="381"/>
      <c r="AR462" s="381"/>
      <c r="AS462" s="128"/>
      <c r="AT462" s="314">
        <f>$AN462-ROUNDUP($AN462*$AL$36,1)</f>
        <v>56.6</v>
      </c>
      <c r="AU462" s="314"/>
      <c r="AV462" s="314" t="str">
        <f>IF(OR(H462="×",AV466="×"),"×","●")</f>
        <v>●</v>
      </c>
      <c r="AW462" s="314" t="str">
        <f>IF(AV462="●",IF(H462="定","-",H462),"-")</f>
        <v>○</v>
      </c>
      <c r="AX462" s="128"/>
      <c r="AY462" s="314"/>
      <c r="AZ462" s="314"/>
      <c r="BD462" s="34"/>
      <c r="BE462" s="34"/>
      <c r="BF462" s="34"/>
      <c r="BG462" s="34"/>
      <c r="BH462" s="34"/>
      <c r="BI462" s="34"/>
      <c r="BJ462" s="34"/>
      <c r="BK462" s="34"/>
    </row>
    <row r="463" spans="2:63" ht="14.1" customHeight="1" x14ac:dyDescent="0.15">
      <c r="B463" s="435"/>
      <c r="C463" s="438"/>
      <c r="D463" s="441"/>
      <c r="E463" s="441"/>
      <c r="F463" s="435"/>
      <c r="G463" s="441"/>
      <c r="H463" s="446"/>
      <c r="I463" s="447"/>
      <c r="J463" s="448"/>
      <c r="K463" s="389"/>
      <c r="L463" s="390"/>
      <c r="M463" s="390"/>
      <c r="N463" s="390"/>
      <c r="O463" s="396"/>
      <c r="P463" s="397"/>
      <c r="Q463" s="397"/>
      <c r="R463" s="397"/>
      <c r="S463" s="397"/>
      <c r="T463" s="398"/>
      <c r="U463" s="401"/>
      <c r="V463" s="401"/>
      <c r="W463" s="402"/>
      <c r="X463" s="408"/>
      <c r="Y463" s="409"/>
      <c r="Z463" s="410"/>
      <c r="AA463" s="415"/>
      <c r="AB463" s="401"/>
      <c r="AC463" s="402"/>
      <c r="AD463" s="420"/>
      <c r="AE463" s="421"/>
      <c r="AF463" s="421"/>
      <c r="AG463" s="422"/>
      <c r="AH463" s="372"/>
      <c r="AI463" s="373"/>
      <c r="AJ463" s="374"/>
      <c r="AK463" s="502"/>
      <c r="AL463" s="502"/>
      <c r="AM463" s="503"/>
      <c r="AN463" s="383"/>
      <c r="AO463" s="383"/>
      <c r="AP463" s="383"/>
      <c r="AQ463" s="383"/>
      <c r="AR463" s="383"/>
      <c r="AS463" s="128"/>
      <c r="AT463" s="314"/>
      <c r="AU463" s="314"/>
      <c r="AV463" s="314"/>
      <c r="AW463" s="314"/>
      <c r="AX463" s="128"/>
      <c r="AY463" s="314"/>
      <c r="AZ463" s="314"/>
      <c r="BD463" s="34"/>
      <c r="BE463" s="34"/>
      <c r="BF463" s="34"/>
      <c r="BG463" s="34"/>
      <c r="BH463" s="34"/>
      <c r="BI463" s="34"/>
      <c r="BJ463" s="34"/>
      <c r="BK463" s="34"/>
    </row>
    <row r="464" spans="2:63" ht="14.1" customHeight="1" x14ac:dyDescent="0.15">
      <c r="B464" s="435"/>
      <c r="C464" s="438"/>
      <c r="D464" s="441"/>
      <c r="E464" s="441"/>
      <c r="F464" s="435"/>
      <c r="G464" s="441"/>
      <c r="H464" s="446"/>
      <c r="I464" s="447"/>
      <c r="J464" s="448"/>
      <c r="K464" s="389"/>
      <c r="L464" s="390"/>
      <c r="M464" s="390"/>
      <c r="N464" s="390"/>
      <c r="O464" s="426"/>
      <c r="P464" s="428">
        <f t="shared" ref="P464" si="392">$M$241</f>
        <v>20</v>
      </c>
      <c r="Q464" s="429"/>
      <c r="R464" s="429"/>
      <c r="S464" s="429"/>
      <c r="T464" s="430"/>
      <c r="U464" s="401"/>
      <c r="V464" s="401"/>
      <c r="W464" s="402"/>
      <c r="X464" s="408"/>
      <c r="Y464" s="409"/>
      <c r="Z464" s="410"/>
      <c r="AA464" s="415"/>
      <c r="AB464" s="401"/>
      <c r="AC464" s="402"/>
      <c r="AD464" s="420"/>
      <c r="AE464" s="421"/>
      <c r="AF464" s="421"/>
      <c r="AG464" s="422"/>
      <c r="AH464" s="372"/>
      <c r="AI464" s="373"/>
      <c r="AJ464" s="374"/>
      <c r="AK464" s="502"/>
      <c r="AL464" s="502"/>
      <c r="AM464" s="503"/>
      <c r="AN464" s="383"/>
      <c r="AO464" s="383"/>
      <c r="AP464" s="383"/>
      <c r="AQ464" s="383"/>
      <c r="AR464" s="383"/>
      <c r="AS464" s="128"/>
      <c r="AT464" s="314"/>
      <c r="AU464" s="314"/>
      <c r="AV464" s="314"/>
      <c r="AW464" s="314"/>
      <c r="AX464" s="128"/>
      <c r="AY464" s="314"/>
      <c r="AZ464" s="314"/>
      <c r="BD464" s="34"/>
      <c r="BE464" s="34"/>
      <c r="BF464" s="34"/>
      <c r="BG464" s="34"/>
      <c r="BH464" s="34"/>
      <c r="BI464" s="34"/>
      <c r="BJ464" s="34"/>
      <c r="BK464" s="34"/>
    </row>
    <row r="465" spans="2:63" ht="14.1" customHeight="1" x14ac:dyDescent="0.15">
      <c r="B465" s="436"/>
      <c r="C465" s="439"/>
      <c r="D465" s="442"/>
      <c r="E465" s="442"/>
      <c r="F465" s="436"/>
      <c r="G465" s="442"/>
      <c r="H465" s="449"/>
      <c r="I465" s="450"/>
      <c r="J465" s="451"/>
      <c r="K465" s="391"/>
      <c r="L465" s="392"/>
      <c r="M465" s="392"/>
      <c r="N465" s="392"/>
      <c r="O465" s="427"/>
      <c r="P465" s="431"/>
      <c r="Q465" s="432"/>
      <c r="R465" s="432"/>
      <c r="S465" s="432"/>
      <c r="T465" s="433"/>
      <c r="U465" s="403"/>
      <c r="V465" s="403"/>
      <c r="W465" s="404"/>
      <c r="X465" s="411"/>
      <c r="Y465" s="412"/>
      <c r="Z465" s="413"/>
      <c r="AA465" s="416"/>
      <c r="AB465" s="403"/>
      <c r="AC465" s="404"/>
      <c r="AD465" s="423"/>
      <c r="AE465" s="424"/>
      <c r="AF465" s="424"/>
      <c r="AG465" s="425"/>
      <c r="AH465" s="375"/>
      <c r="AI465" s="376"/>
      <c r="AJ465" s="377"/>
      <c r="AK465" s="502"/>
      <c r="AL465" s="502"/>
      <c r="AM465" s="503"/>
      <c r="AN465" s="385"/>
      <c r="AO465" s="385"/>
      <c r="AP465" s="385"/>
      <c r="AQ465" s="385"/>
      <c r="AR465" s="385"/>
      <c r="AS465" s="128"/>
      <c r="AT465" s="314"/>
      <c r="AU465" s="314"/>
      <c r="AV465" s="314"/>
      <c r="AW465" s="314"/>
      <c r="AX465" s="128"/>
      <c r="AY465" s="314"/>
      <c r="AZ465" s="314"/>
      <c r="BD465" s="34"/>
      <c r="BE465" s="34"/>
      <c r="BF465" s="34"/>
      <c r="BG465" s="34"/>
      <c r="BH465" s="34"/>
      <c r="BI465" s="34"/>
      <c r="BJ465" s="34"/>
      <c r="BK465" s="34"/>
    </row>
    <row r="466" spans="2:63" ht="14.1" customHeight="1" x14ac:dyDescent="0.15">
      <c r="B466" s="492">
        <v>6</v>
      </c>
      <c r="C466" s="493" t="s">
        <v>130</v>
      </c>
      <c r="D466" s="494">
        <v>14</v>
      </c>
      <c r="E466" s="494" t="s">
        <v>131</v>
      </c>
      <c r="F466" s="492" t="s">
        <v>140</v>
      </c>
      <c r="G466" s="494"/>
      <c r="H466" s="443" t="s">
        <v>166</v>
      </c>
      <c r="I466" s="444"/>
      <c r="J466" s="445"/>
      <c r="K466" s="387">
        <f t="shared" ref="K466" si="393">$M$228</f>
        <v>1800</v>
      </c>
      <c r="L466" s="388"/>
      <c r="M466" s="388"/>
      <c r="N466" s="388"/>
      <c r="O466" s="396">
        <f t="shared" ref="O466" si="394">$M$239</f>
        <v>40</v>
      </c>
      <c r="P466" s="397"/>
      <c r="Q466" s="397"/>
      <c r="R466" s="397"/>
      <c r="S466" s="397"/>
      <c r="T466" s="398"/>
      <c r="U466" s="399">
        <f t="shared" ref="U466" si="395">IF(AND(H466="△",AV466="●"),20+ROUNDDOWN((K466-1000)/1000,0)*20,0)</f>
        <v>20</v>
      </c>
      <c r="V466" s="399"/>
      <c r="W466" s="400"/>
      <c r="X466" s="405">
        <f t="shared" ref="X466" si="396">IF(AND(H466="△",AV466="●"),IF(O466&gt;=10,O466*0.2,0),0)</f>
        <v>8</v>
      </c>
      <c r="Y466" s="406"/>
      <c r="Z466" s="407"/>
      <c r="AA466" s="414">
        <f t="shared" ref="AA466" si="397">IF(AND(H466="△",AV466="●"),P468*2,0)</f>
        <v>40</v>
      </c>
      <c r="AB466" s="399"/>
      <c r="AC466" s="400"/>
      <c r="AD466" s="417">
        <f t="shared" ref="AD466" si="398">U466+X466+AA466</f>
        <v>68</v>
      </c>
      <c r="AE466" s="418"/>
      <c r="AF466" s="418"/>
      <c r="AG466" s="419"/>
      <c r="AH466" s="459">
        <v>1</v>
      </c>
      <c r="AI466" s="460"/>
      <c r="AJ466" s="461"/>
      <c r="AK466" s="454">
        <f t="shared" ref="AK466" si="399">IF(AH466=1,$AL$36,IF(AH466=2,$AL$54,IF(AH466=3,$AL$73,IF(AH466=4,$AL$91,IF(AH466=5,$AL$109,IF(AH466=6,$AL$128,IF(AH466=7,$AL$146,IF(AH466=8,$AL$165,IF(AH466=9,$AL$183,IF(AH466=10,$AL$201,0))))))))))</f>
        <v>0.16700000000000001</v>
      </c>
      <c r="AL466" s="455"/>
      <c r="AM466" s="456"/>
      <c r="AN466" s="381">
        <f t="shared" ref="AN466" si="400">IF(H466="○",AD466,ROUNDUP(AD466*AK466,1))</f>
        <v>11.4</v>
      </c>
      <c r="AO466" s="381"/>
      <c r="AP466" s="381"/>
      <c r="AQ466" s="381"/>
      <c r="AR466" s="381"/>
      <c r="AS466" s="128"/>
      <c r="AT466" s="314"/>
      <c r="AU466" s="314"/>
      <c r="AV466" s="314" t="str">
        <f>IF(OR(H466="×",AV470="×"),"×","●")</f>
        <v>●</v>
      </c>
      <c r="AW466" s="314" t="str">
        <f>IF(AV466="●",IF(H466="定","-",H466),"-")</f>
        <v>△</v>
      </c>
      <c r="AX466" s="128"/>
      <c r="AY466" s="314"/>
      <c r="AZ466" s="314"/>
      <c r="BD466" s="34"/>
      <c r="BE466" s="34"/>
      <c r="BF466" s="34"/>
      <c r="BG466" s="34"/>
      <c r="BH466" s="34"/>
      <c r="BI466" s="34"/>
      <c r="BJ466" s="34"/>
      <c r="BK466" s="34"/>
    </row>
    <row r="467" spans="2:63" ht="14.1" customHeight="1" x14ac:dyDescent="0.15">
      <c r="B467" s="514"/>
      <c r="C467" s="515"/>
      <c r="D467" s="490"/>
      <c r="E467" s="490"/>
      <c r="F467" s="514"/>
      <c r="G467" s="490"/>
      <c r="H467" s="446"/>
      <c r="I467" s="447"/>
      <c r="J467" s="448"/>
      <c r="K467" s="389"/>
      <c r="L467" s="390"/>
      <c r="M467" s="390"/>
      <c r="N467" s="390"/>
      <c r="O467" s="396"/>
      <c r="P467" s="397"/>
      <c r="Q467" s="397"/>
      <c r="R467" s="397"/>
      <c r="S467" s="397"/>
      <c r="T467" s="398"/>
      <c r="U467" s="401"/>
      <c r="V467" s="401"/>
      <c r="W467" s="402"/>
      <c r="X467" s="408"/>
      <c r="Y467" s="409"/>
      <c r="Z467" s="410"/>
      <c r="AA467" s="415"/>
      <c r="AB467" s="401"/>
      <c r="AC467" s="402"/>
      <c r="AD467" s="420"/>
      <c r="AE467" s="421"/>
      <c r="AF467" s="421"/>
      <c r="AG467" s="422"/>
      <c r="AH467" s="459"/>
      <c r="AI467" s="460"/>
      <c r="AJ467" s="461"/>
      <c r="AK467" s="457"/>
      <c r="AL467" s="457"/>
      <c r="AM467" s="458"/>
      <c r="AN467" s="383"/>
      <c r="AO467" s="383"/>
      <c r="AP467" s="383"/>
      <c r="AQ467" s="383"/>
      <c r="AR467" s="383"/>
      <c r="AS467" s="128"/>
      <c r="AT467" s="314"/>
      <c r="AU467" s="314"/>
      <c r="AV467" s="314"/>
      <c r="AW467" s="314"/>
      <c r="AX467" s="128"/>
      <c r="AY467" s="314"/>
      <c r="AZ467" s="314"/>
      <c r="BD467" s="34"/>
      <c r="BE467" s="34"/>
      <c r="BF467" s="34"/>
      <c r="BG467" s="34"/>
      <c r="BH467" s="34"/>
      <c r="BI467" s="34"/>
      <c r="BJ467" s="34"/>
      <c r="BK467" s="34"/>
    </row>
    <row r="468" spans="2:63" ht="14.1" customHeight="1" x14ac:dyDescent="0.15">
      <c r="B468" s="514"/>
      <c r="C468" s="515"/>
      <c r="D468" s="490"/>
      <c r="E468" s="490"/>
      <c r="F468" s="514"/>
      <c r="G468" s="490"/>
      <c r="H468" s="446"/>
      <c r="I468" s="447"/>
      <c r="J468" s="448"/>
      <c r="K468" s="389"/>
      <c r="L468" s="390"/>
      <c r="M468" s="390"/>
      <c r="N468" s="390"/>
      <c r="O468" s="426"/>
      <c r="P468" s="428">
        <f t="shared" ref="P468" si="401">$M$241</f>
        <v>20</v>
      </c>
      <c r="Q468" s="429"/>
      <c r="R468" s="429"/>
      <c r="S468" s="429"/>
      <c r="T468" s="430"/>
      <c r="U468" s="401"/>
      <c r="V468" s="401"/>
      <c r="W468" s="402"/>
      <c r="X468" s="408"/>
      <c r="Y468" s="409"/>
      <c r="Z468" s="410"/>
      <c r="AA468" s="415"/>
      <c r="AB468" s="401"/>
      <c r="AC468" s="402"/>
      <c r="AD468" s="420"/>
      <c r="AE468" s="421"/>
      <c r="AF468" s="421"/>
      <c r="AG468" s="422"/>
      <c r="AH468" s="459"/>
      <c r="AI468" s="460"/>
      <c r="AJ468" s="461"/>
      <c r="AK468" s="457"/>
      <c r="AL468" s="457"/>
      <c r="AM468" s="458"/>
      <c r="AN468" s="383"/>
      <c r="AO468" s="383"/>
      <c r="AP468" s="383"/>
      <c r="AQ468" s="383"/>
      <c r="AR468" s="383"/>
      <c r="AS468" s="128"/>
      <c r="AT468" s="314"/>
      <c r="AU468" s="314"/>
      <c r="AV468" s="314"/>
      <c r="AW468" s="314"/>
      <c r="AX468" s="128"/>
      <c r="AY468" s="314"/>
      <c r="AZ468" s="314"/>
      <c r="BD468" s="34"/>
      <c r="BE468" s="34"/>
      <c r="BF468" s="34"/>
      <c r="BG468" s="34"/>
      <c r="BH468" s="34"/>
      <c r="BI468" s="34"/>
      <c r="BJ468" s="34"/>
      <c r="BK468" s="34"/>
    </row>
    <row r="469" spans="2:63" ht="14.1" customHeight="1" x14ac:dyDescent="0.15">
      <c r="B469" s="487"/>
      <c r="C469" s="489"/>
      <c r="D469" s="491"/>
      <c r="E469" s="491"/>
      <c r="F469" s="487"/>
      <c r="G469" s="491"/>
      <c r="H469" s="449"/>
      <c r="I469" s="450"/>
      <c r="J469" s="451"/>
      <c r="K469" s="391"/>
      <c r="L469" s="392"/>
      <c r="M469" s="392"/>
      <c r="N469" s="392"/>
      <c r="O469" s="427"/>
      <c r="P469" s="431"/>
      <c r="Q469" s="432"/>
      <c r="R469" s="432"/>
      <c r="S469" s="432"/>
      <c r="T469" s="433"/>
      <c r="U469" s="403"/>
      <c r="V469" s="403"/>
      <c r="W469" s="404"/>
      <c r="X469" s="411"/>
      <c r="Y469" s="412"/>
      <c r="Z469" s="413"/>
      <c r="AA469" s="416"/>
      <c r="AB469" s="403"/>
      <c r="AC469" s="404"/>
      <c r="AD469" s="423"/>
      <c r="AE469" s="424"/>
      <c r="AF469" s="424"/>
      <c r="AG469" s="425"/>
      <c r="AH469" s="462"/>
      <c r="AI469" s="463"/>
      <c r="AJ469" s="464"/>
      <c r="AK469" s="457"/>
      <c r="AL469" s="457"/>
      <c r="AM469" s="458"/>
      <c r="AN469" s="385"/>
      <c r="AO469" s="385"/>
      <c r="AP469" s="385"/>
      <c r="AQ469" s="385"/>
      <c r="AR469" s="385"/>
      <c r="AS469" s="128"/>
      <c r="AT469" s="314"/>
      <c r="AU469" s="314"/>
      <c r="AV469" s="314"/>
      <c r="AW469" s="314"/>
      <c r="AX469" s="128"/>
      <c r="AY469" s="314"/>
      <c r="AZ469" s="314"/>
      <c r="BD469" s="34"/>
      <c r="BE469" s="34"/>
      <c r="BF469" s="34"/>
      <c r="BG469" s="34"/>
      <c r="BH469" s="34"/>
      <c r="BI469" s="34"/>
      <c r="BJ469" s="34"/>
      <c r="BK469" s="34"/>
    </row>
    <row r="470" spans="2:63" ht="14.1" customHeight="1" x14ac:dyDescent="0.15">
      <c r="B470" s="492">
        <v>6</v>
      </c>
      <c r="C470" s="493" t="s">
        <v>130</v>
      </c>
      <c r="D470" s="494">
        <v>15</v>
      </c>
      <c r="E470" s="494" t="s">
        <v>131</v>
      </c>
      <c r="F470" s="492" t="s">
        <v>141</v>
      </c>
      <c r="G470" s="494"/>
      <c r="H470" s="443" t="s">
        <v>166</v>
      </c>
      <c r="I470" s="444"/>
      <c r="J470" s="445"/>
      <c r="K470" s="387">
        <f t="shared" ref="K470" si="402">$M$228</f>
        <v>1800</v>
      </c>
      <c r="L470" s="388"/>
      <c r="M470" s="388"/>
      <c r="N470" s="388"/>
      <c r="O470" s="396">
        <f t="shared" ref="O470" si="403">$M$239</f>
        <v>40</v>
      </c>
      <c r="P470" s="397"/>
      <c r="Q470" s="397"/>
      <c r="R470" s="397"/>
      <c r="S470" s="397"/>
      <c r="T470" s="398"/>
      <c r="U470" s="399">
        <f t="shared" ref="U470" si="404">IF(AND(H470="△",AV470="●"),20+ROUNDDOWN((K470-1000)/1000,0)*20,0)</f>
        <v>20</v>
      </c>
      <c r="V470" s="399"/>
      <c r="W470" s="400"/>
      <c r="X470" s="405">
        <f t="shared" ref="X470" si="405">IF(AND(H470="△",AV470="●"),IF(O470&gt;=10,O470*0.2,0),0)</f>
        <v>8</v>
      </c>
      <c r="Y470" s="406"/>
      <c r="Z470" s="407"/>
      <c r="AA470" s="414">
        <f t="shared" ref="AA470" si="406">IF(AND(H470="△",AV470="●"),P472*2,0)</f>
        <v>40</v>
      </c>
      <c r="AB470" s="399"/>
      <c r="AC470" s="400"/>
      <c r="AD470" s="417">
        <f t="shared" ref="AD470" si="407">U470+X470+AA470</f>
        <v>68</v>
      </c>
      <c r="AE470" s="418"/>
      <c r="AF470" s="418"/>
      <c r="AG470" s="419"/>
      <c r="AH470" s="459">
        <v>1</v>
      </c>
      <c r="AI470" s="460"/>
      <c r="AJ470" s="461"/>
      <c r="AK470" s="454">
        <f t="shared" ref="AK470" si="408">IF(AH470=1,$AL$36,IF(AH470=2,$AL$54,IF(AH470=3,$AL$73,IF(AH470=4,$AL$91,IF(AH470=5,$AL$109,IF(AH470=6,$AL$128,IF(AH470=7,$AL$146,IF(AH470=8,$AL$165,IF(AH470=9,$AL$183,IF(AH470=10,$AL$201,0))))))))))</f>
        <v>0.16700000000000001</v>
      </c>
      <c r="AL470" s="455"/>
      <c r="AM470" s="456"/>
      <c r="AN470" s="381">
        <f t="shared" ref="AN470" si="409">IF(H470="○",AD470,ROUNDUP(AD470*AK470,1))</f>
        <v>11.4</v>
      </c>
      <c r="AO470" s="381"/>
      <c r="AP470" s="381"/>
      <c r="AQ470" s="381"/>
      <c r="AR470" s="381"/>
      <c r="AS470" s="128"/>
      <c r="AT470" s="314"/>
      <c r="AU470" s="314"/>
      <c r="AV470" s="314" t="str">
        <f>IF(OR(H470="×",AV474="×"),"×","●")</f>
        <v>●</v>
      </c>
      <c r="AW470" s="314" t="str">
        <f>IF(AV470="●",IF(H470="定","-",H470),"-")</f>
        <v>△</v>
      </c>
      <c r="AX470" s="128"/>
      <c r="AY470" s="314"/>
      <c r="AZ470" s="314"/>
      <c r="BD470" s="34"/>
      <c r="BE470" s="34"/>
      <c r="BF470" s="34"/>
      <c r="BG470" s="34"/>
      <c r="BH470" s="34"/>
      <c r="BI470" s="34"/>
      <c r="BJ470" s="34"/>
      <c r="BK470" s="34"/>
    </row>
    <row r="471" spans="2:63" ht="14.1" customHeight="1" x14ac:dyDescent="0.15">
      <c r="B471" s="514"/>
      <c r="C471" s="515"/>
      <c r="D471" s="490"/>
      <c r="E471" s="490"/>
      <c r="F471" s="514"/>
      <c r="G471" s="490"/>
      <c r="H471" s="446"/>
      <c r="I471" s="447"/>
      <c r="J471" s="448"/>
      <c r="K471" s="389"/>
      <c r="L471" s="390"/>
      <c r="M471" s="390"/>
      <c r="N471" s="390"/>
      <c r="O471" s="396"/>
      <c r="P471" s="397"/>
      <c r="Q471" s="397"/>
      <c r="R471" s="397"/>
      <c r="S471" s="397"/>
      <c r="T471" s="398"/>
      <c r="U471" s="401"/>
      <c r="V471" s="401"/>
      <c r="W471" s="402"/>
      <c r="X471" s="408"/>
      <c r="Y471" s="409"/>
      <c r="Z471" s="410"/>
      <c r="AA471" s="415"/>
      <c r="AB471" s="401"/>
      <c r="AC471" s="402"/>
      <c r="AD471" s="420"/>
      <c r="AE471" s="421"/>
      <c r="AF471" s="421"/>
      <c r="AG471" s="422"/>
      <c r="AH471" s="459"/>
      <c r="AI471" s="460"/>
      <c r="AJ471" s="461"/>
      <c r="AK471" s="457"/>
      <c r="AL471" s="457"/>
      <c r="AM471" s="458"/>
      <c r="AN471" s="383"/>
      <c r="AO471" s="383"/>
      <c r="AP471" s="383"/>
      <c r="AQ471" s="383"/>
      <c r="AR471" s="383"/>
      <c r="AS471" s="128"/>
      <c r="AT471" s="314"/>
      <c r="AU471" s="314"/>
      <c r="AV471" s="314"/>
      <c r="AW471" s="314"/>
      <c r="AX471" s="128"/>
      <c r="AY471" s="314"/>
      <c r="AZ471" s="314"/>
      <c r="BD471" s="34"/>
      <c r="BE471" s="34"/>
      <c r="BF471" s="34"/>
      <c r="BG471" s="34"/>
      <c r="BH471" s="34"/>
      <c r="BI471" s="34"/>
      <c r="BJ471" s="34"/>
      <c r="BK471" s="34"/>
    </row>
    <row r="472" spans="2:63" ht="14.1" customHeight="1" x14ac:dyDescent="0.15">
      <c r="B472" s="514"/>
      <c r="C472" s="515"/>
      <c r="D472" s="490"/>
      <c r="E472" s="490"/>
      <c r="F472" s="514"/>
      <c r="G472" s="490"/>
      <c r="H472" s="446"/>
      <c r="I472" s="447"/>
      <c r="J472" s="448"/>
      <c r="K472" s="389"/>
      <c r="L472" s="390"/>
      <c r="M472" s="390"/>
      <c r="N472" s="390"/>
      <c r="O472" s="426"/>
      <c r="P472" s="428">
        <f t="shared" ref="P472" si="410">$M$241</f>
        <v>20</v>
      </c>
      <c r="Q472" s="429"/>
      <c r="R472" s="429"/>
      <c r="S472" s="429"/>
      <c r="T472" s="430"/>
      <c r="U472" s="401"/>
      <c r="V472" s="401"/>
      <c r="W472" s="402"/>
      <c r="X472" s="408"/>
      <c r="Y472" s="409"/>
      <c r="Z472" s="410"/>
      <c r="AA472" s="415"/>
      <c r="AB472" s="401"/>
      <c r="AC472" s="402"/>
      <c r="AD472" s="420"/>
      <c r="AE472" s="421"/>
      <c r="AF472" s="421"/>
      <c r="AG472" s="422"/>
      <c r="AH472" s="459"/>
      <c r="AI472" s="460"/>
      <c r="AJ472" s="461"/>
      <c r="AK472" s="457"/>
      <c r="AL472" s="457"/>
      <c r="AM472" s="458"/>
      <c r="AN472" s="383"/>
      <c r="AO472" s="383"/>
      <c r="AP472" s="383"/>
      <c r="AQ472" s="383"/>
      <c r="AR472" s="383"/>
      <c r="AS472" s="128"/>
      <c r="AT472" s="314"/>
      <c r="AU472" s="314"/>
      <c r="AV472" s="314"/>
      <c r="AW472" s="314"/>
      <c r="AX472" s="128"/>
      <c r="AY472" s="314"/>
      <c r="AZ472" s="314"/>
      <c r="BD472" s="34"/>
      <c r="BE472" s="34"/>
      <c r="BF472" s="34"/>
      <c r="BG472" s="34"/>
      <c r="BH472" s="34"/>
      <c r="BI472" s="34"/>
      <c r="BJ472" s="34"/>
      <c r="BK472" s="34"/>
    </row>
    <row r="473" spans="2:63" ht="14.1" customHeight="1" x14ac:dyDescent="0.15">
      <c r="B473" s="487"/>
      <c r="C473" s="489"/>
      <c r="D473" s="491"/>
      <c r="E473" s="491"/>
      <c r="F473" s="487"/>
      <c r="G473" s="491"/>
      <c r="H473" s="449"/>
      <c r="I473" s="450"/>
      <c r="J473" s="451"/>
      <c r="K473" s="391"/>
      <c r="L473" s="392"/>
      <c r="M473" s="392"/>
      <c r="N473" s="392"/>
      <c r="O473" s="427"/>
      <c r="P473" s="431"/>
      <c r="Q473" s="432"/>
      <c r="R473" s="432"/>
      <c r="S473" s="432"/>
      <c r="T473" s="433"/>
      <c r="U473" s="403"/>
      <c r="V473" s="403"/>
      <c r="W473" s="404"/>
      <c r="X473" s="411"/>
      <c r="Y473" s="412"/>
      <c r="Z473" s="413"/>
      <c r="AA473" s="416"/>
      <c r="AB473" s="403"/>
      <c r="AC473" s="404"/>
      <c r="AD473" s="423"/>
      <c r="AE473" s="424"/>
      <c r="AF473" s="424"/>
      <c r="AG473" s="425"/>
      <c r="AH473" s="462"/>
      <c r="AI473" s="463"/>
      <c r="AJ473" s="464"/>
      <c r="AK473" s="457"/>
      <c r="AL473" s="457"/>
      <c r="AM473" s="458"/>
      <c r="AN473" s="385"/>
      <c r="AO473" s="385"/>
      <c r="AP473" s="385"/>
      <c r="AQ473" s="385"/>
      <c r="AR473" s="385"/>
      <c r="AS473" s="128"/>
      <c r="AT473" s="314"/>
      <c r="AU473" s="314"/>
      <c r="AV473" s="314"/>
      <c r="AW473" s="314"/>
      <c r="AX473" s="128"/>
      <c r="AY473" s="314"/>
      <c r="AZ473" s="314"/>
      <c r="BD473" s="34"/>
      <c r="BE473" s="34"/>
      <c r="BF473" s="34"/>
      <c r="BG473" s="34"/>
      <c r="BH473" s="34"/>
      <c r="BI473" s="34"/>
      <c r="BJ473" s="34"/>
      <c r="BK473" s="34"/>
    </row>
    <row r="474" spans="2:63" ht="14.1" customHeight="1" x14ac:dyDescent="0.15">
      <c r="B474" s="492">
        <v>6</v>
      </c>
      <c r="C474" s="493" t="s">
        <v>130</v>
      </c>
      <c r="D474" s="494">
        <v>16</v>
      </c>
      <c r="E474" s="494" t="s">
        <v>131</v>
      </c>
      <c r="F474" s="492" t="s">
        <v>135</v>
      </c>
      <c r="G474" s="494"/>
      <c r="H474" s="443" t="s">
        <v>166</v>
      </c>
      <c r="I474" s="444"/>
      <c r="J474" s="445"/>
      <c r="K474" s="387">
        <f t="shared" ref="K474" si="411">$M$228</f>
        <v>1800</v>
      </c>
      <c r="L474" s="388"/>
      <c r="M474" s="388"/>
      <c r="N474" s="388"/>
      <c r="O474" s="396">
        <f t="shared" ref="O474" si="412">$M$239</f>
        <v>40</v>
      </c>
      <c r="P474" s="397"/>
      <c r="Q474" s="397"/>
      <c r="R474" s="397"/>
      <c r="S474" s="397"/>
      <c r="T474" s="398"/>
      <c r="U474" s="399">
        <f t="shared" ref="U474" si="413">IF(AND(H474="△",AV474="●"),20+ROUNDDOWN((K474-1000)/1000,0)*20,0)</f>
        <v>20</v>
      </c>
      <c r="V474" s="399"/>
      <c r="W474" s="400"/>
      <c r="X474" s="405">
        <f t="shared" ref="X474" si="414">IF(AND(H474="△",AV474="●"),IF(O474&gt;=10,O474*0.2,0),0)</f>
        <v>8</v>
      </c>
      <c r="Y474" s="406"/>
      <c r="Z474" s="407"/>
      <c r="AA474" s="414">
        <f t="shared" ref="AA474" si="415">IF(AND(H474="△",AV474="●"),P476*2,0)</f>
        <v>40</v>
      </c>
      <c r="AB474" s="399"/>
      <c r="AC474" s="400"/>
      <c r="AD474" s="417">
        <f t="shared" ref="AD474" si="416">U474+X474+AA474</f>
        <v>68</v>
      </c>
      <c r="AE474" s="418"/>
      <c r="AF474" s="418"/>
      <c r="AG474" s="419"/>
      <c r="AH474" s="459">
        <v>1</v>
      </c>
      <c r="AI474" s="460"/>
      <c r="AJ474" s="461"/>
      <c r="AK474" s="454">
        <f t="shared" ref="AK474" si="417">IF(AH474=1,$AL$36,IF(AH474=2,$AL$54,IF(AH474=3,$AL$73,IF(AH474=4,$AL$91,IF(AH474=5,$AL$109,IF(AH474=6,$AL$128,IF(AH474=7,$AL$146,IF(AH474=8,$AL$165,IF(AH474=9,$AL$183,IF(AH474=10,$AL$201,0))))))))))</f>
        <v>0.16700000000000001</v>
      </c>
      <c r="AL474" s="455"/>
      <c r="AM474" s="456"/>
      <c r="AN474" s="381">
        <f t="shared" ref="AN474" si="418">IF(H474="○",AD474,ROUNDUP(AD474*AK474,1))</f>
        <v>11.4</v>
      </c>
      <c r="AO474" s="381"/>
      <c r="AP474" s="381"/>
      <c r="AQ474" s="381"/>
      <c r="AR474" s="381"/>
      <c r="AS474" s="128"/>
      <c r="AT474" s="314"/>
      <c r="AU474" s="314"/>
      <c r="AV474" s="314" t="str">
        <f>IF(OR(H474="×",AV478="×"),"×","●")</f>
        <v>●</v>
      </c>
      <c r="AW474" s="314" t="str">
        <f>IF(AV474="●",IF(H474="定","-",H474),"-")</f>
        <v>△</v>
      </c>
      <c r="AX474" s="128"/>
      <c r="AY474" s="314"/>
      <c r="AZ474" s="314"/>
      <c r="BD474" s="34"/>
      <c r="BE474" s="34"/>
      <c r="BF474" s="34"/>
      <c r="BG474" s="34"/>
      <c r="BH474" s="34"/>
      <c r="BI474" s="34"/>
      <c r="BJ474" s="34"/>
      <c r="BK474" s="34"/>
    </row>
    <row r="475" spans="2:63" ht="14.1" customHeight="1" x14ac:dyDescent="0.15">
      <c r="B475" s="514"/>
      <c r="C475" s="515"/>
      <c r="D475" s="490"/>
      <c r="E475" s="490"/>
      <c r="F475" s="514"/>
      <c r="G475" s="490"/>
      <c r="H475" s="446"/>
      <c r="I475" s="447"/>
      <c r="J475" s="448"/>
      <c r="K475" s="389"/>
      <c r="L475" s="390"/>
      <c r="M475" s="390"/>
      <c r="N475" s="390"/>
      <c r="O475" s="396"/>
      <c r="P475" s="397"/>
      <c r="Q475" s="397"/>
      <c r="R475" s="397"/>
      <c r="S475" s="397"/>
      <c r="T475" s="398"/>
      <c r="U475" s="401"/>
      <c r="V475" s="401"/>
      <c r="W475" s="402"/>
      <c r="X475" s="408"/>
      <c r="Y475" s="409"/>
      <c r="Z475" s="410"/>
      <c r="AA475" s="415"/>
      <c r="AB475" s="401"/>
      <c r="AC475" s="402"/>
      <c r="AD475" s="420"/>
      <c r="AE475" s="421"/>
      <c r="AF475" s="421"/>
      <c r="AG475" s="422"/>
      <c r="AH475" s="459"/>
      <c r="AI475" s="460"/>
      <c r="AJ475" s="461"/>
      <c r="AK475" s="457"/>
      <c r="AL475" s="457"/>
      <c r="AM475" s="458"/>
      <c r="AN475" s="383"/>
      <c r="AO475" s="383"/>
      <c r="AP475" s="383"/>
      <c r="AQ475" s="383"/>
      <c r="AR475" s="383"/>
      <c r="AS475" s="128"/>
      <c r="AT475" s="314"/>
      <c r="AU475" s="314"/>
      <c r="AV475" s="314"/>
      <c r="AW475" s="314"/>
      <c r="AX475" s="128"/>
      <c r="AY475" s="314"/>
      <c r="AZ475" s="314"/>
      <c r="BD475" s="34"/>
      <c r="BE475" s="34"/>
      <c r="BF475" s="34"/>
      <c r="BG475" s="34"/>
      <c r="BH475" s="34"/>
      <c r="BI475" s="34"/>
      <c r="BJ475" s="34"/>
      <c r="BK475" s="34"/>
    </row>
    <row r="476" spans="2:63" ht="14.1" customHeight="1" x14ac:dyDescent="0.15">
      <c r="B476" s="514"/>
      <c r="C476" s="515"/>
      <c r="D476" s="490"/>
      <c r="E476" s="490"/>
      <c r="F476" s="514"/>
      <c r="G476" s="490"/>
      <c r="H476" s="446"/>
      <c r="I476" s="447"/>
      <c r="J476" s="448"/>
      <c r="K476" s="389"/>
      <c r="L476" s="390"/>
      <c r="M476" s="390"/>
      <c r="N476" s="390"/>
      <c r="O476" s="426"/>
      <c r="P476" s="428">
        <f t="shared" ref="P476" si="419">$M$241</f>
        <v>20</v>
      </c>
      <c r="Q476" s="429"/>
      <c r="R476" s="429"/>
      <c r="S476" s="429"/>
      <c r="T476" s="430"/>
      <c r="U476" s="401"/>
      <c r="V476" s="401"/>
      <c r="W476" s="402"/>
      <c r="X476" s="408"/>
      <c r="Y476" s="409"/>
      <c r="Z476" s="410"/>
      <c r="AA476" s="415"/>
      <c r="AB476" s="401"/>
      <c r="AC476" s="402"/>
      <c r="AD476" s="420"/>
      <c r="AE476" s="421"/>
      <c r="AF476" s="421"/>
      <c r="AG476" s="422"/>
      <c r="AH476" s="459"/>
      <c r="AI476" s="460"/>
      <c r="AJ476" s="461"/>
      <c r="AK476" s="457"/>
      <c r="AL476" s="457"/>
      <c r="AM476" s="458"/>
      <c r="AN476" s="383"/>
      <c r="AO476" s="383"/>
      <c r="AP476" s="383"/>
      <c r="AQ476" s="383"/>
      <c r="AR476" s="383"/>
      <c r="AS476" s="128"/>
      <c r="AT476" s="314"/>
      <c r="AU476" s="314"/>
      <c r="AV476" s="314"/>
      <c r="AW476" s="314"/>
      <c r="AX476" s="128"/>
      <c r="AY476" s="314"/>
      <c r="AZ476" s="314"/>
      <c r="BD476" s="34"/>
      <c r="BE476" s="34"/>
      <c r="BF476" s="34"/>
      <c r="BG476" s="34"/>
      <c r="BH476" s="34"/>
      <c r="BI476" s="34"/>
      <c r="BJ476" s="34"/>
      <c r="BK476" s="34"/>
    </row>
    <row r="477" spans="2:63" ht="14.1" customHeight="1" x14ac:dyDescent="0.15">
      <c r="B477" s="487"/>
      <c r="C477" s="489"/>
      <c r="D477" s="491"/>
      <c r="E477" s="491"/>
      <c r="F477" s="487"/>
      <c r="G477" s="491"/>
      <c r="H477" s="449"/>
      <c r="I477" s="450"/>
      <c r="J477" s="451"/>
      <c r="K477" s="391"/>
      <c r="L477" s="392"/>
      <c r="M477" s="392"/>
      <c r="N477" s="392"/>
      <c r="O477" s="427"/>
      <c r="P477" s="431"/>
      <c r="Q477" s="432"/>
      <c r="R477" s="432"/>
      <c r="S477" s="432"/>
      <c r="T477" s="433"/>
      <c r="U477" s="403"/>
      <c r="V477" s="403"/>
      <c r="W477" s="404"/>
      <c r="X477" s="411"/>
      <c r="Y477" s="412"/>
      <c r="Z477" s="413"/>
      <c r="AA477" s="416"/>
      <c r="AB477" s="403"/>
      <c r="AC477" s="404"/>
      <c r="AD477" s="423"/>
      <c r="AE477" s="424"/>
      <c r="AF477" s="424"/>
      <c r="AG477" s="425"/>
      <c r="AH477" s="462"/>
      <c r="AI477" s="463"/>
      <c r="AJ477" s="464"/>
      <c r="AK477" s="457"/>
      <c r="AL477" s="457"/>
      <c r="AM477" s="458"/>
      <c r="AN477" s="385"/>
      <c r="AO477" s="385"/>
      <c r="AP477" s="385"/>
      <c r="AQ477" s="385"/>
      <c r="AR477" s="385"/>
      <c r="AS477" s="128"/>
      <c r="AT477" s="314"/>
      <c r="AU477" s="314"/>
      <c r="AV477" s="314"/>
      <c r="AW477" s="314"/>
      <c r="AX477" s="128"/>
      <c r="AY477" s="314"/>
      <c r="AZ477" s="314"/>
      <c r="BD477" s="34"/>
      <c r="BE477" s="34"/>
      <c r="BF477" s="34"/>
      <c r="BG477" s="34"/>
      <c r="BH477" s="34"/>
      <c r="BI477" s="34"/>
      <c r="BJ477" s="34"/>
      <c r="BK477" s="34"/>
    </row>
    <row r="478" spans="2:63" ht="14.1" customHeight="1" x14ac:dyDescent="0.15">
      <c r="B478" s="492">
        <v>6</v>
      </c>
      <c r="C478" s="493" t="s">
        <v>130</v>
      </c>
      <c r="D478" s="494">
        <v>17</v>
      </c>
      <c r="E478" s="494" t="s">
        <v>131</v>
      </c>
      <c r="F478" s="492" t="s">
        <v>136</v>
      </c>
      <c r="G478" s="494"/>
      <c r="H478" s="443" t="s">
        <v>166</v>
      </c>
      <c r="I478" s="444"/>
      <c r="J478" s="445"/>
      <c r="K478" s="387">
        <f t="shared" ref="K478" si="420">$M$228</f>
        <v>1800</v>
      </c>
      <c r="L478" s="388"/>
      <c r="M478" s="388"/>
      <c r="N478" s="388"/>
      <c r="O478" s="396">
        <f t="shared" ref="O478" si="421">$M$239</f>
        <v>40</v>
      </c>
      <c r="P478" s="397"/>
      <c r="Q478" s="397"/>
      <c r="R478" s="397"/>
      <c r="S478" s="397"/>
      <c r="T478" s="398"/>
      <c r="U478" s="399">
        <f t="shared" ref="U478" si="422">IF(AND(H478="△",AV478="●"),20+ROUNDDOWN((K478-1000)/1000,0)*20,0)</f>
        <v>20</v>
      </c>
      <c r="V478" s="399"/>
      <c r="W478" s="400"/>
      <c r="X478" s="405">
        <f t="shared" ref="X478" si="423">IF(AND(H478="△",AV478="●"),IF(O478&gt;=10,O478*0.2,0),0)</f>
        <v>8</v>
      </c>
      <c r="Y478" s="406"/>
      <c r="Z478" s="407"/>
      <c r="AA478" s="414">
        <f t="shared" ref="AA478" si="424">IF(AND(H478="△",AV478="●"),P480*2,0)</f>
        <v>40</v>
      </c>
      <c r="AB478" s="399"/>
      <c r="AC478" s="400"/>
      <c r="AD478" s="417">
        <f t="shared" ref="AD478" si="425">U478+X478+AA478</f>
        <v>68</v>
      </c>
      <c r="AE478" s="418"/>
      <c r="AF478" s="418"/>
      <c r="AG478" s="419"/>
      <c r="AH478" s="459">
        <v>1</v>
      </c>
      <c r="AI478" s="460"/>
      <c r="AJ478" s="461"/>
      <c r="AK478" s="454">
        <f t="shared" ref="AK478" si="426">IF(AH478=1,$AL$36,IF(AH478=2,$AL$54,IF(AH478=3,$AL$73,IF(AH478=4,$AL$91,IF(AH478=5,$AL$109,IF(AH478=6,$AL$128,IF(AH478=7,$AL$146,IF(AH478=8,$AL$165,IF(AH478=9,$AL$183,IF(AH478=10,$AL$201,0))))))))))</f>
        <v>0.16700000000000001</v>
      </c>
      <c r="AL478" s="455"/>
      <c r="AM478" s="456"/>
      <c r="AN478" s="381">
        <f t="shared" ref="AN478" si="427">IF(H478="○",AD478,ROUNDUP(AD478*AK478,1))</f>
        <v>11.4</v>
      </c>
      <c r="AO478" s="381"/>
      <c r="AP478" s="381"/>
      <c r="AQ478" s="381"/>
      <c r="AR478" s="381"/>
      <c r="AS478" s="128"/>
      <c r="AT478" s="314"/>
      <c r="AU478" s="314"/>
      <c r="AV478" s="314" t="str">
        <f>IF(OR(H478="×",AV482="×"),"×","●")</f>
        <v>●</v>
      </c>
      <c r="AW478" s="314" t="str">
        <f>IF(AV478="●",IF(H478="定","-",H478),"-")</f>
        <v>△</v>
      </c>
      <c r="AX478" s="128"/>
      <c r="AY478" s="314"/>
      <c r="AZ478" s="314"/>
      <c r="BD478" s="34"/>
      <c r="BE478" s="34"/>
      <c r="BF478" s="34"/>
      <c r="BG478" s="34"/>
      <c r="BH478" s="34"/>
      <c r="BI478" s="34"/>
      <c r="BJ478" s="34"/>
      <c r="BK478" s="34"/>
    </row>
    <row r="479" spans="2:63" ht="14.1" customHeight="1" x14ac:dyDescent="0.15">
      <c r="B479" s="514"/>
      <c r="C479" s="515"/>
      <c r="D479" s="490"/>
      <c r="E479" s="490"/>
      <c r="F479" s="514"/>
      <c r="G479" s="490"/>
      <c r="H479" s="446"/>
      <c r="I479" s="447"/>
      <c r="J479" s="448"/>
      <c r="K479" s="389"/>
      <c r="L479" s="390"/>
      <c r="M479" s="390"/>
      <c r="N479" s="390"/>
      <c r="O479" s="396"/>
      <c r="P479" s="397"/>
      <c r="Q479" s="397"/>
      <c r="R479" s="397"/>
      <c r="S479" s="397"/>
      <c r="T479" s="398"/>
      <c r="U479" s="401"/>
      <c r="V479" s="401"/>
      <c r="W479" s="402"/>
      <c r="X479" s="408"/>
      <c r="Y479" s="409"/>
      <c r="Z479" s="410"/>
      <c r="AA479" s="415"/>
      <c r="AB479" s="401"/>
      <c r="AC479" s="402"/>
      <c r="AD479" s="420"/>
      <c r="AE479" s="421"/>
      <c r="AF479" s="421"/>
      <c r="AG479" s="422"/>
      <c r="AH479" s="459"/>
      <c r="AI479" s="460"/>
      <c r="AJ479" s="461"/>
      <c r="AK479" s="457"/>
      <c r="AL479" s="457"/>
      <c r="AM479" s="458"/>
      <c r="AN479" s="383"/>
      <c r="AO479" s="383"/>
      <c r="AP479" s="383"/>
      <c r="AQ479" s="383"/>
      <c r="AR479" s="383"/>
      <c r="AS479" s="128"/>
      <c r="AT479" s="314"/>
      <c r="AU479" s="314"/>
      <c r="AV479" s="314"/>
      <c r="AW479" s="314"/>
      <c r="AX479" s="128"/>
      <c r="AY479" s="314"/>
      <c r="AZ479" s="314"/>
      <c r="BD479" s="34"/>
      <c r="BE479" s="34"/>
      <c r="BF479" s="34"/>
      <c r="BG479" s="34"/>
      <c r="BH479" s="34"/>
      <c r="BI479" s="34"/>
      <c r="BJ479" s="34"/>
      <c r="BK479" s="34"/>
    </row>
    <row r="480" spans="2:63" ht="14.1" customHeight="1" x14ac:dyDescent="0.15">
      <c r="B480" s="514"/>
      <c r="C480" s="515"/>
      <c r="D480" s="490"/>
      <c r="E480" s="490"/>
      <c r="F480" s="514"/>
      <c r="G480" s="490"/>
      <c r="H480" s="446"/>
      <c r="I480" s="447"/>
      <c r="J480" s="448"/>
      <c r="K480" s="389"/>
      <c r="L480" s="390"/>
      <c r="M480" s="390"/>
      <c r="N480" s="390"/>
      <c r="O480" s="426"/>
      <c r="P480" s="428">
        <f t="shared" ref="P480" si="428">$M$241</f>
        <v>20</v>
      </c>
      <c r="Q480" s="429"/>
      <c r="R480" s="429"/>
      <c r="S480" s="429"/>
      <c r="T480" s="430"/>
      <c r="U480" s="401"/>
      <c r="V480" s="401"/>
      <c r="W480" s="402"/>
      <c r="X480" s="408"/>
      <c r="Y480" s="409"/>
      <c r="Z480" s="410"/>
      <c r="AA480" s="415"/>
      <c r="AB480" s="401"/>
      <c r="AC480" s="402"/>
      <c r="AD480" s="420"/>
      <c r="AE480" s="421"/>
      <c r="AF480" s="421"/>
      <c r="AG480" s="422"/>
      <c r="AH480" s="459"/>
      <c r="AI480" s="460"/>
      <c r="AJ480" s="461"/>
      <c r="AK480" s="457"/>
      <c r="AL480" s="457"/>
      <c r="AM480" s="458"/>
      <c r="AN480" s="383"/>
      <c r="AO480" s="383"/>
      <c r="AP480" s="383"/>
      <c r="AQ480" s="383"/>
      <c r="AR480" s="383"/>
      <c r="AS480" s="128"/>
      <c r="AT480" s="314"/>
      <c r="AU480" s="314"/>
      <c r="AV480" s="314"/>
      <c r="AW480" s="314"/>
      <c r="AX480" s="128"/>
      <c r="AY480" s="314"/>
      <c r="AZ480" s="314"/>
      <c r="BD480" s="34"/>
      <c r="BE480" s="34"/>
      <c r="BF480" s="34"/>
      <c r="BG480" s="34"/>
      <c r="BH480" s="34"/>
      <c r="BI480" s="34"/>
      <c r="BJ480" s="34"/>
      <c r="BK480" s="34"/>
    </row>
    <row r="481" spans="2:63" ht="14.1" customHeight="1" x14ac:dyDescent="0.15">
      <c r="B481" s="487"/>
      <c r="C481" s="489"/>
      <c r="D481" s="491"/>
      <c r="E481" s="491"/>
      <c r="F481" s="487"/>
      <c r="G481" s="491"/>
      <c r="H481" s="449"/>
      <c r="I481" s="450"/>
      <c r="J481" s="451"/>
      <c r="K481" s="391"/>
      <c r="L481" s="392"/>
      <c r="M481" s="392"/>
      <c r="N481" s="392"/>
      <c r="O481" s="427"/>
      <c r="P481" s="431"/>
      <c r="Q481" s="432"/>
      <c r="R481" s="432"/>
      <c r="S481" s="432"/>
      <c r="T481" s="433"/>
      <c r="U481" s="403"/>
      <c r="V481" s="403"/>
      <c r="W481" s="404"/>
      <c r="X481" s="411"/>
      <c r="Y481" s="412"/>
      <c r="Z481" s="413"/>
      <c r="AA481" s="416"/>
      <c r="AB481" s="403"/>
      <c r="AC481" s="404"/>
      <c r="AD481" s="423"/>
      <c r="AE481" s="424"/>
      <c r="AF481" s="424"/>
      <c r="AG481" s="425"/>
      <c r="AH481" s="462"/>
      <c r="AI481" s="463"/>
      <c r="AJ481" s="464"/>
      <c r="AK481" s="457"/>
      <c r="AL481" s="457"/>
      <c r="AM481" s="458"/>
      <c r="AN481" s="385"/>
      <c r="AO481" s="385"/>
      <c r="AP481" s="385"/>
      <c r="AQ481" s="385"/>
      <c r="AR481" s="385"/>
      <c r="AS481" s="128"/>
      <c r="AT481" s="314"/>
      <c r="AU481" s="314"/>
      <c r="AV481" s="314"/>
      <c r="AW481" s="314"/>
      <c r="AX481" s="128"/>
      <c r="AY481" s="314"/>
      <c r="AZ481" s="314"/>
      <c r="BD481" s="34"/>
      <c r="BE481" s="34"/>
      <c r="BF481" s="34"/>
      <c r="BG481" s="34"/>
      <c r="BH481" s="34"/>
      <c r="BI481" s="34"/>
      <c r="BJ481" s="34"/>
      <c r="BK481" s="34"/>
    </row>
    <row r="482" spans="2:63" ht="14.1" customHeight="1" x14ac:dyDescent="0.15">
      <c r="B482" s="492">
        <v>6</v>
      </c>
      <c r="C482" s="493" t="s">
        <v>130</v>
      </c>
      <c r="D482" s="494">
        <v>18</v>
      </c>
      <c r="E482" s="494" t="s">
        <v>131</v>
      </c>
      <c r="F482" s="492" t="s">
        <v>137</v>
      </c>
      <c r="G482" s="494"/>
      <c r="H482" s="443" t="s">
        <v>166</v>
      </c>
      <c r="I482" s="444"/>
      <c r="J482" s="445"/>
      <c r="K482" s="387">
        <f t="shared" ref="K482" si="429">$M$228</f>
        <v>1800</v>
      </c>
      <c r="L482" s="388"/>
      <c r="M482" s="388"/>
      <c r="N482" s="388"/>
      <c r="O482" s="396">
        <f t="shared" ref="O482" si="430">$M$239</f>
        <v>40</v>
      </c>
      <c r="P482" s="397"/>
      <c r="Q482" s="397"/>
      <c r="R482" s="397"/>
      <c r="S482" s="397"/>
      <c r="T482" s="398"/>
      <c r="U482" s="399">
        <f t="shared" ref="U482" si="431">IF(AND(H482="△",AV482="●"),20+ROUNDDOWN((K482-1000)/1000,0)*20,0)</f>
        <v>20</v>
      </c>
      <c r="V482" s="399"/>
      <c r="W482" s="400"/>
      <c r="X482" s="405">
        <f t="shared" ref="X482" si="432">IF(AND(H482="△",AV482="●"),IF(O482&gt;=10,O482*0.2,0),0)</f>
        <v>8</v>
      </c>
      <c r="Y482" s="406"/>
      <c r="Z482" s="407"/>
      <c r="AA482" s="414">
        <f t="shared" ref="AA482" si="433">IF(AND(H482="△",AV482="●"),P484*2,0)</f>
        <v>40</v>
      </c>
      <c r="AB482" s="399"/>
      <c r="AC482" s="400"/>
      <c r="AD482" s="417">
        <f t="shared" ref="AD482" si="434">U482+X482+AA482</f>
        <v>68</v>
      </c>
      <c r="AE482" s="418"/>
      <c r="AF482" s="418"/>
      <c r="AG482" s="419"/>
      <c r="AH482" s="495">
        <v>2</v>
      </c>
      <c r="AI482" s="496"/>
      <c r="AJ482" s="497"/>
      <c r="AK482" s="454">
        <f t="shared" ref="AK482" si="435">IF(AH482=1,$AL$36,IF(AH482=2,$AL$54,IF(AH482=3,$AL$73,IF(AH482=4,$AL$91,IF(AH482=5,$AL$109,IF(AH482=6,$AL$128,IF(AH482=7,$AL$146,IF(AH482=8,$AL$165,IF(AH482=9,$AL$183,IF(AH482=10,$AL$201,0))))))))))</f>
        <v>9.0999999999999998E-2</v>
      </c>
      <c r="AL482" s="455"/>
      <c r="AM482" s="456"/>
      <c r="AN482" s="381">
        <f t="shared" ref="AN482" si="436">IF(H482="○",AD482,ROUNDUP(AD482*AK482,1))</f>
        <v>6.1999999999999993</v>
      </c>
      <c r="AO482" s="381"/>
      <c r="AP482" s="381"/>
      <c r="AQ482" s="381"/>
      <c r="AR482" s="381"/>
      <c r="AS482" s="128"/>
      <c r="AT482" s="314"/>
      <c r="AU482" s="314"/>
      <c r="AV482" s="314" t="str">
        <f>IF(OR(H482="×",AV486="×"),"×","●")</f>
        <v>●</v>
      </c>
      <c r="AW482" s="314" t="str">
        <f>IF(AV482="●",IF(H482="定","-",H482),"-")</f>
        <v>△</v>
      </c>
      <c r="AX482" s="128"/>
      <c r="AY482" s="314"/>
      <c r="AZ482" s="314"/>
      <c r="BD482" s="34"/>
      <c r="BE482" s="34"/>
      <c r="BF482" s="34"/>
      <c r="BG482" s="34"/>
      <c r="BH482" s="34"/>
      <c r="BI482" s="34"/>
      <c r="BJ482" s="34"/>
      <c r="BK482" s="34"/>
    </row>
    <row r="483" spans="2:63" ht="14.1" customHeight="1" x14ac:dyDescent="0.15">
      <c r="B483" s="514"/>
      <c r="C483" s="515"/>
      <c r="D483" s="490"/>
      <c r="E483" s="490"/>
      <c r="F483" s="514"/>
      <c r="G483" s="490"/>
      <c r="H483" s="446"/>
      <c r="I483" s="447"/>
      <c r="J483" s="448"/>
      <c r="K483" s="389"/>
      <c r="L483" s="390"/>
      <c r="M483" s="390"/>
      <c r="N483" s="390"/>
      <c r="O483" s="396"/>
      <c r="P483" s="397"/>
      <c r="Q483" s="397"/>
      <c r="R483" s="397"/>
      <c r="S483" s="397"/>
      <c r="T483" s="398"/>
      <c r="U483" s="401"/>
      <c r="V483" s="401"/>
      <c r="W483" s="402"/>
      <c r="X483" s="408"/>
      <c r="Y483" s="409"/>
      <c r="Z483" s="410"/>
      <c r="AA483" s="415"/>
      <c r="AB483" s="401"/>
      <c r="AC483" s="402"/>
      <c r="AD483" s="420"/>
      <c r="AE483" s="421"/>
      <c r="AF483" s="421"/>
      <c r="AG483" s="422"/>
      <c r="AH483" s="495"/>
      <c r="AI483" s="496"/>
      <c r="AJ483" s="497"/>
      <c r="AK483" s="457"/>
      <c r="AL483" s="457"/>
      <c r="AM483" s="458"/>
      <c r="AN483" s="383"/>
      <c r="AO483" s="383"/>
      <c r="AP483" s="383"/>
      <c r="AQ483" s="383"/>
      <c r="AR483" s="383"/>
      <c r="AS483" s="128"/>
      <c r="AT483" s="314"/>
      <c r="AU483" s="314"/>
      <c r="AV483" s="314"/>
      <c r="AW483" s="314"/>
      <c r="AX483" s="128"/>
      <c r="AY483" s="314"/>
      <c r="AZ483" s="314"/>
      <c r="BD483" s="34"/>
      <c r="BE483" s="34"/>
      <c r="BF483" s="34"/>
      <c r="BG483" s="34"/>
      <c r="BH483" s="34"/>
      <c r="BI483" s="34"/>
      <c r="BJ483" s="34"/>
      <c r="BK483" s="34"/>
    </row>
    <row r="484" spans="2:63" ht="14.1" customHeight="1" x14ac:dyDescent="0.15">
      <c r="B484" s="514"/>
      <c r="C484" s="515"/>
      <c r="D484" s="490"/>
      <c r="E484" s="490"/>
      <c r="F484" s="514"/>
      <c r="G484" s="490"/>
      <c r="H484" s="446"/>
      <c r="I484" s="447"/>
      <c r="J484" s="448"/>
      <c r="K484" s="389"/>
      <c r="L484" s="390"/>
      <c r="M484" s="390"/>
      <c r="N484" s="390"/>
      <c r="O484" s="426"/>
      <c r="P484" s="428">
        <f t="shared" ref="P484" si="437">$M$241</f>
        <v>20</v>
      </c>
      <c r="Q484" s="429"/>
      <c r="R484" s="429"/>
      <c r="S484" s="429"/>
      <c r="T484" s="430"/>
      <c r="U484" s="401"/>
      <c r="V484" s="401"/>
      <c r="W484" s="402"/>
      <c r="X484" s="408"/>
      <c r="Y484" s="409"/>
      <c r="Z484" s="410"/>
      <c r="AA484" s="415"/>
      <c r="AB484" s="401"/>
      <c r="AC484" s="402"/>
      <c r="AD484" s="420"/>
      <c r="AE484" s="421"/>
      <c r="AF484" s="421"/>
      <c r="AG484" s="422"/>
      <c r="AH484" s="495"/>
      <c r="AI484" s="496"/>
      <c r="AJ484" s="497"/>
      <c r="AK484" s="457"/>
      <c r="AL484" s="457"/>
      <c r="AM484" s="458"/>
      <c r="AN484" s="383"/>
      <c r="AO484" s="383"/>
      <c r="AP484" s="383"/>
      <c r="AQ484" s="383"/>
      <c r="AR484" s="383"/>
      <c r="AS484" s="128"/>
      <c r="AT484" s="314"/>
      <c r="AU484" s="314"/>
      <c r="AV484" s="314"/>
      <c r="AW484" s="314"/>
      <c r="AX484" s="128"/>
      <c r="AY484" s="314"/>
      <c r="AZ484" s="314"/>
      <c r="BD484" s="34"/>
      <c r="BE484" s="34"/>
      <c r="BF484" s="34"/>
      <c r="BG484" s="34"/>
      <c r="BH484" s="34"/>
      <c r="BI484" s="34"/>
      <c r="BJ484" s="34"/>
      <c r="BK484" s="34"/>
    </row>
    <row r="485" spans="2:63" ht="14.1" customHeight="1" x14ac:dyDescent="0.15">
      <c r="B485" s="487"/>
      <c r="C485" s="489"/>
      <c r="D485" s="491"/>
      <c r="E485" s="491"/>
      <c r="F485" s="487"/>
      <c r="G485" s="491"/>
      <c r="H485" s="449"/>
      <c r="I485" s="450"/>
      <c r="J485" s="451"/>
      <c r="K485" s="391"/>
      <c r="L485" s="392"/>
      <c r="M485" s="392"/>
      <c r="N485" s="392"/>
      <c r="O485" s="427"/>
      <c r="P485" s="431"/>
      <c r="Q485" s="432"/>
      <c r="R485" s="432"/>
      <c r="S485" s="432"/>
      <c r="T485" s="433"/>
      <c r="U485" s="403"/>
      <c r="V485" s="403"/>
      <c r="W485" s="404"/>
      <c r="X485" s="411"/>
      <c r="Y485" s="412"/>
      <c r="Z485" s="413"/>
      <c r="AA485" s="416"/>
      <c r="AB485" s="403"/>
      <c r="AC485" s="404"/>
      <c r="AD485" s="423"/>
      <c r="AE485" s="424"/>
      <c r="AF485" s="424"/>
      <c r="AG485" s="425"/>
      <c r="AH485" s="498"/>
      <c r="AI485" s="499"/>
      <c r="AJ485" s="500"/>
      <c r="AK485" s="457"/>
      <c r="AL485" s="457"/>
      <c r="AM485" s="458"/>
      <c r="AN485" s="385"/>
      <c r="AO485" s="385"/>
      <c r="AP485" s="385"/>
      <c r="AQ485" s="385"/>
      <c r="AR485" s="385"/>
      <c r="AS485" s="128"/>
      <c r="AT485" s="314"/>
      <c r="AU485" s="314"/>
      <c r="AV485" s="314"/>
      <c r="AW485" s="314"/>
      <c r="AX485" s="128"/>
      <c r="AY485" s="314"/>
      <c r="AZ485" s="314"/>
      <c r="BD485" s="34"/>
      <c r="BE485" s="34"/>
      <c r="BF485" s="34"/>
      <c r="BG485" s="34"/>
      <c r="BH485" s="34"/>
      <c r="BI485" s="34"/>
      <c r="BJ485" s="34"/>
      <c r="BK485" s="34"/>
    </row>
    <row r="486" spans="2:63" ht="14.1" customHeight="1" x14ac:dyDescent="0.15">
      <c r="B486" s="519">
        <v>6</v>
      </c>
      <c r="C486" s="520" t="s">
        <v>130</v>
      </c>
      <c r="D486" s="440">
        <v>19</v>
      </c>
      <c r="E486" s="440" t="s">
        <v>131</v>
      </c>
      <c r="F486" s="519" t="s">
        <v>138</v>
      </c>
      <c r="G486" s="440"/>
      <c r="H486" s="443" t="s">
        <v>165</v>
      </c>
      <c r="I486" s="444"/>
      <c r="J486" s="445"/>
      <c r="K486" s="387">
        <f t="shared" ref="K486" si="438">$M$228</f>
        <v>1800</v>
      </c>
      <c r="L486" s="388"/>
      <c r="M486" s="388"/>
      <c r="N486" s="388"/>
      <c r="O486" s="396">
        <f t="shared" ref="O486" si="439">$M$239</f>
        <v>40</v>
      </c>
      <c r="P486" s="397"/>
      <c r="Q486" s="397"/>
      <c r="R486" s="397"/>
      <c r="S486" s="397"/>
      <c r="T486" s="398"/>
      <c r="U486" s="399">
        <f t="shared" ref="U486" si="440">IF(AND(H486="○",AV486="●"),20+ROUNDDOWN((K486-1000)/1000,0)*20,0)</f>
        <v>20</v>
      </c>
      <c r="V486" s="399"/>
      <c r="W486" s="400"/>
      <c r="X486" s="405">
        <f t="shared" ref="X486" si="441">IF(AND(H486="○",AV486="●"),IF(O486&gt;=10,O486*0.2,0),0)</f>
        <v>8</v>
      </c>
      <c r="Y486" s="406"/>
      <c r="Z486" s="407"/>
      <c r="AA486" s="414">
        <f t="shared" ref="AA486" si="442">IF(AND(H486="○",AV486="●"),P488*2,0)</f>
        <v>40</v>
      </c>
      <c r="AB486" s="399"/>
      <c r="AC486" s="400"/>
      <c r="AD486" s="417">
        <f t="shared" ref="AD486" si="443">U486+X486+AA486</f>
        <v>68</v>
      </c>
      <c r="AE486" s="418"/>
      <c r="AF486" s="418"/>
      <c r="AG486" s="419"/>
      <c r="AH486" s="369"/>
      <c r="AI486" s="370"/>
      <c r="AJ486" s="371"/>
      <c r="AK486" s="501"/>
      <c r="AL486" s="502"/>
      <c r="AM486" s="503"/>
      <c r="AN486" s="381">
        <f t="shared" ref="AN486" si="444">IF(H486="○",AD486,ROUNDUP(AD486*AK486,1))</f>
        <v>68</v>
      </c>
      <c r="AO486" s="381"/>
      <c r="AP486" s="381"/>
      <c r="AQ486" s="381"/>
      <c r="AR486" s="381"/>
      <c r="AS486" s="128"/>
      <c r="AT486" s="314">
        <f>$AN486-ROUNDUP($AN486*$AL$36,1)</f>
        <v>56.6</v>
      </c>
      <c r="AU486" s="314"/>
      <c r="AV486" s="314" t="str">
        <f>IF(OR(H486="×",AV490="×"),"×","●")</f>
        <v>●</v>
      </c>
      <c r="AW486" s="314" t="str">
        <f>IF(AV486="●",IF(H486="定","-",H486),"-")</f>
        <v>○</v>
      </c>
      <c r="AX486" s="128"/>
      <c r="AY486" s="314"/>
      <c r="AZ486" s="314"/>
      <c r="BD486" s="34"/>
      <c r="BE486" s="34"/>
      <c r="BF486" s="34"/>
      <c r="BG486" s="34"/>
      <c r="BH486" s="34"/>
      <c r="BI486" s="34"/>
      <c r="BJ486" s="34"/>
      <c r="BK486" s="34"/>
    </row>
    <row r="487" spans="2:63" ht="14.1" customHeight="1" x14ac:dyDescent="0.15">
      <c r="B487" s="435"/>
      <c r="C487" s="438"/>
      <c r="D487" s="441"/>
      <c r="E487" s="441"/>
      <c r="F487" s="435"/>
      <c r="G487" s="441"/>
      <c r="H487" s="446"/>
      <c r="I487" s="447"/>
      <c r="J487" s="448"/>
      <c r="K487" s="389"/>
      <c r="L487" s="390"/>
      <c r="M487" s="390"/>
      <c r="N487" s="390"/>
      <c r="O487" s="396"/>
      <c r="P487" s="397"/>
      <c r="Q487" s="397"/>
      <c r="R487" s="397"/>
      <c r="S487" s="397"/>
      <c r="T487" s="398"/>
      <c r="U487" s="401"/>
      <c r="V487" s="401"/>
      <c r="W487" s="402"/>
      <c r="X487" s="408"/>
      <c r="Y487" s="409"/>
      <c r="Z487" s="410"/>
      <c r="AA487" s="415"/>
      <c r="AB487" s="401"/>
      <c r="AC487" s="402"/>
      <c r="AD487" s="420"/>
      <c r="AE487" s="421"/>
      <c r="AF487" s="421"/>
      <c r="AG487" s="422"/>
      <c r="AH487" s="372"/>
      <c r="AI487" s="373"/>
      <c r="AJ487" s="374"/>
      <c r="AK487" s="502"/>
      <c r="AL487" s="502"/>
      <c r="AM487" s="503"/>
      <c r="AN487" s="383"/>
      <c r="AO487" s="383"/>
      <c r="AP487" s="383"/>
      <c r="AQ487" s="383"/>
      <c r="AR487" s="383"/>
      <c r="AS487" s="128"/>
      <c r="AT487" s="314"/>
      <c r="AU487" s="314"/>
      <c r="AV487" s="314"/>
      <c r="AW487" s="314"/>
      <c r="AX487" s="128"/>
      <c r="AY487" s="314"/>
      <c r="AZ487" s="314"/>
      <c r="BD487" s="34"/>
      <c r="BE487" s="34"/>
      <c r="BF487" s="34"/>
      <c r="BG487" s="34"/>
      <c r="BH487" s="34"/>
      <c r="BI487" s="34"/>
      <c r="BJ487" s="34"/>
      <c r="BK487" s="34"/>
    </row>
    <row r="488" spans="2:63" ht="14.1" customHeight="1" x14ac:dyDescent="0.15">
      <c r="B488" s="435"/>
      <c r="C488" s="438"/>
      <c r="D488" s="441"/>
      <c r="E488" s="441"/>
      <c r="F488" s="435"/>
      <c r="G488" s="441"/>
      <c r="H488" s="446"/>
      <c r="I488" s="447"/>
      <c r="J488" s="448"/>
      <c r="K488" s="389"/>
      <c r="L488" s="390"/>
      <c r="M488" s="390"/>
      <c r="N488" s="390"/>
      <c r="O488" s="426"/>
      <c r="P488" s="428">
        <f t="shared" ref="P488" si="445">$M$241</f>
        <v>20</v>
      </c>
      <c r="Q488" s="429"/>
      <c r="R488" s="429"/>
      <c r="S488" s="429"/>
      <c r="T488" s="430"/>
      <c r="U488" s="401"/>
      <c r="V488" s="401"/>
      <c r="W488" s="402"/>
      <c r="X488" s="408"/>
      <c r="Y488" s="409"/>
      <c r="Z488" s="410"/>
      <c r="AA488" s="415"/>
      <c r="AB488" s="401"/>
      <c r="AC488" s="402"/>
      <c r="AD488" s="420"/>
      <c r="AE488" s="421"/>
      <c r="AF488" s="421"/>
      <c r="AG488" s="422"/>
      <c r="AH488" s="372"/>
      <c r="AI488" s="373"/>
      <c r="AJ488" s="374"/>
      <c r="AK488" s="502"/>
      <c r="AL488" s="502"/>
      <c r="AM488" s="503"/>
      <c r="AN488" s="383"/>
      <c r="AO488" s="383"/>
      <c r="AP488" s="383"/>
      <c r="AQ488" s="383"/>
      <c r="AR488" s="383"/>
      <c r="AS488" s="128"/>
      <c r="AT488" s="314"/>
      <c r="AU488" s="314"/>
      <c r="AV488" s="314"/>
      <c r="AW488" s="314"/>
      <c r="AX488" s="128"/>
      <c r="AY488" s="314"/>
      <c r="AZ488" s="314"/>
      <c r="BD488" s="34"/>
      <c r="BE488" s="34"/>
      <c r="BF488" s="34"/>
      <c r="BG488" s="34"/>
      <c r="BH488" s="34"/>
      <c r="BI488" s="34"/>
      <c r="BJ488" s="34"/>
      <c r="BK488" s="34"/>
    </row>
    <row r="489" spans="2:63" ht="14.1" customHeight="1" x14ac:dyDescent="0.15">
      <c r="B489" s="436"/>
      <c r="C489" s="439"/>
      <c r="D489" s="442"/>
      <c r="E489" s="442"/>
      <c r="F489" s="436"/>
      <c r="G489" s="442"/>
      <c r="H489" s="449"/>
      <c r="I489" s="450"/>
      <c r="J489" s="451"/>
      <c r="K489" s="391"/>
      <c r="L489" s="392"/>
      <c r="M489" s="392"/>
      <c r="N489" s="392"/>
      <c r="O489" s="427"/>
      <c r="P489" s="431"/>
      <c r="Q489" s="432"/>
      <c r="R489" s="432"/>
      <c r="S489" s="432"/>
      <c r="T489" s="433"/>
      <c r="U489" s="403"/>
      <c r="V489" s="403"/>
      <c r="W489" s="404"/>
      <c r="X489" s="411"/>
      <c r="Y489" s="412"/>
      <c r="Z489" s="413"/>
      <c r="AA489" s="416"/>
      <c r="AB489" s="403"/>
      <c r="AC489" s="404"/>
      <c r="AD489" s="423"/>
      <c r="AE489" s="424"/>
      <c r="AF489" s="424"/>
      <c r="AG489" s="425"/>
      <c r="AH489" s="375"/>
      <c r="AI489" s="376"/>
      <c r="AJ489" s="377"/>
      <c r="AK489" s="502"/>
      <c r="AL489" s="502"/>
      <c r="AM489" s="503"/>
      <c r="AN489" s="385"/>
      <c r="AO489" s="385"/>
      <c r="AP489" s="385"/>
      <c r="AQ489" s="385"/>
      <c r="AR489" s="385"/>
      <c r="AS489" s="128"/>
      <c r="AT489" s="314"/>
      <c r="AU489" s="314"/>
      <c r="AV489" s="314"/>
      <c r="AW489" s="314"/>
      <c r="AX489" s="128"/>
      <c r="AY489" s="314"/>
      <c r="AZ489" s="314"/>
      <c r="BD489" s="34"/>
      <c r="BE489" s="34"/>
      <c r="BF489" s="34"/>
      <c r="BG489" s="34"/>
      <c r="BH489" s="34"/>
      <c r="BI489" s="34"/>
      <c r="BJ489" s="34"/>
      <c r="BK489" s="34"/>
    </row>
    <row r="490" spans="2:63" ht="14.1" customHeight="1" x14ac:dyDescent="0.15">
      <c r="B490" s="519">
        <v>6</v>
      </c>
      <c r="C490" s="520" t="s">
        <v>130</v>
      </c>
      <c r="D490" s="440">
        <v>20</v>
      </c>
      <c r="E490" s="440" t="s">
        <v>131</v>
      </c>
      <c r="F490" s="519" t="s">
        <v>139</v>
      </c>
      <c r="G490" s="440"/>
      <c r="H490" s="443" t="s">
        <v>165</v>
      </c>
      <c r="I490" s="444"/>
      <c r="J490" s="445"/>
      <c r="K490" s="387">
        <f t="shared" ref="K490" si="446">$M$228</f>
        <v>1800</v>
      </c>
      <c r="L490" s="388"/>
      <c r="M490" s="388"/>
      <c r="N490" s="388"/>
      <c r="O490" s="396">
        <f t="shared" ref="O490" si="447">$M$239</f>
        <v>40</v>
      </c>
      <c r="P490" s="397"/>
      <c r="Q490" s="397"/>
      <c r="R490" s="397"/>
      <c r="S490" s="397"/>
      <c r="T490" s="398"/>
      <c r="U490" s="399">
        <f t="shared" ref="U490" si="448">IF(AND(H490="○",AV490="●"),20+ROUNDDOWN((K490-1000)/1000,0)*20,0)</f>
        <v>20</v>
      </c>
      <c r="V490" s="399"/>
      <c r="W490" s="400"/>
      <c r="X490" s="405">
        <f t="shared" ref="X490" si="449">IF(AND(H490="○",AV490="●"),IF(O490&gt;=10,O490*0.2,0),0)</f>
        <v>8</v>
      </c>
      <c r="Y490" s="406"/>
      <c r="Z490" s="407"/>
      <c r="AA490" s="414">
        <f t="shared" ref="AA490" si="450">IF(AND(H490="○",AV490="●"),P492*2,0)</f>
        <v>40</v>
      </c>
      <c r="AB490" s="399"/>
      <c r="AC490" s="400"/>
      <c r="AD490" s="417">
        <f t="shared" ref="AD490" si="451">U490+X490+AA490</f>
        <v>68</v>
      </c>
      <c r="AE490" s="418"/>
      <c r="AF490" s="418"/>
      <c r="AG490" s="419"/>
      <c r="AH490" s="369"/>
      <c r="AI490" s="370"/>
      <c r="AJ490" s="371"/>
      <c r="AK490" s="501"/>
      <c r="AL490" s="502"/>
      <c r="AM490" s="503"/>
      <c r="AN490" s="381">
        <f t="shared" ref="AN490" si="452">IF(H490="○",AD490,ROUNDUP(AD490*AK490,1))</f>
        <v>68</v>
      </c>
      <c r="AO490" s="381"/>
      <c r="AP490" s="381"/>
      <c r="AQ490" s="381"/>
      <c r="AR490" s="381"/>
      <c r="AS490" s="128"/>
      <c r="AT490" s="314">
        <f>$AN490-ROUNDUP($AN490*$AL$36,1)</f>
        <v>56.6</v>
      </c>
      <c r="AU490" s="314"/>
      <c r="AV490" s="314" t="str">
        <f>IF(H490="×","×","●")</f>
        <v>●</v>
      </c>
      <c r="AW490" s="314" t="str">
        <f>IF(AV490="●",IF(H490="定","-",H490),"-")</f>
        <v>○</v>
      </c>
      <c r="AX490" s="128"/>
      <c r="AY490" s="314"/>
      <c r="AZ490" s="314"/>
      <c r="BD490" s="34"/>
      <c r="BE490" s="34"/>
      <c r="BF490" s="34"/>
      <c r="BG490" s="34"/>
      <c r="BH490" s="34"/>
      <c r="BI490" s="34"/>
      <c r="BJ490" s="34"/>
      <c r="BK490" s="34"/>
    </row>
    <row r="491" spans="2:63" ht="14.1" customHeight="1" x14ac:dyDescent="0.15">
      <c r="B491" s="435"/>
      <c r="C491" s="438"/>
      <c r="D491" s="441"/>
      <c r="E491" s="441"/>
      <c r="F491" s="435"/>
      <c r="G491" s="441"/>
      <c r="H491" s="446"/>
      <c r="I491" s="447"/>
      <c r="J491" s="448"/>
      <c r="K491" s="389"/>
      <c r="L491" s="390"/>
      <c r="M491" s="390"/>
      <c r="N491" s="390"/>
      <c r="O491" s="396"/>
      <c r="P491" s="397"/>
      <c r="Q491" s="397"/>
      <c r="R491" s="397"/>
      <c r="S491" s="397"/>
      <c r="T491" s="398"/>
      <c r="U491" s="401"/>
      <c r="V491" s="401"/>
      <c r="W491" s="402"/>
      <c r="X491" s="408"/>
      <c r="Y491" s="409"/>
      <c r="Z491" s="410"/>
      <c r="AA491" s="415"/>
      <c r="AB491" s="401"/>
      <c r="AC491" s="402"/>
      <c r="AD491" s="420"/>
      <c r="AE491" s="421"/>
      <c r="AF491" s="421"/>
      <c r="AG491" s="422"/>
      <c r="AH491" s="372"/>
      <c r="AI491" s="373"/>
      <c r="AJ491" s="374"/>
      <c r="AK491" s="502"/>
      <c r="AL491" s="502"/>
      <c r="AM491" s="503"/>
      <c r="AN491" s="383"/>
      <c r="AO491" s="383"/>
      <c r="AP491" s="383"/>
      <c r="AQ491" s="383"/>
      <c r="AR491" s="383"/>
      <c r="AS491" s="128"/>
      <c r="AT491" s="314"/>
      <c r="AU491" s="314"/>
      <c r="AV491" s="314"/>
      <c r="AW491" s="314"/>
      <c r="AX491" s="128"/>
      <c r="AY491" s="314"/>
      <c r="AZ491" s="314"/>
      <c r="BD491" s="34"/>
      <c r="BE491" s="34"/>
      <c r="BF491" s="34"/>
      <c r="BG491" s="34"/>
      <c r="BH491" s="34"/>
      <c r="BI491" s="34"/>
      <c r="BJ491" s="34"/>
      <c r="BK491" s="34"/>
    </row>
    <row r="492" spans="2:63" ht="14.1" customHeight="1" x14ac:dyDescent="0.15">
      <c r="B492" s="435"/>
      <c r="C492" s="438"/>
      <c r="D492" s="441"/>
      <c r="E492" s="441"/>
      <c r="F492" s="435"/>
      <c r="G492" s="441"/>
      <c r="H492" s="446"/>
      <c r="I492" s="447"/>
      <c r="J492" s="448"/>
      <c r="K492" s="389"/>
      <c r="L492" s="390"/>
      <c r="M492" s="390"/>
      <c r="N492" s="390"/>
      <c r="O492" s="426"/>
      <c r="P492" s="428">
        <f t="shared" ref="P492" si="453">$M$241</f>
        <v>20</v>
      </c>
      <c r="Q492" s="429"/>
      <c r="R492" s="429"/>
      <c r="S492" s="429"/>
      <c r="T492" s="430"/>
      <c r="U492" s="401"/>
      <c r="V492" s="401"/>
      <c r="W492" s="402"/>
      <c r="X492" s="408"/>
      <c r="Y492" s="409"/>
      <c r="Z492" s="410"/>
      <c r="AA492" s="415"/>
      <c r="AB492" s="401"/>
      <c r="AC492" s="402"/>
      <c r="AD492" s="420"/>
      <c r="AE492" s="421"/>
      <c r="AF492" s="421"/>
      <c r="AG492" s="422"/>
      <c r="AH492" s="372"/>
      <c r="AI492" s="373"/>
      <c r="AJ492" s="374"/>
      <c r="AK492" s="502"/>
      <c r="AL492" s="502"/>
      <c r="AM492" s="503"/>
      <c r="AN492" s="383"/>
      <c r="AO492" s="383"/>
      <c r="AP492" s="383"/>
      <c r="AQ492" s="383"/>
      <c r="AR492" s="383"/>
      <c r="AS492" s="128"/>
      <c r="AT492" s="314"/>
      <c r="AU492" s="314"/>
      <c r="AV492" s="314"/>
      <c r="AW492" s="314"/>
      <c r="AX492" s="128"/>
      <c r="AY492" s="314"/>
      <c r="AZ492" s="314"/>
      <c r="BD492" s="34"/>
      <c r="BE492" s="34"/>
      <c r="BF492" s="34"/>
      <c r="BG492" s="34"/>
      <c r="BH492" s="34"/>
      <c r="BI492" s="34"/>
      <c r="BJ492" s="34"/>
      <c r="BK492" s="34"/>
    </row>
    <row r="493" spans="2:63" ht="14.1" customHeight="1" thickBot="1" x14ac:dyDescent="0.2">
      <c r="B493" s="436"/>
      <c r="C493" s="439"/>
      <c r="D493" s="442"/>
      <c r="E493" s="442"/>
      <c r="F493" s="436"/>
      <c r="G493" s="442"/>
      <c r="H493" s="449"/>
      <c r="I493" s="450"/>
      <c r="J493" s="451"/>
      <c r="K493" s="391"/>
      <c r="L493" s="392"/>
      <c r="M493" s="392"/>
      <c r="N493" s="392"/>
      <c r="O493" s="427"/>
      <c r="P493" s="431"/>
      <c r="Q493" s="432"/>
      <c r="R493" s="432"/>
      <c r="S493" s="432"/>
      <c r="T493" s="433"/>
      <c r="U493" s="403"/>
      <c r="V493" s="403"/>
      <c r="W493" s="404"/>
      <c r="X493" s="411"/>
      <c r="Y493" s="412"/>
      <c r="Z493" s="413"/>
      <c r="AA493" s="416"/>
      <c r="AB493" s="403"/>
      <c r="AC493" s="404"/>
      <c r="AD493" s="423"/>
      <c r="AE493" s="424"/>
      <c r="AF493" s="424"/>
      <c r="AG493" s="425"/>
      <c r="AH493" s="375"/>
      <c r="AI493" s="376"/>
      <c r="AJ493" s="377"/>
      <c r="AK493" s="535"/>
      <c r="AL493" s="535"/>
      <c r="AM493" s="536"/>
      <c r="AN493" s="385"/>
      <c r="AO493" s="385"/>
      <c r="AP493" s="385"/>
      <c r="AQ493" s="385"/>
      <c r="AR493" s="385"/>
      <c r="AS493" s="128"/>
      <c r="AT493" s="314"/>
      <c r="AU493" s="314"/>
      <c r="AV493" s="314"/>
      <c r="AW493" s="314"/>
      <c r="AX493" s="128"/>
      <c r="AY493" s="314"/>
      <c r="AZ493" s="314"/>
      <c r="BD493" s="34"/>
      <c r="BE493" s="34"/>
      <c r="BF493" s="34"/>
      <c r="BG493" s="34"/>
      <c r="BH493" s="34"/>
      <c r="BI493" s="34"/>
      <c r="BJ493" s="34"/>
      <c r="BK493" s="34"/>
    </row>
    <row r="494" spans="2:63" ht="14.1" customHeight="1" thickTop="1" x14ac:dyDescent="0.15">
      <c r="B494" s="465" t="s">
        <v>145</v>
      </c>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c r="AC494" s="466"/>
      <c r="AD494" s="466"/>
      <c r="AE494" s="466"/>
      <c r="AF494" s="466"/>
      <c r="AG494" s="466"/>
      <c r="AH494" s="466"/>
      <c r="AI494" s="466"/>
      <c r="AJ494" s="467"/>
      <c r="AK494" s="474">
        <f>SUM(AN414:AR493)</f>
        <v>552</v>
      </c>
      <c r="AL494" s="475"/>
      <c r="AM494" s="475"/>
      <c r="AN494" s="475"/>
      <c r="AO494" s="475"/>
      <c r="AP494" s="480" t="s">
        <v>85</v>
      </c>
      <c r="AQ494" s="480"/>
      <c r="AR494" s="481"/>
      <c r="AT494" s="507">
        <f>SUM(AT430:AU493)</f>
        <v>339.6</v>
      </c>
      <c r="AU494" s="508"/>
      <c r="AV494" s="513" t="s">
        <v>152</v>
      </c>
      <c r="AW494" s="192"/>
      <c r="AX494" s="192"/>
      <c r="AY494" s="192"/>
      <c r="AZ494" s="192"/>
      <c r="BA494" s="192"/>
      <c r="BD494" s="69"/>
      <c r="BE494" s="69"/>
      <c r="BF494" s="158"/>
      <c r="BG494" s="158"/>
      <c r="BH494" s="158"/>
      <c r="BI494" s="158"/>
      <c r="BJ494" s="158"/>
      <c r="BK494" s="158"/>
    </row>
    <row r="495" spans="2:63" ht="14.1" customHeight="1" x14ac:dyDescent="0.15">
      <c r="B495" s="468"/>
      <c r="C495" s="469"/>
      <c r="D495" s="469"/>
      <c r="E495" s="469"/>
      <c r="F495" s="469"/>
      <c r="G495" s="469"/>
      <c r="H495" s="469"/>
      <c r="I495" s="469"/>
      <c r="J495" s="469"/>
      <c r="K495" s="469"/>
      <c r="L495" s="469"/>
      <c r="M495" s="469"/>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70"/>
      <c r="AK495" s="476"/>
      <c r="AL495" s="477"/>
      <c r="AM495" s="477"/>
      <c r="AN495" s="477"/>
      <c r="AO495" s="477"/>
      <c r="AP495" s="482"/>
      <c r="AQ495" s="482"/>
      <c r="AR495" s="483"/>
      <c r="AT495" s="509"/>
      <c r="AU495" s="510"/>
      <c r="AV495" s="513"/>
      <c r="AW495" s="192"/>
      <c r="AX495" s="192"/>
      <c r="AY495" s="192"/>
      <c r="AZ495" s="192"/>
      <c r="BA495" s="192"/>
      <c r="BD495" s="69"/>
      <c r="BE495" s="69"/>
      <c r="BF495" s="158"/>
      <c r="BG495" s="158"/>
      <c r="BH495" s="158"/>
      <c r="BI495" s="158"/>
      <c r="BJ495" s="158"/>
      <c r="BK495" s="158"/>
    </row>
    <row r="496" spans="2:63" ht="14.1" customHeight="1" x14ac:dyDescent="0.15">
      <c r="B496" s="468"/>
      <c r="C496" s="469"/>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70"/>
      <c r="AK496" s="476"/>
      <c r="AL496" s="477"/>
      <c r="AM496" s="477"/>
      <c r="AN496" s="477"/>
      <c r="AO496" s="477"/>
      <c r="AP496" s="482"/>
      <c r="AQ496" s="482"/>
      <c r="AR496" s="483"/>
      <c r="AT496" s="509"/>
      <c r="AU496" s="510"/>
      <c r="AV496" s="513"/>
      <c r="AW496" s="192"/>
      <c r="AX496" s="192"/>
      <c r="AY496" s="192"/>
      <c r="AZ496" s="192"/>
      <c r="BA496" s="192"/>
      <c r="BD496" s="69"/>
      <c r="BE496" s="69"/>
      <c r="BF496" s="158"/>
      <c r="BG496" s="158"/>
      <c r="BH496" s="158"/>
      <c r="BI496" s="158"/>
      <c r="BJ496" s="158"/>
      <c r="BK496" s="158"/>
    </row>
    <row r="497" spans="2:63" ht="14.1" customHeight="1" thickBot="1" x14ac:dyDescent="0.2">
      <c r="B497" s="471"/>
      <c r="C497" s="472"/>
      <c r="D497" s="472"/>
      <c r="E497" s="472"/>
      <c r="F497" s="472"/>
      <c r="G497" s="472"/>
      <c r="H497" s="472"/>
      <c r="I497" s="472"/>
      <c r="J497" s="472"/>
      <c r="K497" s="472"/>
      <c r="L497" s="472"/>
      <c r="M497" s="472"/>
      <c r="N497" s="472"/>
      <c r="O497" s="472"/>
      <c r="P497" s="472"/>
      <c r="Q497" s="472"/>
      <c r="R497" s="472"/>
      <c r="S497" s="472"/>
      <c r="T497" s="472"/>
      <c r="U497" s="472"/>
      <c r="V497" s="472"/>
      <c r="W497" s="472"/>
      <c r="X497" s="472"/>
      <c r="Y497" s="472"/>
      <c r="Z497" s="472"/>
      <c r="AA497" s="472"/>
      <c r="AB497" s="472"/>
      <c r="AC497" s="472"/>
      <c r="AD497" s="472"/>
      <c r="AE497" s="472"/>
      <c r="AF497" s="472"/>
      <c r="AG497" s="472"/>
      <c r="AH497" s="472"/>
      <c r="AI497" s="472"/>
      <c r="AJ497" s="473"/>
      <c r="AK497" s="478"/>
      <c r="AL497" s="479"/>
      <c r="AM497" s="479"/>
      <c r="AN497" s="479"/>
      <c r="AO497" s="479"/>
      <c r="AP497" s="484"/>
      <c r="AQ497" s="484"/>
      <c r="AR497" s="485"/>
      <c r="AT497" s="511"/>
      <c r="AU497" s="512"/>
      <c r="AV497" s="513"/>
      <c r="AW497" s="192"/>
      <c r="AX497" s="192"/>
      <c r="AY497" s="192"/>
      <c r="AZ497" s="192"/>
      <c r="BA497" s="192"/>
      <c r="BD497" s="69"/>
      <c r="BE497" s="69"/>
      <c r="BF497" s="158"/>
      <c r="BG497" s="158"/>
      <c r="BH497" s="158"/>
      <c r="BI497" s="158"/>
      <c r="BJ497" s="158"/>
      <c r="BK497" s="158"/>
    </row>
    <row r="498" spans="2:63" ht="14.1" customHeight="1" thickTop="1" x14ac:dyDescent="0.15">
      <c r="B498" s="521" t="s">
        <v>146</v>
      </c>
      <c r="C498" s="522"/>
      <c r="D498" s="522"/>
      <c r="E498" s="522"/>
      <c r="F498" s="522"/>
      <c r="G498" s="522"/>
      <c r="H498" s="522"/>
      <c r="I498" s="522"/>
      <c r="J498" s="522"/>
      <c r="K498" s="522"/>
      <c r="L498" s="522"/>
      <c r="M498" s="522"/>
      <c r="N498" s="522"/>
      <c r="O498" s="522"/>
      <c r="P498" s="522"/>
      <c r="Q498" s="522"/>
      <c r="R498" s="522"/>
      <c r="S498" s="522"/>
      <c r="T498" s="522"/>
      <c r="U498" s="522"/>
      <c r="V498" s="522"/>
      <c r="W498" s="522"/>
      <c r="X498" s="522"/>
      <c r="Y498" s="522"/>
      <c r="Z498" s="522"/>
      <c r="AA498" s="522"/>
      <c r="AB498" s="522"/>
      <c r="AC498" s="522"/>
      <c r="AD498" s="522"/>
      <c r="AE498" s="522"/>
      <c r="AF498" s="522"/>
      <c r="AG498" s="522"/>
      <c r="AH498" s="522"/>
      <c r="AI498" s="522"/>
      <c r="AJ498" s="523"/>
      <c r="AK498" s="526">
        <f>SUM(AK326+AK410+AK494)</f>
        <v>3565.9000000000005</v>
      </c>
      <c r="AL498" s="527"/>
      <c r="AM498" s="527"/>
      <c r="AN498" s="527"/>
      <c r="AO498" s="527"/>
      <c r="AP498" s="530" t="s">
        <v>85</v>
      </c>
      <c r="AQ498" s="530"/>
      <c r="AR498" s="531"/>
      <c r="AT498" s="534"/>
      <c r="AU498" s="534"/>
      <c r="AV498" s="534"/>
      <c r="AW498" s="534"/>
      <c r="AY498" s="534"/>
      <c r="AZ498" s="534"/>
      <c r="BA498" s="346"/>
    </row>
    <row r="499" spans="2:63" ht="14.1" customHeight="1" x14ac:dyDescent="0.15">
      <c r="B499" s="345"/>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c r="AE499" s="346"/>
      <c r="AF499" s="346"/>
      <c r="AG499" s="346"/>
      <c r="AH499" s="346"/>
      <c r="AI499" s="346"/>
      <c r="AJ499" s="524"/>
      <c r="AK499" s="526"/>
      <c r="AL499" s="527"/>
      <c r="AM499" s="527"/>
      <c r="AN499" s="527"/>
      <c r="AO499" s="527"/>
      <c r="AP499" s="530"/>
      <c r="AQ499" s="530"/>
      <c r="AR499" s="531"/>
      <c r="AT499" s="534"/>
      <c r="AU499" s="534"/>
      <c r="AV499" s="534"/>
      <c r="AW499" s="534"/>
      <c r="AY499" s="534"/>
      <c r="AZ499" s="534"/>
      <c r="BA499" s="346"/>
    </row>
    <row r="500" spans="2:63" ht="14.1" customHeight="1" x14ac:dyDescent="0.15">
      <c r="B500" s="345"/>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c r="AE500" s="346"/>
      <c r="AF500" s="346"/>
      <c r="AG500" s="346"/>
      <c r="AH500" s="346"/>
      <c r="AI500" s="346"/>
      <c r="AJ500" s="524"/>
      <c r="AK500" s="526"/>
      <c r="AL500" s="527"/>
      <c r="AM500" s="527"/>
      <c r="AN500" s="527"/>
      <c r="AO500" s="527"/>
      <c r="AP500" s="530"/>
      <c r="AQ500" s="530"/>
      <c r="AR500" s="531"/>
      <c r="AT500" s="534"/>
      <c r="AU500" s="534"/>
      <c r="AV500" s="534"/>
      <c r="AW500" s="534"/>
      <c r="AY500" s="534"/>
      <c r="AZ500" s="534"/>
      <c r="BA500" s="346"/>
    </row>
    <row r="501" spans="2:63" ht="14.1" customHeight="1" thickBot="1" x14ac:dyDescent="0.2">
      <c r="B501" s="278"/>
      <c r="C501" s="279"/>
      <c r="D501" s="279"/>
      <c r="E501" s="279"/>
      <c r="F501" s="279"/>
      <c r="G501" s="279"/>
      <c r="H501" s="279"/>
      <c r="I501" s="279"/>
      <c r="J501" s="279"/>
      <c r="K501" s="279"/>
      <c r="L501" s="279"/>
      <c r="M501" s="279"/>
      <c r="N501" s="279"/>
      <c r="O501" s="279"/>
      <c r="P501" s="279"/>
      <c r="Q501" s="279"/>
      <c r="R501" s="279"/>
      <c r="S501" s="279"/>
      <c r="T501" s="279"/>
      <c r="U501" s="279"/>
      <c r="V501" s="279"/>
      <c r="W501" s="279"/>
      <c r="X501" s="279"/>
      <c r="Y501" s="279"/>
      <c r="Z501" s="279"/>
      <c r="AA501" s="279"/>
      <c r="AB501" s="279"/>
      <c r="AC501" s="279"/>
      <c r="AD501" s="279"/>
      <c r="AE501" s="279"/>
      <c r="AF501" s="279"/>
      <c r="AG501" s="279"/>
      <c r="AH501" s="279"/>
      <c r="AI501" s="279"/>
      <c r="AJ501" s="525"/>
      <c r="AK501" s="528"/>
      <c r="AL501" s="529"/>
      <c r="AM501" s="529"/>
      <c r="AN501" s="529"/>
      <c r="AO501" s="529"/>
      <c r="AP501" s="532"/>
      <c r="AQ501" s="532"/>
      <c r="AR501" s="533"/>
      <c r="AT501" s="534"/>
      <c r="AU501" s="534"/>
      <c r="AV501" s="534"/>
      <c r="AW501" s="534"/>
      <c r="AY501" s="534"/>
      <c r="AZ501" s="534"/>
      <c r="BA501" s="346"/>
    </row>
    <row r="502" spans="2:63" ht="19.5" thickTop="1" x14ac:dyDescent="0.15">
      <c r="C502" s="109"/>
      <c r="D502" s="1"/>
      <c r="AQ502" s="129"/>
    </row>
    <row r="503" spans="2:63" ht="19.5" customHeight="1" x14ac:dyDescent="0.15"/>
    <row r="504" spans="2:63" x14ac:dyDescent="0.15">
      <c r="AF504" s="130"/>
    </row>
  </sheetData>
  <mergeCells count="1906">
    <mergeCell ref="B490:B493"/>
    <mergeCell ref="C490:C493"/>
    <mergeCell ref="D490:D493"/>
    <mergeCell ref="B486:B489"/>
    <mergeCell ref="C486:C489"/>
    <mergeCell ref="D486:D489"/>
    <mergeCell ref="E486:E489"/>
    <mergeCell ref="F486:G489"/>
    <mergeCell ref="H486:J489"/>
    <mergeCell ref="B498:AJ501"/>
    <mergeCell ref="AK498:AO501"/>
    <mergeCell ref="AP498:AR501"/>
    <mergeCell ref="AT498:AU501"/>
    <mergeCell ref="AV498:AV501"/>
    <mergeCell ref="AW498:AW501"/>
    <mergeCell ref="AY498:AZ501"/>
    <mergeCell ref="BA498:BA501"/>
    <mergeCell ref="B494:AJ497"/>
    <mergeCell ref="AK494:AO497"/>
    <mergeCell ref="AP494:AR497"/>
    <mergeCell ref="AT494:AU497"/>
    <mergeCell ref="AV494:BA497"/>
    <mergeCell ref="AK490:AM493"/>
    <mergeCell ref="AN490:AR493"/>
    <mergeCell ref="AT490:AU493"/>
    <mergeCell ref="AV490:AV493"/>
    <mergeCell ref="AW490:AW493"/>
    <mergeCell ref="AY490:AZ493"/>
    <mergeCell ref="O490:T491"/>
    <mergeCell ref="U490:W493"/>
    <mergeCell ref="X490:Z493"/>
    <mergeCell ref="AA490:AC493"/>
    <mergeCell ref="AD490:AG493"/>
    <mergeCell ref="AY486:AZ489"/>
    <mergeCell ref="O488:O489"/>
    <mergeCell ref="P488:T489"/>
    <mergeCell ref="E490:E493"/>
    <mergeCell ref="F490:G493"/>
    <mergeCell ref="H490:J493"/>
    <mergeCell ref="K490:N493"/>
    <mergeCell ref="AH486:AJ489"/>
    <mergeCell ref="AK486:AM489"/>
    <mergeCell ref="AN486:AR489"/>
    <mergeCell ref="AT486:AU489"/>
    <mergeCell ref="AV486:AV489"/>
    <mergeCell ref="AW486:AW489"/>
    <mergeCell ref="K486:N489"/>
    <mergeCell ref="O486:T487"/>
    <mergeCell ref="U486:W489"/>
    <mergeCell ref="X486:Z489"/>
    <mergeCell ref="AA486:AC489"/>
    <mergeCell ref="AD486:AG489"/>
    <mergeCell ref="AH490:AJ493"/>
    <mergeCell ref="O492:O493"/>
    <mergeCell ref="P492:T493"/>
    <mergeCell ref="AW482:AW485"/>
    <mergeCell ref="AY482:AY485"/>
    <mergeCell ref="AZ482:AZ485"/>
    <mergeCell ref="O484:O485"/>
    <mergeCell ref="P484:T485"/>
    <mergeCell ref="AD482:AG485"/>
    <mergeCell ref="AH482:AJ485"/>
    <mergeCell ref="AK482:AM485"/>
    <mergeCell ref="AN482:AR485"/>
    <mergeCell ref="AT482:AT485"/>
    <mergeCell ref="AU482:AU485"/>
    <mergeCell ref="H482:J485"/>
    <mergeCell ref="K482:N485"/>
    <mergeCell ref="O482:T483"/>
    <mergeCell ref="U482:W485"/>
    <mergeCell ref="X482:Z485"/>
    <mergeCell ref="AA482:AC485"/>
    <mergeCell ref="B482:B485"/>
    <mergeCell ref="C482:C485"/>
    <mergeCell ref="D482:D485"/>
    <mergeCell ref="E482:E485"/>
    <mergeCell ref="F482:G485"/>
    <mergeCell ref="AH478:AJ481"/>
    <mergeCell ref="AK478:AM481"/>
    <mergeCell ref="AN478:AR481"/>
    <mergeCell ref="AT478:AT481"/>
    <mergeCell ref="AU478:AU481"/>
    <mergeCell ref="AV478:AV481"/>
    <mergeCell ref="K478:N481"/>
    <mergeCell ref="O478:T479"/>
    <mergeCell ref="U478:W481"/>
    <mergeCell ref="X478:Z481"/>
    <mergeCell ref="AA478:AC481"/>
    <mergeCell ref="AD478:AG481"/>
    <mergeCell ref="B478:B481"/>
    <mergeCell ref="C478:C481"/>
    <mergeCell ref="D478:D481"/>
    <mergeCell ref="E478:E481"/>
    <mergeCell ref="F478:G481"/>
    <mergeCell ref="H478:J481"/>
    <mergeCell ref="AV482:AV485"/>
    <mergeCell ref="P476:T477"/>
    <mergeCell ref="AD474:AG477"/>
    <mergeCell ref="AH474:AJ477"/>
    <mergeCell ref="AK474:AM477"/>
    <mergeCell ref="AN474:AR477"/>
    <mergeCell ref="AT474:AT477"/>
    <mergeCell ref="AU474:AU477"/>
    <mergeCell ref="H474:J477"/>
    <mergeCell ref="K474:N477"/>
    <mergeCell ref="O474:T475"/>
    <mergeCell ref="U474:W477"/>
    <mergeCell ref="X474:Z477"/>
    <mergeCell ref="AA474:AC477"/>
    <mergeCell ref="AW478:AW481"/>
    <mergeCell ref="AY478:AY481"/>
    <mergeCell ref="AZ478:AZ481"/>
    <mergeCell ref="O480:O481"/>
    <mergeCell ref="P480:T481"/>
    <mergeCell ref="AW470:AW473"/>
    <mergeCell ref="AY470:AY473"/>
    <mergeCell ref="AZ470:AZ473"/>
    <mergeCell ref="O472:O473"/>
    <mergeCell ref="P472:T473"/>
    <mergeCell ref="B466:B469"/>
    <mergeCell ref="C466:C469"/>
    <mergeCell ref="D466:D469"/>
    <mergeCell ref="E466:E469"/>
    <mergeCell ref="F466:G469"/>
    <mergeCell ref="B474:B477"/>
    <mergeCell ref="C474:C477"/>
    <mergeCell ref="D474:D477"/>
    <mergeCell ref="E474:E477"/>
    <mergeCell ref="F474:G477"/>
    <mergeCell ref="AH470:AJ473"/>
    <mergeCell ref="AK470:AM473"/>
    <mergeCell ref="AN470:AR473"/>
    <mergeCell ref="AT470:AT473"/>
    <mergeCell ref="AU470:AU473"/>
    <mergeCell ref="AV470:AV473"/>
    <mergeCell ref="K470:N473"/>
    <mergeCell ref="O470:T471"/>
    <mergeCell ref="U470:W473"/>
    <mergeCell ref="X470:Z473"/>
    <mergeCell ref="AA470:AC473"/>
    <mergeCell ref="AD470:AG473"/>
    <mergeCell ref="AV474:AV477"/>
    <mergeCell ref="AW474:AW477"/>
    <mergeCell ref="AY474:AY477"/>
    <mergeCell ref="AZ474:AZ477"/>
    <mergeCell ref="O476:O477"/>
    <mergeCell ref="AW462:AW465"/>
    <mergeCell ref="K462:N465"/>
    <mergeCell ref="O462:T463"/>
    <mergeCell ref="U462:W465"/>
    <mergeCell ref="X462:Z465"/>
    <mergeCell ref="AA462:AC465"/>
    <mergeCell ref="AD462:AG465"/>
    <mergeCell ref="AW458:AW461"/>
    <mergeCell ref="AY458:AZ461"/>
    <mergeCell ref="O460:O461"/>
    <mergeCell ref="P460:T461"/>
    <mergeCell ref="AY462:AZ465"/>
    <mergeCell ref="AY466:AY469"/>
    <mergeCell ref="AZ466:AZ469"/>
    <mergeCell ref="O468:O469"/>
    <mergeCell ref="P468:T469"/>
    <mergeCell ref="B470:B473"/>
    <mergeCell ref="C470:C473"/>
    <mergeCell ref="D470:D473"/>
    <mergeCell ref="E470:E473"/>
    <mergeCell ref="F470:G473"/>
    <mergeCell ref="H470:J473"/>
    <mergeCell ref="AK466:AM469"/>
    <mergeCell ref="AN466:AR469"/>
    <mergeCell ref="AT466:AT469"/>
    <mergeCell ref="AU466:AU469"/>
    <mergeCell ref="AV466:AV469"/>
    <mergeCell ref="AW466:AW469"/>
    <mergeCell ref="O466:T467"/>
    <mergeCell ref="U466:W469"/>
    <mergeCell ref="X466:Z469"/>
    <mergeCell ref="AA466:AC469"/>
    <mergeCell ref="AV458:AV461"/>
    <mergeCell ref="H458:J461"/>
    <mergeCell ref="K458:N461"/>
    <mergeCell ref="O458:T459"/>
    <mergeCell ref="U458:W461"/>
    <mergeCell ref="X458:Z461"/>
    <mergeCell ref="AA458:AC461"/>
    <mergeCell ref="O464:O465"/>
    <mergeCell ref="P464:T465"/>
    <mergeCell ref="B458:B461"/>
    <mergeCell ref="C458:C461"/>
    <mergeCell ref="D458:D461"/>
    <mergeCell ref="E458:E461"/>
    <mergeCell ref="F458:G461"/>
    <mergeCell ref="H466:J469"/>
    <mergeCell ref="K466:N469"/>
    <mergeCell ref="AH462:AJ465"/>
    <mergeCell ref="AK462:AM465"/>
    <mergeCell ref="AN462:AR465"/>
    <mergeCell ref="AT462:AU465"/>
    <mergeCell ref="AV462:AV465"/>
    <mergeCell ref="AD466:AG469"/>
    <mergeCell ref="AH466:AJ469"/>
    <mergeCell ref="B454:B457"/>
    <mergeCell ref="C454:C457"/>
    <mergeCell ref="D454:D457"/>
    <mergeCell ref="E454:E457"/>
    <mergeCell ref="F454:G457"/>
    <mergeCell ref="H454:J457"/>
    <mergeCell ref="B462:B465"/>
    <mergeCell ref="C462:C465"/>
    <mergeCell ref="D462:D465"/>
    <mergeCell ref="E462:E465"/>
    <mergeCell ref="F462:G465"/>
    <mergeCell ref="H462:J465"/>
    <mergeCell ref="AD458:AG461"/>
    <mergeCell ref="AH458:AJ461"/>
    <mergeCell ref="AK458:AM461"/>
    <mergeCell ref="AN458:AR461"/>
    <mergeCell ref="AT458:AU461"/>
    <mergeCell ref="O452:O453"/>
    <mergeCell ref="P452:T453"/>
    <mergeCell ref="AD450:AG453"/>
    <mergeCell ref="AH450:AJ453"/>
    <mergeCell ref="AK450:AM453"/>
    <mergeCell ref="AN450:AR453"/>
    <mergeCell ref="AT450:AT453"/>
    <mergeCell ref="AU450:AU453"/>
    <mergeCell ref="H450:J453"/>
    <mergeCell ref="K450:N453"/>
    <mergeCell ref="O450:T451"/>
    <mergeCell ref="U450:W453"/>
    <mergeCell ref="X450:Z453"/>
    <mergeCell ref="AA450:AC453"/>
    <mergeCell ref="AW454:AW457"/>
    <mergeCell ref="AY454:AY457"/>
    <mergeCell ref="AZ454:AZ457"/>
    <mergeCell ref="O456:O457"/>
    <mergeCell ref="P456:T457"/>
    <mergeCell ref="AH454:AJ457"/>
    <mergeCell ref="AK454:AM457"/>
    <mergeCell ref="AN454:AR457"/>
    <mergeCell ref="AT454:AT457"/>
    <mergeCell ref="AU454:AU457"/>
    <mergeCell ref="AV454:AV457"/>
    <mergeCell ref="K454:N457"/>
    <mergeCell ref="O454:T455"/>
    <mergeCell ref="U454:W457"/>
    <mergeCell ref="X454:Z457"/>
    <mergeCell ref="AA454:AC457"/>
    <mergeCell ref="AD454:AG457"/>
    <mergeCell ref="AW446:AW449"/>
    <mergeCell ref="AY446:AY449"/>
    <mergeCell ref="AZ446:AZ449"/>
    <mergeCell ref="O448:O449"/>
    <mergeCell ref="P448:T449"/>
    <mergeCell ref="B450:B453"/>
    <mergeCell ref="C450:C453"/>
    <mergeCell ref="D450:D453"/>
    <mergeCell ref="E450:E453"/>
    <mergeCell ref="F450:G453"/>
    <mergeCell ref="AH446:AJ449"/>
    <mergeCell ref="AK446:AM449"/>
    <mergeCell ref="AN446:AR449"/>
    <mergeCell ref="AT446:AT449"/>
    <mergeCell ref="AU446:AU449"/>
    <mergeCell ref="AV446:AV449"/>
    <mergeCell ref="K446:N449"/>
    <mergeCell ref="O446:T447"/>
    <mergeCell ref="U446:W449"/>
    <mergeCell ref="X446:Z449"/>
    <mergeCell ref="AA446:AC449"/>
    <mergeCell ref="AD446:AG449"/>
    <mergeCell ref="B446:B449"/>
    <mergeCell ref="C446:C449"/>
    <mergeCell ref="D446:D449"/>
    <mergeCell ref="E446:E449"/>
    <mergeCell ref="F446:G449"/>
    <mergeCell ref="H446:J449"/>
    <mergeCell ref="AV450:AV453"/>
    <mergeCell ref="AW450:AW453"/>
    <mergeCell ref="AY450:AY453"/>
    <mergeCell ref="AZ450:AZ453"/>
    <mergeCell ref="AW442:AW445"/>
    <mergeCell ref="AY442:AY445"/>
    <mergeCell ref="AZ442:AZ445"/>
    <mergeCell ref="O444:O445"/>
    <mergeCell ref="P444:T445"/>
    <mergeCell ref="AD442:AG445"/>
    <mergeCell ref="AH442:AJ445"/>
    <mergeCell ref="AK442:AM445"/>
    <mergeCell ref="AN442:AR445"/>
    <mergeCell ref="AT442:AT445"/>
    <mergeCell ref="AU442:AU445"/>
    <mergeCell ref="H442:J445"/>
    <mergeCell ref="K442:N445"/>
    <mergeCell ref="O442:T443"/>
    <mergeCell ref="U442:W445"/>
    <mergeCell ref="X442:Z445"/>
    <mergeCell ref="AA442:AC445"/>
    <mergeCell ref="B442:B445"/>
    <mergeCell ref="C442:C445"/>
    <mergeCell ref="D442:D445"/>
    <mergeCell ref="E442:E445"/>
    <mergeCell ref="F442:G445"/>
    <mergeCell ref="AH438:AJ441"/>
    <mergeCell ref="AK438:AM441"/>
    <mergeCell ref="AN438:AR441"/>
    <mergeCell ref="AT438:AT441"/>
    <mergeCell ref="AU438:AU441"/>
    <mergeCell ref="AV438:AV441"/>
    <mergeCell ref="K438:N441"/>
    <mergeCell ref="O438:T439"/>
    <mergeCell ref="U438:W441"/>
    <mergeCell ref="X438:Z441"/>
    <mergeCell ref="AA438:AC441"/>
    <mergeCell ref="AD438:AG441"/>
    <mergeCell ref="B438:B441"/>
    <mergeCell ref="C438:C441"/>
    <mergeCell ref="D438:D441"/>
    <mergeCell ref="E438:E441"/>
    <mergeCell ref="F438:G441"/>
    <mergeCell ref="H438:J441"/>
    <mergeCell ref="AV442:AV445"/>
    <mergeCell ref="AY434:AZ437"/>
    <mergeCell ref="O434:T435"/>
    <mergeCell ref="U434:W437"/>
    <mergeCell ref="X434:Z437"/>
    <mergeCell ref="AA434:AC437"/>
    <mergeCell ref="AD434:AG437"/>
    <mergeCell ref="AH434:AJ437"/>
    <mergeCell ref="O436:O437"/>
    <mergeCell ref="P436:T437"/>
    <mergeCell ref="AY430:AZ433"/>
    <mergeCell ref="O432:O433"/>
    <mergeCell ref="P432:T433"/>
    <mergeCell ref="AW438:AW441"/>
    <mergeCell ref="AY438:AY441"/>
    <mergeCell ref="AZ438:AZ441"/>
    <mergeCell ref="O440:O441"/>
    <mergeCell ref="P440:T441"/>
    <mergeCell ref="B434:B437"/>
    <mergeCell ref="C434:C437"/>
    <mergeCell ref="D434:D437"/>
    <mergeCell ref="E434:E437"/>
    <mergeCell ref="F434:G437"/>
    <mergeCell ref="H434:J437"/>
    <mergeCell ref="K434:N437"/>
    <mergeCell ref="AH430:AJ433"/>
    <mergeCell ref="AK430:AM433"/>
    <mergeCell ref="AN430:AR433"/>
    <mergeCell ref="AT430:AU433"/>
    <mergeCell ref="AV430:AV433"/>
    <mergeCell ref="AW430:AW433"/>
    <mergeCell ref="K430:N433"/>
    <mergeCell ref="O430:T431"/>
    <mergeCell ref="U430:W433"/>
    <mergeCell ref="X430:Z433"/>
    <mergeCell ref="AA430:AC433"/>
    <mergeCell ref="AD430:AG433"/>
    <mergeCell ref="B430:B433"/>
    <mergeCell ref="C430:C433"/>
    <mergeCell ref="D430:D433"/>
    <mergeCell ref="E430:E433"/>
    <mergeCell ref="F430:G433"/>
    <mergeCell ref="H430:J433"/>
    <mergeCell ref="AK434:AM437"/>
    <mergeCell ref="AN434:AR437"/>
    <mergeCell ref="AT434:AU437"/>
    <mergeCell ref="AV434:AV437"/>
    <mergeCell ref="AW434:AW437"/>
    <mergeCell ref="AU422:AU425"/>
    <mergeCell ref="AV422:AV425"/>
    <mergeCell ref="K422:N425"/>
    <mergeCell ref="O422:T423"/>
    <mergeCell ref="U422:W425"/>
    <mergeCell ref="X422:Z425"/>
    <mergeCell ref="AA422:AC425"/>
    <mergeCell ref="AD422:AG425"/>
    <mergeCell ref="AV426:AV429"/>
    <mergeCell ref="AW426:AW429"/>
    <mergeCell ref="AY426:AY429"/>
    <mergeCell ref="AZ426:AZ429"/>
    <mergeCell ref="O428:O429"/>
    <mergeCell ref="P428:T429"/>
    <mergeCell ref="AD426:AG429"/>
    <mergeCell ref="AH426:AJ429"/>
    <mergeCell ref="AK426:AM429"/>
    <mergeCell ref="AN426:AR429"/>
    <mergeCell ref="AT426:AT429"/>
    <mergeCell ref="AU426:AU429"/>
    <mergeCell ref="K426:N429"/>
    <mergeCell ref="O426:T427"/>
    <mergeCell ref="U426:W429"/>
    <mergeCell ref="X426:Z429"/>
    <mergeCell ref="AA426:AC429"/>
    <mergeCell ref="O424:O425"/>
    <mergeCell ref="P424:T425"/>
    <mergeCell ref="B418:B421"/>
    <mergeCell ref="C418:C421"/>
    <mergeCell ref="D418:D421"/>
    <mergeCell ref="E418:E421"/>
    <mergeCell ref="F418:G421"/>
    <mergeCell ref="H418:J421"/>
    <mergeCell ref="B426:B429"/>
    <mergeCell ref="C426:C429"/>
    <mergeCell ref="D426:D429"/>
    <mergeCell ref="E426:E429"/>
    <mergeCell ref="F426:G429"/>
    <mergeCell ref="AH422:AJ425"/>
    <mergeCell ref="AK422:AM425"/>
    <mergeCell ref="AN422:AR425"/>
    <mergeCell ref="AT422:AT425"/>
    <mergeCell ref="H426:J429"/>
    <mergeCell ref="B414:B417"/>
    <mergeCell ref="C414:C417"/>
    <mergeCell ref="D414:D417"/>
    <mergeCell ref="E414:E417"/>
    <mergeCell ref="F414:G417"/>
    <mergeCell ref="H414:J417"/>
    <mergeCell ref="K414:N417"/>
    <mergeCell ref="O414:T415"/>
    <mergeCell ref="AZ418:AZ421"/>
    <mergeCell ref="O420:O421"/>
    <mergeCell ref="P420:T421"/>
    <mergeCell ref="B422:B425"/>
    <mergeCell ref="C422:C425"/>
    <mergeCell ref="D422:D425"/>
    <mergeCell ref="E422:E425"/>
    <mergeCell ref="F422:G425"/>
    <mergeCell ref="H422:J425"/>
    <mergeCell ref="AK418:AM421"/>
    <mergeCell ref="AN418:AR421"/>
    <mergeCell ref="AT418:AT421"/>
    <mergeCell ref="AU418:AU421"/>
    <mergeCell ref="AV418:AV421"/>
    <mergeCell ref="AW418:AW421"/>
    <mergeCell ref="O418:T419"/>
    <mergeCell ref="U418:W421"/>
    <mergeCell ref="X418:Z421"/>
    <mergeCell ref="AA418:AC421"/>
    <mergeCell ref="AD418:AG421"/>
    <mergeCell ref="AH418:AJ421"/>
    <mergeCell ref="AW422:AW425"/>
    <mergeCell ref="AY422:AY425"/>
    <mergeCell ref="AZ422:AZ425"/>
    <mergeCell ref="AP410:AR413"/>
    <mergeCell ref="AT410:AU413"/>
    <mergeCell ref="AV410:AZ413"/>
    <mergeCell ref="AK406:AM409"/>
    <mergeCell ref="AN406:AR409"/>
    <mergeCell ref="AT406:AT409"/>
    <mergeCell ref="AU406:AU409"/>
    <mergeCell ref="AV406:AV409"/>
    <mergeCell ref="AW406:AW409"/>
    <mergeCell ref="O406:T407"/>
    <mergeCell ref="U406:W409"/>
    <mergeCell ref="X406:Z409"/>
    <mergeCell ref="AA406:AC409"/>
    <mergeCell ref="AD406:AG409"/>
    <mergeCell ref="AH406:AJ409"/>
    <mergeCell ref="K418:N421"/>
    <mergeCell ref="AN414:AR417"/>
    <mergeCell ref="AT414:AT417"/>
    <mergeCell ref="AU414:AU417"/>
    <mergeCell ref="AV414:AV417"/>
    <mergeCell ref="AW414:AW417"/>
    <mergeCell ref="AY414:AY417"/>
    <mergeCell ref="U414:W417"/>
    <mergeCell ref="X414:Z417"/>
    <mergeCell ref="AA414:AC417"/>
    <mergeCell ref="AD414:AG417"/>
    <mergeCell ref="AH414:AJ417"/>
    <mergeCell ref="AK414:AM417"/>
    <mergeCell ref="AY418:AY421"/>
    <mergeCell ref="AZ414:AZ417"/>
    <mergeCell ref="O416:O417"/>
    <mergeCell ref="P416:T417"/>
    <mergeCell ref="C398:C401"/>
    <mergeCell ref="D398:D401"/>
    <mergeCell ref="E398:E401"/>
    <mergeCell ref="F398:G401"/>
    <mergeCell ref="B406:B409"/>
    <mergeCell ref="C406:C409"/>
    <mergeCell ref="D406:D409"/>
    <mergeCell ref="E406:E409"/>
    <mergeCell ref="F406:G409"/>
    <mergeCell ref="H406:J409"/>
    <mergeCell ref="K406:N409"/>
    <mergeCell ref="AH402:AJ405"/>
    <mergeCell ref="AK402:AM405"/>
    <mergeCell ref="AN402:AR405"/>
    <mergeCell ref="AT402:AU405"/>
    <mergeCell ref="AV402:AV405"/>
    <mergeCell ref="AW402:AW405"/>
    <mergeCell ref="K402:N405"/>
    <mergeCell ref="O402:T403"/>
    <mergeCell ref="U402:W405"/>
    <mergeCell ref="X402:Z405"/>
    <mergeCell ref="AA402:AC405"/>
    <mergeCell ref="AD402:AG405"/>
    <mergeCell ref="AY406:AY409"/>
    <mergeCell ref="AZ406:AZ409"/>
    <mergeCell ref="O408:O409"/>
    <mergeCell ref="P408:T409"/>
    <mergeCell ref="B410:AJ413"/>
    <mergeCell ref="AK410:AO413"/>
    <mergeCell ref="B394:B397"/>
    <mergeCell ref="C394:C397"/>
    <mergeCell ref="D394:D397"/>
    <mergeCell ref="E394:E397"/>
    <mergeCell ref="F394:G397"/>
    <mergeCell ref="H394:J397"/>
    <mergeCell ref="AW398:AW401"/>
    <mergeCell ref="AY398:AZ401"/>
    <mergeCell ref="O400:O401"/>
    <mergeCell ref="P400:T401"/>
    <mergeCell ref="B402:B405"/>
    <mergeCell ref="C402:C405"/>
    <mergeCell ref="D402:D405"/>
    <mergeCell ref="E402:E405"/>
    <mergeCell ref="F402:G405"/>
    <mergeCell ref="H402:J405"/>
    <mergeCell ref="AD398:AG401"/>
    <mergeCell ref="AH398:AJ401"/>
    <mergeCell ref="AK398:AM401"/>
    <mergeCell ref="AN398:AR401"/>
    <mergeCell ref="AT398:AU401"/>
    <mergeCell ref="AV398:AV401"/>
    <mergeCell ref="H398:J401"/>
    <mergeCell ref="K398:N401"/>
    <mergeCell ref="O398:T399"/>
    <mergeCell ref="U398:W401"/>
    <mergeCell ref="X398:Z401"/>
    <mergeCell ref="AA398:AC401"/>
    <mergeCell ref="AY402:AZ405"/>
    <mergeCell ref="O404:O405"/>
    <mergeCell ref="P404:T405"/>
    <mergeCell ref="B398:B401"/>
    <mergeCell ref="O392:O393"/>
    <mergeCell ref="P392:T393"/>
    <mergeCell ref="AD390:AG393"/>
    <mergeCell ref="AH390:AJ393"/>
    <mergeCell ref="AK390:AM393"/>
    <mergeCell ref="AN390:AR393"/>
    <mergeCell ref="AT390:AT393"/>
    <mergeCell ref="AU390:AU393"/>
    <mergeCell ref="H390:J393"/>
    <mergeCell ref="K390:N393"/>
    <mergeCell ref="O390:T391"/>
    <mergeCell ref="U390:W393"/>
    <mergeCell ref="X390:Z393"/>
    <mergeCell ref="AA390:AC393"/>
    <mergeCell ref="AW394:AW397"/>
    <mergeCell ref="AY394:AY397"/>
    <mergeCell ref="AZ394:AZ397"/>
    <mergeCell ref="O396:O397"/>
    <mergeCell ref="P396:T397"/>
    <mergeCell ref="AH394:AJ397"/>
    <mergeCell ref="AK394:AM397"/>
    <mergeCell ref="AN394:AR397"/>
    <mergeCell ref="AT394:AT397"/>
    <mergeCell ref="AU394:AU397"/>
    <mergeCell ref="AV394:AV397"/>
    <mergeCell ref="K394:N397"/>
    <mergeCell ref="O394:T395"/>
    <mergeCell ref="U394:W397"/>
    <mergeCell ref="X394:Z397"/>
    <mergeCell ref="AA394:AC397"/>
    <mergeCell ref="AD394:AG397"/>
    <mergeCell ref="AW386:AW389"/>
    <mergeCell ref="AY386:AY389"/>
    <mergeCell ref="AZ386:AZ389"/>
    <mergeCell ref="O388:O389"/>
    <mergeCell ref="P388:T389"/>
    <mergeCell ref="B390:B393"/>
    <mergeCell ref="C390:C393"/>
    <mergeCell ref="D390:D393"/>
    <mergeCell ref="E390:E393"/>
    <mergeCell ref="F390:G393"/>
    <mergeCell ref="AH386:AJ389"/>
    <mergeCell ref="AK386:AM389"/>
    <mergeCell ref="AN386:AR389"/>
    <mergeCell ref="AT386:AT389"/>
    <mergeCell ref="AU386:AU389"/>
    <mergeCell ref="AV386:AV389"/>
    <mergeCell ref="K386:N389"/>
    <mergeCell ref="O386:T387"/>
    <mergeCell ref="U386:W389"/>
    <mergeCell ref="X386:Z389"/>
    <mergeCell ref="AA386:AC389"/>
    <mergeCell ref="AD386:AG389"/>
    <mergeCell ref="B386:B389"/>
    <mergeCell ref="C386:C389"/>
    <mergeCell ref="D386:D389"/>
    <mergeCell ref="E386:E389"/>
    <mergeCell ref="F386:G389"/>
    <mergeCell ref="H386:J389"/>
    <mergeCell ref="AV390:AV393"/>
    <mergeCell ref="AW390:AW393"/>
    <mergeCell ref="AY390:AY393"/>
    <mergeCell ref="AZ390:AZ393"/>
    <mergeCell ref="AW382:AW385"/>
    <mergeCell ref="AY382:AY385"/>
    <mergeCell ref="AZ382:AZ385"/>
    <mergeCell ref="O384:O385"/>
    <mergeCell ref="P384:T385"/>
    <mergeCell ref="AD382:AG385"/>
    <mergeCell ref="AH382:AJ385"/>
    <mergeCell ref="AK382:AM385"/>
    <mergeCell ref="AN382:AR385"/>
    <mergeCell ref="AT382:AT385"/>
    <mergeCell ref="AU382:AU385"/>
    <mergeCell ref="H382:J385"/>
    <mergeCell ref="K382:N385"/>
    <mergeCell ref="O382:T383"/>
    <mergeCell ref="U382:W385"/>
    <mergeCell ref="X382:Z385"/>
    <mergeCell ref="AA382:AC385"/>
    <mergeCell ref="B382:B385"/>
    <mergeCell ref="C382:C385"/>
    <mergeCell ref="D382:D385"/>
    <mergeCell ref="E382:E385"/>
    <mergeCell ref="F382:G385"/>
    <mergeCell ref="AH378:AJ381"/>
    <mergeCell ref="AK378:AM381"/>
    <mergeCell ref="AN378:AR381"/>
    <mergeCell ref="AT378:AT381"/>
    <mergeCell ref="AU378:AU381"/>
    <mergeCell ref="AV378:AV381"/>
    <mergeCell ref="K378:N381"/>
    <mergeCell ref="O378:T379"/>
    <mergeCell ref="U378:W381"/>
    <mergeCell ref="X378:Z381"/>
    <mergeCell ref="AA378:AC381"/>
    <mergeCell ref="AD378:AG381"/>
    <mergeCell ref="B378:B381"/>
    <mergeCell ref="C378:C381"/>
    <mergeCell ref="D378:D381"/>
    <mergeCell ref="E378:E381"/>
    <mergeCell ref="F378:G381"/>
    <mergeCell ref="H378:J381"/>
    <mergeCell ref="AV382:AV385"/>
    <mergeCell ref="AY374:AZ377"/>
    <mergeCell ref="O374:T375"/>
    <mergeCell ref="U374:W377"/>
    <mergeCell ref="X374:Z377"/>
    <mergeCell ref="AA374:AC377"/>
    <mergeCell ref="AD374:AG377"/>
    <mergeCell ref="AH374:AJ377"/>
    <mergeCell ref="O376:O377"/>
    <mergeCell ref="P376:T377"/>
    <mergeCell ref="AY370:AZ373"/>
    <mergeCell ref="O372:O373"/>
    <mergeCell ref="P372:T373"/>
    <mergeCell ref="AW378:AW381"/>
    <mergeCell ref="AY378:AY381"/>
    <mergeCell ref="AZ378:AZ381"/>
    <mergeCell ref="O380:O381"/>
    <mergeCell ref="P380:T381"/>
    <mergeCell ref="B374:B377"/>
    <mergeCell ref="C374:C377"/>
    <mergeCell ref="D374:D377"/>
    <mergeCell ref="E374:E377"/>
    <mergeCell ref="F374:G377"/>
    <mergeCell ref="H374:J377"/>
    <mergeCell ref="K374:N377"/>
    <mergeCell ref="AH370:AJ373"/>
    <mergeCell ref="AK370:AM373"/>
    <mergeCell ref="AN370:AR373"/>
    <mergeCell ref="AT370:AU373"/>
    <mergeCell ref="AV370:AV373"/>
    <mergeCell ref="AW370:AW373"/>
    <mergeCell ref="K370:N373"/>
    <mergeCell ref="O370:T371"/>
    <mergeCell ref="U370:W373"/>
    <mergeCell ref="X370:Z373"/>
    <mergeCell ref="AA370:AC373"/>
    <mergeCell ref="AD370:AG373"/>
    <mergeCell ref="B370:B373"/>
    <mergeCell ref="C370:C373"/>
    <mergeCell ref="D370:D373"/>
    <mergeCell ref="E370:E373"/>
    <mergeCell ref="F370:G373"/>
    <mergeCell ref="H370:J373"/>
    <mergeCell ref="AK374:AM377"/>
    <mergeCell ref="AN374:AR377"/>
    <mergeCell ref="AT374:AU377"/>
    <mergeCell ref="AV374:AV377"/>
    <mergeCell ref="AW374:AW377"/>
    <mergeCell ref="F362:G365"/>
    <mergeCell ref="H362:J365"/>
    <mergeCell ref="AV366:AV369"/>
    <mergeCell ref="AW366:AW369"/>
    <mergeCell ref="AY366:AY369"/>
    <mergeCell ref="AZ366:AZ369"/>
    <mergeCell ref="O368:O369"/>
    <mergeCell ref="P368:T369"/>
    <mergeCell ref="AD366:AG369"/>
    <mergeCell ref="AH366:AJ369"/>
    <mergeCell ref="AK366:AM369"/>
    <mergeCell ref="AN366:AR369"/>
    <mergeCell ref="AT366:AT369"/>
    <mergeCell ref="AU366:AU369"/>
    <mergeCell ref="H366:J369"/>
    <mergeCell ref="K366:N369"/>
    <mergeCell ref="O366:T367"/>
    <mergeCell ref="U366:W369"/>
    <mergeCell ref="X366:Z369"/>
    <mergeCell ref="AA366:AC369"/>
    <mergeCell ref="H358:J361"/>
    <mergeCell ref="K358:N361"/>
    <mergeCell ref="O358:T359"/>
    <mergeCell ref="U358:W361"/>
    <mergeCell ref="X358:Z361"/>
    <mergeCell ref="AA358:AC361"/>
    <mergeCell ref="AW362:AW365"/>
    <mergeCell ref="AY362:AY365"/>
    <mergeCell ref="AZ362:AZ365"/>
    <mergeCell ref="O364:O365"/>
    <mergeCell ref="P364:T365"/>
    <mergeCell ref="B366:B369"/>
    <mergeCell ref="C366:C369"/>
    <mergeCell ref="D366:D369"/>
    <mergeCell ref="E366:E369"/>
    <mergeCell ref="F366:G369"/>
    <mergeCell ref="AH362:AJ365"/>
    <mergeCell ref="AK362:AM365"/>
    <mergeCell ref="AN362:AR365"/>
    <mergeCell ref="AT362:AT365"/>
    <mergeCell ref="AU362:AU365"/>
    <mergeCell ref="AV362:AV365"/>
    <mergeCell ref="K362:N365"/>
    <mergeCell ref="O362:T363"/>
    <mergeCell ref="U362:W365"/>
    <mergeCell ref="X362:Z365"/>
    <mergeCell ref="AA362:AC365"/>
    <mergeCell ref="AD362:AG365"/>
    <mergeCell ref="B362:B365"/>
    <mergeCell ref="C362:C365"/>
    <mergeCell ref="D362:D365"/>
    <mergeCell ref="E362:E365"/>
    <mergeCell ref="AZ354:AZ357"/>
    <mergeCell ref="O356:O357"/>
    <mergeCell ref="P356:T357"/>
    <mergeCell ref="B358:B361"/>
    <mergeCell ref="C358:C361"/>
    <mergeCell ref="D358:D361"/>
    <mergeCell ref="E358:E361"/>
    <mergeCell ref="F358:G361"/>
    <mergeCell ref="AH354:AJ357"/>
    <mergeCell ref="AK354:AM357"/>
    <mergeCell ref="AN354:AR357"/>
    <mergeCell ref="AT354:AT357"/>
    <mergeCell ref="AU354:AU357"/>
    <mergeCell ref="AV354:AV357"/>
    <mergeCell ref="K354:N357"/>
    <mergeCell ref="O354:T355"/>
    <mergeCell ref="U354:W357"/>
    <mergeCell ref="X354:Z357"/>
    <mergeCell ref="AA354:AC357"/>
    <mergeCell ref="AD354:AG357"/>
    <mergeCell ref="AV358:AV361"/>
    <mergeCell ref="AW358:AW361"/>
    <mergeCell ref="AY358:AY361"/>
    <mergeCell ref="AZ358:AZ361"/>
    <mergeCell ref="O360:O361"/>
    <mergeCell ref="P360:T361"/>
    <mergeCell ref="AD358:AG361"/>
    <mergeCell ref="AH358:AJ361"/>
    <mergeCell ref="AK358:AM361"/>
    <mergeCell ref="AN358:AR361"/>
    <mergeCell ref="AT358:AT361"/>
    <mergeCell ref="AU358:AU361"/>
    <mergeCell ref="AA346:AC349"/>
    <mergeCell ref="AD346:AG349"/>
    <mergeCell ref="B346:B349"/>
    <mergeCell ref="C346:C349"/>
    <mergeCell ref="D346:D349"/>
    <mergeCell ref="E346:E349"/>
    <mergeCell ref="F346:G349"/>
    <mergeCell ref="H346:J349"/>
    <mergeCell ref="AY350:AY353"/>
    <mergeCell ref="AZ350:AZ353"/>
    <mergeCell ref="O352:O353"/>
    <mergeCell ref="P352:T353"/>
    <mergeCell ref="B354:B357"/>
    <mergeCell ref="C354:C357"/>
    <mergeCell ref="D354:D357"/>
    <mergeCell ref="E354:E357"/>
    <mergeCell ref="F354:G357"/>
    <mergeCell ref="H354:J357"/>
    <mergeCell ref="AK350:AM353"/>
    <mergeCell ref="AN350:AR353"/>
    <mergeCell ref="AT350:AT353"/>
    <mergeCell ref="AU350:AU353"/>
    <mergeCell ref="AV350:AV353"/>
    <mergeCell ref="AW350:AW353"/>
    <mergeCell ref="O350:T351"/>
    <mergeCell ref="U350:W353"/>
    <mergeCell ref="X350:Z353"/>
    <mergeCell ref="AA350:AC353"/>
    <mergeCell ref="AD350:AG353"/>
    <mergeCell ref="AH350:AJ353"/>
    <mergeCell ref="AW354:AW357"/>
    <mergeCell ref="AY354:AY357"/>
    <mergeCell ref="AY342:AZ345"/>
    <mergeCell ref="O342:T343"/>
    <mergeCell ref="U342:W345"/>
    <mergeCell ref="X342:Z345"/>
    <mergeCell ref="AA342:AC345"/>
    <mergeCell ref="AD342:AG345"/>
    <mergeCell ref="AH342:AJ345"/>
    <mergeCell ref="O344:O345"/>
    <mergeCell ref="P344:T345"/>
    <mergeCell ref="AY338:AZ341"/>
    <mergeCell ref="O340:O341"/>
    <mergeCell ref="P340:T341"/>
    <mergeCell ref="AY346:AZ349"/>
    <mergeCell ref="O348:O349"/>
    <mergeCell ref="P348:T349"/>
    <mergeCell ref="B350:B353"/>
    <mergeCell ref="C350:C353"/>
    <mergeCell ref="D350:D353"/>
    <mergeCell ref="E350:E353"/>
    <mergeCell ref="F350:G353"/>
    <mergeCell ref="H350:J353"/>
    <mergeCell ref="K350:N353"/>
    <mergeCell ref="AH346:AJ349"/>
    <mergeCell ref="AK346:AM349"/>
    <mergeCell ref="AN346:AR349"/>
    <mergeCell ref="AT346:AU349"/>
    <mergeCell ref="AV346:AV349"/>
    <mergeCell ref="AW346:AW349"/>
    <mergeCell ref="K346:N349"/>
    <mergeCell ref="O346:T347"/>
    <mergeCell ref="U346:W349"/>
    <mergeCell ref="X346:Z349"/>
    <mergeCell ref="B342:B345"/>
    <mergeCell ref="C342:C345"/>
    <mergeCell ref="D342:D345"/>
    <mergeCell ref="E342:E345"/>
    <mergeCell ref="F342:G345"/>
    <mergeCell ref="H342:J345"/>
    <mergeCell ref="K342:N345"/>
    <mergeCell ref="AH338:AJ341"/>
    <mergeCell ref="AK338:AM341"/>
    <mergeCell ref="AN338:AR341"/>
    <mergeCell ref="AT338:AU341"/>
    <mergeCell ref="AV338:AV341"/>
    <mergeCell ref="AW338:AW341"/>
    <mergeCell ref="K338:N341"/>
    <mergeCell ref="O338:T339"/>
    <mergeCell ref="U338:W341"/>
    <mergeCell ref="X338:Z341"/>
    <mergeCell ref="AA338:AC341"/>
    <mergeCell ref="AD338:AG341"/>
    <mergeCell ref="B338:B341"/>
    <mergeCell ref="C338:C341"/>
    <mergeCell ref="D338:D341"/>
    <mergeCell ref="E338:E341"/>
    <mergeCell ref="F338:G341"/>
    <mergeCell ref="H338:J341"/>
    <mergeCell ref="AK342:AM345"/>
    <mergeCell ref="AN342:AR345"/>
    <mergeCell ref="AT342:AU345"/>
    <mergeCell ref="AV342:AV345"/>
    <mergeCell ref="AW342:AW345"/>
    <mergeCell ref="AH334:AJ337"/>
    <mergeCell ref="AK334:AM337"/>
    <mergeCell ref="AN334:AR337"/>
    <mergeCell ref="AT334:AU337"/>
    <mergeCell ref="AV334:AV337"/>
    <mergeCell ref="AW334:AW337"/>
    <mergeCell ref="K334:N337"/>
    <mergeCell ref="O334:T335"/>
    <mergeCell ref="U334:W337"/>
    <mergeCell ref="X334:Z337"/>
    <mergeCell ref="AA334:AC337"/>
    <mergeCell ref="AD334:AG337"/>
    <mergeCell ref="O336:O337"/>
    <mergeCell ref="P336:T337"/>
    <mergeCell ref="B334:B337"/>
    <mergeCell ref="C334:C337"/>
    <mergeCell ref="D334:D337"/>
    <mergeCell ref="E334:E337"/>
    <mergeCell ref="F334:G337"/>
    <mergeCell ref="H334:J337"/>
    <mergeCell ref="AK330:AM333"/>
    <mergeCell ref="AN330:AR333"/>
    <mergeCell ref="AU330:AU331"/>
    <mergeCell ref="AV330:AV333"/>
    <mergeCell ref="AW330:AW333"/>
    <mergeCell ref="O332:O333"/>
    <mergeCell ref="P332:T333"/>
    <mergeCell ref="AU332:AU333"/>
    <mergeCell ref="O330:T331"/>
    <mergeCell ref="U330:W333"/>
    <mergeCell ref="X330:Z333"/>
    <mergeCell ref="AA330:AC333"/>
    <mergeCell ref="AD330:AG333"/>
    <mergeCell ref="AH330:AJ333"/>
    <mergeCell ref="B326:AJ329"/>
    <mergeCell ref="AK326:AO329"/>
    <mergeCell ref="AP326:AR329"/>
    <mergeCell ref="B330:B333"/>
    <mergeCell ref="C330:C333"/>
    <mergeCell ref="D330:D333"/>
    <mergeCell ref="E330:E333"/>
    <mergeCell ref="F330:G333"/>
    <mergeCell ref="H330:J333"/>
    <mergeCell ref="K330:N333"/>
    <mergeCell ref="AH322:AJ325"/>
    <mergeCell ref="AK322:AM325"/>
    <mergeCell ref="AN322:AR325"/>
    <mergeCell ref="AU322:AU323"/>
    <mergeCell ref="AV322:AV325"/>
    <mergeCell ref="AW322:AW325"/>
    <mergeCell ref="AU324:AU325"/>
    <mergeCell ref="K322:N325"/>
    <mergeCell ref="O322:T323"/>
    <mergeCell ref="U322:W325"/>
    <mergeCell ref="X322:Z325"/>
    <mergeCell ref="AA322:AC325"/>
    <mergeCell ref="AD322:AG325"/>
    <mergeCell ref="O324:O325"/>
    <mergeCell ref="P324:T325"/>
    <mergeCell ref="B322:B325"/>
    <mergeCell ref="C322:C325"/>
    <mergeCell ref="D322:D325"/>
    <mergeCell ref="E322:E325"/>
    <mergeCell ref="F322:G325"/>
    <mergeCell ref="H322:J325"/>
    <mergeCell ref="AH318:AJ321"/>
    <mergeCell ref="AK318:AM321"/>
    <mergeCell ref="AN318:AR321"/>
    <mergeCell ref="AU318:AU319"/>
    <mergeCell ref="AV318:AV321"/>
    <mergeCell ref="AW318:AW321"/>
    <mergeCell ref="AU320:AU321"/>
    <mergeCell ref="K318:N321"/>
    <mergeCell ref="O318:T319"/>
    <mergeCell ref="U318:W321"/>
    <mergeCell ref="X318:Z321"/>
    <mergeCell ref="AA318:AC321"/>
    <mergeCell ref="AD318:AG321"/>
    <mergeCell ref="O320:O321"/>
    <mergeCell ref="P320:T321"/>
    <mergeCell ref="B318:B321"/>
    <mergeCell ref="C318:C321"/>
    <mergeCell ref="D318:D321"/>
    <mergeCell ref="E318:E321"/>
    <mergeCell ref="F318:G321"/>
    <mergeCell ref="H318:J321"/>
    <mergeCell ref="AH314:AJ317"/>
    <mergeCell ref="AK314:AM317"/>
    <mergeCell ref="AN314:AR317"/>
    <mergeCell ref="AU314:AU315"/>
    <mergeCell ref="AV314:AV317"/>
    <mergeCell ref="AW314:AW317"/>
    <mergeCell ref="AU316:AU317"/>
    <mergeCell ref="K314:N317"/>
    <mergeCell ref="O314:T315"/>
    <mergeCell ref="U314:W317"/>
    <mergeCell ref="X314:Z317"/>
    <mergeCell ref="AA314:AC317"/>
    <mergeCell ref="AD314:AG317"/>
    <mergeCell ref="O316:O317"/>
    <mergeCell ref="P316:T317"/>
    <mergeCell ref="B314:B317"/>
    <mergeCell ref="C314:C317"/>
    <mergeCell ref="D314:D317"/>
    <mergeCell ref="E314:E317"/>
    <mergeCell ref="F314:G317"/>
    <mergeCell ref="H314:J317"/>
    <mergeCell ref="AH310:AJ313"/>
    <mergeCell ref="AK310:AM313"/>
    <mergeCell ref="AN310:AR313"/>
    <mergeCell ref="AU310:AU311"/>
    <mergeCell ref="AV310:AV313"/>
    <mergeCell ref="AW310:AW313"/>
    <mergeCell ref="AU312:AU313"/>
    <mergeCell ref="K310:N313"/>
    <mergeCell ref="O310:T311"/>
    <mergeCell ref="U310:W313"/>
    <mergeCell ref="X310:Z313"/>
    <mergeCell ref="AA310:AC313"/>
    <mergeCell ref="AD310:AG313"/>
    <mergeCell ref="O312:O313"/>
    <mergeCell ref="P312:T313"/>
    <mergeCell ref="B310:B313"/>
    <mergeCell ref="C310:C313"/>
    <mergeCell ref="D310:D313"/>
    <mergeCell ref="E310:E313"/>
    <mergeCell ref="F310:G313"/>
    <mergeCell ref="H310:J313"/>
    <mergeCell ref="AH306:AJ309"/>
    <mergeCell ref="AK306:AM309"/>
    <mergeCell ref="AN306:AR309"/>
    <mergeCell ref="AU306:AU307"/>
    <mergeCell ref="AV306:AV309"/>
    <mergeCell ref="AW306:AW309"/>
    <mergeCell ref="AU308:AU309"/>
    <mergeCell ref="K306:N309"/>
    <mergeCell ref="O306:T307"/>
    <mergeCell ref="U306:W309"/>
    <mergeCell ref="X306:Z309"/>
    <mergeCell ref="AA306:AC309"/>
    <mergeCell ref="AD306:AG309"/>
    <mergeCell ref="O308:O309"/>
    <mergeCell ref="P308:T309"/>
    <mergeCell ref="B306:B309"/>
    <mergeCell ref="C306:C309"/>
    <mergeCell ref="D306:D309"/>
    <mergeCell ref="E306:E309"/>
    <mergeCell ref="F306:G309"/>
    <mergeCell ref="H306:J309"/>
    <mergeCell ref="AH302:AJ305"/>
    <mergeCell ref="AK302:AM305"/>
    <mergeCell ref="AN302:AR305"/>
    <mergeCell ref="AU302:AU303"/>
    <mergeCell ref="AV302:AV305"/>
    <mergeCell ref="AW302:AW305"/>
    <mergeCell ref="AU304:AU305"/>
    <mergeCell ref="K302:N305"/>
    <mergeCell ref="O302:T303"/>
    <mergeCell ref="U302:W305"/>
    <mergeCell ref="X302:Z305"/>
    <mergeCell ref="AA302:AC305"/>
    <mergeCell ref="AD302:AG305"/>
    <mergeCell ref="O304:O305"/>
    <mergeCell ref="P304:T305"/>
    <mergeCell ref="B302:B305"/>
    <mergeCell ref="C302:C305"/>
    <mergeCell ref="D302:D305"/>
    <mergeCell ref="E302:E305"/>
    <mergeCell ref="F302:G305"/>
    <mergeCell ref="H302:J305"/>
    <mergeCell ref="AH298:AJ301"/>
    <mergeCell ref="AK298:AM301"/>
    <mergeCell ref="AN298:AR301"/>
    <mergeCell ref="AU298:AU299"/>
    <mergeCell ref="AV298:AV301"/>
    <mergeCell ref="AW298:AW301"/>
    <mergeCell ref="AU300:AU301"/>
    <mergeCell ref="K298:N301"/>
    <mergeCell ref="O298:T299"/>
    <mergeCell ref="U298:W301"/>
    <mergeCell ref="X298:Z301"/>
    <mergeCell ref="AA298:AC301"/>
    <mergeCell ref="AD298:AG301"/>
    <mergeCell ref="O300:O301"/>
    <mergeCell ref="P300:T301"/>
    <mergeCell ref="B298:B301"/>
    <mergeCell ref="C298:C301"/>
    <mergeCell ref="D298:D301"/>
    <mergeCell ref="E298:E301"/>
    <mergeCell ref="F298:G301"/>
    <mergeCell ref="H298:J301"/>
    <mergeCell ref="AH294:AJ297"/>
    <mergeCell ref="AK294:AM297"/>
    <mergeCell ref="AN294:AR297"/>
    <mergeCell ref="AU294:AU295"/>
    <mergeCell ref="AV294:AV297"/>
    <mergeCell ref="AW294:AW297"/>
    <mergeCell ref="AU296:AU297"/>
    <mergeCell ref="K294:N297"/>
    <mergeCell ref="O294:T295"/>
    <mergeCell ref="U294:W297"/>
    <mergeCell ref="X294:Z297"/>
    <mergeCell ref="AA294:AC297"/>
    <mergeCell ref="AD294:AG297"/>
    <mergeCell ref="O296:O297"/>
    <mergeCell ref="P296:T297"/>
    <mergeCell ref="B294:B297"/>
    <mergeCell ref="C294:C297"/>
    <mergeCell ref="D294:D297"/>
    <mergeCell ref="E294:E297"/>
    <mergeCell ref="F294:G297"/>
    <mergeCell ref="H294:J297"/>
    <mergeCell ref="AH290:AJ293"/>
    <mergeCell ref="AK290:AM293"/>
    <mergeCell ref="AN290:AR293"/>
    <mergeCell ref="AU290:AU291"/>
    <mergeCell ref="AV290:AV293"/>
    <mergeCell ref="AW290:AW293"/>
    <mergeCell ref="AU292:AU293"/>
    <mergeCell ref="K290:N293"/>
    <mergeCell ref="O290:T291"/>
    <mergeCell ref="U290:W293"/>
    <mergeCell ref="X290:Z293"/>
    <mergeCell ref="AA290:AC293"/>
    <mergeCell ref="AD290:AG293"/>
    <mergeCell ref="O292:O293"/>
    <mergeCell ref="P292:T293"/>
    <mergeCell ref="B290:B293"/>
    <mergeCell ref="C290:C293"/>
    <mergeCell ref="D290:D293"/>
    <mergeCell ref="E290:E293"/>
    <mergeCell ref="F290:G293"/>
    <mergeCell ref="H290:J293"/>
    <mergeCell ref="AH286:AJ289"/>
    <mergeCell ref="AK286:AM289"/>
    <mergeCell ref="AN286:AR289"/>
    <mergeCell ref="AU286:AU287"/>
    <mergeCell ref="AV286:AV289"/>
    <mergeCell ref="AW286:AW289"/>
    <mergeCell ref="AU288:AU289"/>
    <mergeCell ref="K286:N289"/>
    <mergeCell ref="O286:T287"/>
    <mergeCell ref="U286:W289"/>
    <mergeCell ref="X286:Z289"/>
    <mergeCell ref="AA286:AC289"/>
    <mergeCell ref="AD286:AG289"/>
    <mergeCell ref="O288:O289"/>
    <mergeCell ref="P288:T289"/>
    <mergeCell ref="B286:B289"/>
    <mergeCell ref="C286:C289"/>
    <mergeCell ref="D286:D289"/>
    <mergeCell ref="E286:E289"/>
    <mergeCell ref="F286:G289"/>
    <mergeCell ref="H286:J289"/>
    <mergeCell ref="AH282:AJ285"/>
    <mergeCell ref="AK282:AM285"/>
    <mergeCell ref="AN282:AR285"/>
    <mergeCell ref="AU282:AU283"/>
    <mergeCell ref="AV282:AV285"/>
    <mergeCell ref="AW282:AW285"/>
    <mergeCell ref="AU284:AU285"/>
    <mergeCell ref="K282:N285"/>
    <mergeCell ref="O282:T283"/>
    <mergeCell ref="U282:W285"/>
    <mergeCell ref="X282:Z285"/>
    <mergeCell ref="AA282:AC285"/>
    <mergeCell ref="AD282:AG285"/>
    <mergeCell ref="O284:O285"/>
    <mergeCell ref="P284:T285"/>
    <mergeCell ref="B282:B285"/>
    <mergeCell ref="C282:C285"/>
    <mergeCell ref="D282:D285"/>
    <mergeCell ref="E282:E285"/>
    <mergeCell ref="F282:G285"/>
    <mergeCell ref="H282:J285"/>
    <mergeCell ref="AH278:AJ281"/>
    <mergeCell ref="AK278:AM281"/>
    <mergeCell ref="AN278:AR281"/>
    <mergeCell ref="AU278:AU279"/>
    <mergeCell ref="AV278:AV281"/>
    <mergeCell ref="AW278:AW281"/>
    <mergeCell ref="AU280:AU281"/>
    <mergeCell ref="K278:N281"/>
    <mergeCell ref="O278:T279"/>
    <mergeCell ref="U278:W281"/>
    <mergeCell ref="X278:Z281"/>
    <mergeCell ref="AA278:AC281"/>
    <mergeCell ref="AD278:AG281"/>
    <mergeCell ref="O280:O281"/>
    <mergeCell ref="P280:T281"/>
    <mergeCell ref="B278:B281"/>
    <mergeCell ref="C278:C281"/>
    <mergeCell ref="D278:D281"/>
    <mergeCell ref="E278:E281"/>
    <mergeCell ref="F278:G281"/>
    <mergeCell ref="H278:J281"/>
    <mergeCell ref="AH274:AJ277"/>
    <mergeCell ref="AK274:AM277"/>
    <mergeCell ref="AN274:AR277"/>
    <mergeCell ref="AU274:AU275"/>
    <mergeCell ref="AV274:AV277"/>
    <mergeCell ref="AW274:AW277"/>
    <mergeCell ref="AU276:AU277"/>
    <mergeCell ref="K274:N277"/>
    <mergeCell ref="O274:T275"/>
    <mergeCell ref="U274:W277"/>
    <mergeCell ref="X274:Z277"/>
    <mergeCell ref="AA274:AC277"/>
    <mergeCell ref="AD274:AG277"/>
    <mergeCell ref="O276:O277"/>
    <mergeCell ref="P276:T277"/>
    <mergeCell ref="B274:B277"/>
    <mergeCell ref="C274:C277"/>
    <mergeCell ref="D274:D277"/>
    <mergeCell ref="E274:E277"/>
    <mergeCell ref="F274:G277"/>
    <mergeCell ref="H274:J277"/>
    <mergeCell ref="AH270:AJ273"/>
    <mergeCell ref="AK270:AM273"/>
    <mergeCell ref="AN270:AR273"/>
    <mergeCell ref="AU270:AU271"/>
    <mergeCell ref="AV270:AV273"/>
    <mergeCell ref="AW270:AW273"/>
    <mergeCell ref="AU272:AU273"/>
    <mergeCell ref="K270:N273"/>
    <mergeCell ref="O270:T271"/>
    <mergeCell ref="U270:W273"/>
    <mergeCell ref="X270:Z273"/>
    <mergeCell ref="AA270:AC273"/>
    <mergeCell ref="AD270:AG273"/>
    <mergeCell ref="O272:O273"/>
    <mergeCell ref="P272:T273"/>
    <mergeCell ref="B270:B273"/>
    <mergeCell ref="C270:C273"/>
    <mergeCell ref="D270:D273"/>
    <mergeCell ref="E270:E273"/>
    <mergeCell ref="F270:G273"/>
    <mergeCell ref="H270:J273"/>
    <mergeCell ref="AH266:AJ269"/>
    <mergeCell ref="AK266:AM269"/>
    <mergeCell ref="AN266:AR269"/>
    <mergeCell ref="AU266:AU267"/>
    <mergeCell ref="AV266:AV269"/>
    <mergeCell ref="AW266:AW269"/>
    <mergeCell ref="AU268:AU269"/>
    <mergeCell ref="K266:N269"/>
    <mergeCell ref="O266:T267"/>
    <mergeCell ref="U266:W269"/>
    <mergeCell ref="X266:Z269"/>
    <mergeCell ref="AA266:AC269"/>
    <mergeCell ref="AD266:AG269"/>
    <mergeCell ref="O268:O269"/>
    <mergeCell ref="P268:T269"/>
    <mergeCell ref="B266:B269"/>
    <mergeCell ref="C266:C269"/>
    <mergeCell ref="D266:D269"/>
    <mergeCell ref="E266:E269"/>
    <mergeCell ref="F266:G269"/>
    <mergeCell ref="H266:J269"/>
    <mergeCell ref="AH262:AJ265"/>
    <mergeCell ref="AK262:AM265"/>
    <mergeCell ref="AN262:AR265"/>
    <mergeCell ref="AU262:AU263"/>
    <mergeCell ref="AV262:AV265"/>
    <mergeCell ref="AW262:AW265"/>
    <mergeCell ref="AU264:AU265"/>
    <mergeCell ref="K262:N265"/>
    <mergeCell ref="O262:T263"/>
    <mergeCell ref="U262:W265"/>
    <mergeCell ref="X262:Z265"/>
    <mergeCell ref="AA262:AC265"/>
    <mergeCell ref="AD262:AG265"/>
    <mergeCell ref="O264:O265"/>
    <mergeCell ref="P264:T265"/>
    <mergeCell ref="B262:B265"/>
    <mergeCell ref="C262:C265"/>
    <mergeCell ref="D262:D265"/>
    <mergeCell ref="E262:E265"/>
    <mergeCell ref="F262:G265"/>
    <mergeCell ref="H262:J265"/>
    <mergeCell ref="AH258:AJ261"/>
    <mergeCell ref="AK258:AM261"/>
    <mergeCell ref="AN258:AR261"/>
    <mergeCell ref="AU258:AU259"/>
    <mergeCell ref="AV258:AV261"/>
    <mergeCell ref="AW258:AW261"/>
    <mergeCell ref="AU260:AU261"/>
    <mergeCell ref="K258:N261"/>
    <mergeCell ref="O258:T259"/>
    <mergeCell ref="U258:W261"/>
    <mergeCell ref="X258:Z261"/>
    <mergeCell ref="AA258:AC261"/>
    <mergeCell ref="AD258:AG261"/>
    <mergeCell ref="O260:O261"/>
    <mergeCell ref="P260:T261"/>
    <mergeCell ref="B258:B261"/>
    <mergeCell ref="C258:C261"/>
    <mergeCell ref="D258:D261"/>
    <mergeCell ref="E258:E261"/>
    <mergeCell ref="F258:G261"/>
    <mergeCell ref="H258:J261"/>
    <mergeCell ref="AN254:AR257"/>
    <mergeCell ref="AV254:AV257"/>
    <mergeCell ref="AW254:AW257"/>
    <mergeCell ref="U255:W257"/>
    <mergeCell ref="X255:Z257"/>
    <mergeCell ref="AA255:AC257"/>
    <mergeCell ref="AD255:AG257"/>
    <mergeCell ref="AH255:AJ257"/>
    <mergeCell ref="AK255:AM257"/>
    <mergeCell ref="B254:G257"/>
    <mergeCell ref="H254:J257"/>
    <mergeCell ref="K254:N257"/>
    <mergeCell ref="O254:T255"/>
    <mergeCell ref="U254:AG254"/>
    <mergeCell ref="AH254:AM254"/>
    <mergeCell ref="P256:T257"/>
    <mergeCell ref="T237:V238"/>
    <mergeCell ref="C239:F242"/>
    <mergeCell ref="G239:L240"/>
    <mergeCell ref="M239:S240"/>
    <mergeCell ref="T239:V240"/>
    <mergeCell ref="H241:L242"/>
    <mergeCell ref="M241:S242"/>
    <mergeCell ref="T241:V242"/>
    <mergeCell ref="W231:AR242"/>
    <mergeCell ref="H233:L234"/>
    <mergeCell ref="M233:S234"/>
    <mergeCell ref="T233:V234"/>
    <mergeCell ref="C235:F238"/>
    <mergeCell ref="G235:L236"/>
    <mergeCell ref="M235:S236"/>
    <mergeCell ref="T235:V236"/>
    <mergeCell ref="H237:L238"/>
    <mergeCell ref="M237:S238"/>
    <mergeCell ref="M226:S227"/>
    <mergeCell ref="T226:V227"/>
    <mergeCell ref="H228:L229"/>
    <mergeCell ref="M228:S229"/>
    <mergeCell ref="T228:V229"/>
    <mergeCell ref="C231:F234"/>
    <mergeCell ref="G231:L232"/>
    <mergeCell ref="M231:S232"/>
    <mergeCell ref="T231:V232"/>
    <mergeCell ref="C218:I221"/>
    <mergeCell ref="R219:T219"/>
    <mergeCell ref="X219:Z219"/>
    <mergeCell ref="AG219:AO221"/>
    <mergeCell ref="C224:G229"/>
    <mergeCell ref="H224:L225"/>
    <mergeCell ref="M224:S225"/>
    <mergeCell ref="T224:V225"/>
    <mergeCell ref="W224:AR229"/>
    <mergeCell ref="H226:L227"/>
    <mergeCell ref="C214:I216"/>
    <mergeCell ref="AG214:AL217"/>
    <mergeCell ref="AM214:AO217"/>
    <mergeCell ref="R215:T215"/>
    <mergeCell ref="X215:Z215"/>
    <mergeCell ref="C217:I217"/>
    <mergeCell ref="B205:AP205"/>
    <mergeCell ref="C208:I209"/>
    <mergeCell ref="J208:AF209"/>
    <mergeCell ref="AG208:AO209"/>
    <mergeCell ref="C210:I213"/>
    <mergeCell ref="P210:R210"/>
    <mergeCell ref="V210:X210"/>
    <mergeCell ref="K212:L212"/>
    <mergeCell ref="U212:V212"/>
    <mergeCell ref="Z212:AB212"/>
    <mergeCell ref="BB196:BB197"/>
    <mergeCell ref="BC196:BC197"/>
    <mergeCell ref="C199:AB203"/>
    <mergeCell ref="AE201:AK202"/>
    <mergeCell ref="AL201:AQ202"/>
    <mergeCell ref="AV201:AV202"/>
    <mergeCell ref="AW201:AW202"/>
    <mergeCell ref="AX201:AY202"/>
    <mergeCell ref="AU202:AU203"/>
    <mergeCell ref="AV196:AV197"/>
    <mergeCell ref="AW196:AW197"/>
    <mergeCell ref="AX196:AX197"/>
    <mergeCell ref="AY196:AY197"/>
    <mergeCell ref="AZ196:AZ197"/>
    <mergeCell ref="BA196:BA197"/>
    <mergeCell ref="Z196:AA197"/>
    <mergeCell ref="AE196:AI197"/>
    <mergeCell ref="AJ196:AK197"/>
    <mergeCell ref="AL196:AM197"/>
    <mergeCell ref="AN196:AO197"/>
    <mergeCell ref="AP196:AQ197"/>
    <mergeCell ref="N196:O197"/>
    <mergeCell ref="P196:Q197"/>
    <mergeCell ref="R196:S197"/>
    <mergeCell ref="T196:U197"/>
    <mergeCell ref="V196:W197"/>
    <mergeCell ref="X196:Y197"/>
    <mergeCell ref="AU191:AU192"/>
    <mergeCell ref="AV191:AV192"/>
    <mergeCell ref="AW191:AW192"/>
    <mergeCell ref="AY191:AY192"/>
    <mergeCell ref="AZ191:AZ192"/>
    <mergeCell ref="B196:E197"/>
    <mergeCell ref="F196:G197"/>
    <mergeCell ref="H196:I197"/>
    <mergeCell ref="J196:K197"/>
    <mergeCell ref="L196:M197"/>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A188:I189"/>
    <mergeCell ref="B191:E192"/>
    <mergeCell ref="F191:G192"/>
    <mergeCell ref="H191:I192"/>
    <mergeCell ref="J191:K192"/>
    <mergeCell ref="L191:M192"/>
    <mergeCell ref="BB178:BB179"/>
    <mergeCell ref="BC178:BC179"/>
    <mergeCell ref="C181:AB185"/>
    <mergeCell ref="AE183:AK184"/>
    <mergeCell ref="AL183:AQ184"/>
    <mergeCell ref="AV183:AV184"/>
    <mergeCell ref="AW183:AW184"/>
    <mergeCell ref="AX183:AY184"/>
    <mergeCell ref="AU184:AU185"/>
    <mergeCell ref="AV178:AV179"/>
    <mergeCell ref="AW178:AW179"/>
    <mergeCell ref="AX178:AX179"/>
    <mergeCell ref="AY178:AY179"/>
    <mergeCell ref="AZ178:AZ179"/>
    <mergeCell ref="BA178:BA179"/>
    <mergeCell ref="Z178:AA179"/>
    <mergeCell ref="AE178:AI179"/>
    <mergeCell ref="AJ178:AK179"/>
    <mergeCell ref="AL178:AM179"/>
    <mergeCell ref="AN178:AO179"/>
    <mergeCell ref="AP178:AQ179"/>
    <mergeCell ref="N178:O179"/>
    <mergeCell ref="P178:Q179"/>
    <mergeCell ref="R178:S179"/>
    <mergeCell ref="T178:U179"/>
    <mergeCell ref="V178:W179"/>
    <mergeCell ref="X178:Y179"/>
    <mergeCell ref="AU173:AU174"/>
    <mergeCell ref="AV173:AV174"/>
    <mergeCell ref="AW173:AW174"/>
    <mergeCell ref="AY173:AY174"/>
    <mergeCell ref="AZ173:AZ174"/>
    <mergeCell ref="B178:E179"/>
    <mergeCell ref="F178:G179"/>
    <mergeCell ref="H178:I179"/>
    <mergeCell ref="J178:K179"/>
    <mergeCell ref="L178:M179"/>
    <mergeCell ref="Z173:AA174"/>
    <mergeCell ref="AE173:AI174"/>
    <mergeCell ref="AJ173:AK174"/>
    <mergeCell ref="AL173:AM174"/>
    <mergeCell ref="AN173:AO174"/>
    <mergeCell ref="AP173:AQ174"/>
    <mergeCell ref="N173:O174"/>
    <mergeCell ref="P173:Q174"/>
    <mergeCell ref="R173:S174"/>
    <mergeCell ref="T173:U174"/>
    <mergeCell ref="V173:W174"/>
    <mergeCell ref="X173:Y174"/>
    <mergeCell ref="A170:I171"/>
    <mergeCell ref="B173:E174"/>
    <mergeCell ref="F173:G174"/>
    <mergeCell ref="H173:I174"/>
    <mergeCell ref="J173:K174"/>
    <mergeCell ref="L173:M174"/>
    <mergeCell ref="BB160:BB161"/>
    <mergeCell ref="BC160:BC161"/>
    <mergeCell ref="C163:AB167"/>
    <mergeCell ref="AE165:AK166"/>
    <mergeCell ref="AL165:AQ166"/>
    <mergeCell ref="AV165:AV166"/>
    <mergeCell ref="AW165:AW166"/>
    <mergeCell ref="AX165:AY166"/>
    <mergeCell ref="AU166:AU167"/>
    <mergeCell ref="AV160:AV161"/>
    <mergeCell ref="AW160:AW161"/>
    <mergeCell ref="AX160:AX161"/>
    <mergeCell ref="AY160:AY161"/>
    <mergeCell ref="AZ160:AZ161"/>
    <mergeCell ref="BA160:BA161"/>
    <mergeCell ref="Z160:AA161"/>
    <mergeCell ref="AE160:AI161"/>
    <mergeCell ref="AJ160:AK161"/>
    <mergeCell ref="AL160:AM161"/>
    <mergeCell ref="AN160:AO161"/>
    <mergeCell ref="AP160:AQ161"/>
    <mergeCell ref="N160:O161"/>
    <mergeCell ref="P160:Q161"/>
    <mergeCell ref="R160:S161"/>
    <mergeCell ref="T160:U161"/>
    <mergeCell ref="V160:W161"/>
    <mergeCell ref="X160:Y161"/>
    <mergeCell ref="AU155:AU156"/>
    <mergeCell ref="AV155:AV156"/>
    <mergeCell ref="AW155:AW156"/>
    <mergeCell ref="AY155:AY156"/>
    <mergeCell ref="AZ155:AZ156"/>
    <mergeCell ref="B160:E161"/>
    <mergeCell ref="F160:G161"/>
    <mergeCell ref="H160:I161"/>
    <mergeCell ref="J160:K161"/>
    <mergeCell ref="L160:M161"/>
    <mergeCell ref="Z155:AA156"/>
    <mergeCell ref="AE155:AI156"/>
    <mergeCell ref="AJ155:AK156"/>
    <mergeCell ref="AL155:AM156"/>
    <mergeCell ref="AN155:AO156"/>
    <mergeCell ref="AP155:AQ156"/>
    <mergeCell ref="N155:O156"/>
    <mergeCell ref="P155:Q156"/>
    <mergeCell ref="R155:S156"/>
    <mergeCell ref="T155:U156"/>
    <mergeCell ref="V155:W156"/>
    <mergeCell ref="X155:Y156"/>
    <mergeCell ref="A152:I153"/>
    <mergeCell ref="B155:E156"/>
    <mergeCell ref="F155:G156"/>
    <mergeCell ref="H155:I156"/>
    <mergeCell ref="J155:K156"/>
    <mergeCell ref="L155:M156"/>
    <mergeCell ref="BB141:BB142"/>
    <mergeCell ref="BC141:BC142"/>
    <mergeCell ref="C144:AB148"/>
    <mergeCell ref="AE146:AK147"/>
    <mergeCell ref="AL146:AQ147"/>
    <mergeCell ref="AV146:AV147"/>
    <mergeCell ref="AW146:AW147"/>
    <mergeCell ref="AX146:AY147"/>
    <mergeCell ref="AU147:AU148"/>
    <mergeCell ref="AV141:AV142"/>
    <mergeCell ref="AW141:AW142"/>
    <mergeCell ref="AX141:AX142"/>
    <mergeCell ref="AY141:AY142"/>
    <mergeCell ref="AZ141:AZ142"/>
    <mergeCell ref="BA141:BA142"/>
    <mergeCell ref="Z141:AA142"/>
    <mergeCell ref="AE141:AI142"/>
    <mergeCell ref="AJ141:AK142"/>
    <mergeCell ref="AL141:AM142"/>
    <mergeCell ref="AN141:AO142"/>
    <mergeCell ref="AP141:AQ142"/>
    <mergeCell ref="N141:O142"/>
    <mergeCell ref="P141:Q142"/>
    <mergeCell ref="R141:S142"/>
    <mergeCell ref="T141:U142"/>
    <mergeCell ref="V141:W142"/>
    <mergeCell ref="X141:Y142"/>
    <mergeCell ref="AU136:AU137"/>
    <mergeCell ref="AV136:AV137"/>
    <mergeCell ref="AW136:AW137"/>
    <mergeCell ref="AY136:AY137"/>
    <mergeCell ref="AZ136:AZ137"/>
    <mergeCell ref="B141:E142"/>
    <mergeCell ref="F141:G142"/>
    <mergeCell ref="H141:I142"/>
    <mergeCell ref="J141:K142"/>
    <mergeCell ref="L141:M142"/>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A133:I134"/>
    <mergeCell ref="B136:E137"/>
    <mergeCell ref="F136:G137"/>
    <mergeCell ref="H136:I137"/>
    <mergeCell ref="J136:K137"/>
    <mergeCell ref="L136:M137"/>
    <mergeCell ref="BB123:BB124"/>
    <mergeCell ref="BC123:BC124"/>
    <mergeCell ref="C126:AB130"/>
    <mergeCell ref="AE128:AK129"/>
    <mergeCell ref="AL128:AQ129"/>
    <mergeCell ref="AV128:AV129"/>
    <mergeCell ref="AW128:AW129"/>
    <mergeCell ref="AX128:AY129"/>
    <mergeCell ref="AU129:AU130"/>
    <mergeCell ref="AV123:AV124"/>
    <mergeCell ref="AW123:AW124"/>
    <mergeCell ref="AX123:AX124"/>
    <mergeCell ref="AY123:AY124"/>
    <mergeCell ref="AZ123:AZ124"/>
    <mergeCell ref="BA123:BA124"/>
    <mergeCell ref="Z123:AA124"/>
    <mergeCell ref="AE123:AI124"/>
    <mergeCell ref="AJ123:AK124"/>
    <mergeCell ref="AL123:AM124"/>
    <mergeCell ref="AN123:AO124"/>
    <mergeCell ref="AP123:AQ124"/>
    <mergeCell ref="N123:O124"/>
    <mergeCell ref="P123:Q124"/>
    <mergeCell ref="R123:S124"/>
    <mergeCell ref="T123:U124"/>
    <mergeCell ref="V123:W124"/>
    <mergeCell ref="X123:Y124"/>
    <mergeCell ref="AU118:AU119"/>
    <mergeCell ref="AV118:AV119"/>
    <mergeCell ref="AW118:AW119"/>
    <mergeCell ref="AY118:AY119"/>
    <mergeCell ref="AZ118:AZ119"/>
    <mergeCell ref="B123:E124"/>
    <mergeCell ref="F123:G124"/>
    <mergeCell ref="H123:I124"/>
    <mergeCell ref="J123:K124"/>
    <mergeCell ref="L123:M124"/>
    <mergeCell ref="Z118:AA119"/>
    <mergeCell ref="AE118:AI119"/>
    <mergeCell ref="AJ118:AK119"/>
    <mergeCell ref="AL118:AM119"/>
    <mergeCell ref="AN118:AO119"/>
    <mergeCell ref="AP118:AQ119"/>
    <mergeCell ref="N118:O119"/>
    <mergeCell ref="P118:Q119"/>
    <mergeCell ref="R118:S119"/>
    <mergeCell ref="T118:U119"/>
    <mergeCell ref="V118:W119"/>
    <mergeCell ref="X118:Y119"/>
    <mergeCell ref="A115:I116"/>
    <mergeCell ref="B118:E119"/>
    <mergeCell ref="F118:G119"/>
    <mergeCell ref="H118:I119"/>
    <mergeCell ref="J118:K119"/>
    <mergeCell ref="L118:M119"/>
    <mergeCell ref="BB104:BB105"/>
    <mergeCell ref="BC104:BC105"/>
    <mergeCell ref="C107:AB111"/>
    <mergeCell ref="AE109:AK110"/>
    <mergeCell ref="AL109:AQ110"/>
    <mergeCell ref="AV109:AV110"/>
    <mergeCell ref="AW109:AW110"/>
    <mergeCell ref="AX109:AY110"/>
    <mergeCell ref="AU110:AU111"/>
    <mergeCell ref="AV104:AV105"/>
    <mergeCell ref="AW104:AW105"/>
    <mergeCell ref="AX104:AX105"/>
    <mergeCell ref="AY104:AY105"/>
    <mergeCell ref="AZ104:AZ105"/>
    <mergeCell ref="BA104:BA105"/>
    <mergeCell ref="Z104:AA105"/>
    <mergeCell ref="AE104:AI105"/>
    <mergeCell ref="AJ104:AK105"/>
    <mergeCell ref="AL104:AM105"/>
    <mergeCell ref="AN104:AO105"/>
    <mergeCell ref="AP104:AQ105"/>
    <mergeCell ref="N104:O105"/>
    <mergeCell ref="P104:Q105"/>
    <mergeCell ref="R104:S105"/>
    <mergeCell ref="T104:U105"/>
    <mergeCell ref="V104:W105"/>
    <mergeCell ref="X104:Y105"/>
    <mergeCell ref="AU99:AU100"/>
    <mergeCell ref="AV99:AV100"/>
    <mergeCell ref="AW99:AW100"/>
    <mergeCell ref="AY99:AY100"/>
    <mergeCell ref="AZ99:AZ100"/>
    <mergeCell ref="B104:E105"/>
    <mergeCell ref="F104:G105"/>
    <mergeCell ref="H104:I105"/>
    <mergeCell ref="J104:K105"/>
    <mergeCell ref="L104:M105"/>
    <mergeCell ref="Z99:AA100"/>
    <mergeCell ref="AE99:AI100"/>
    <mergeCell ref="AJ99:AK100"/>
    <mergeCell ref="AL99:AM100"/>
    <mergeCell ref="AN99:AO100"/>
    <mergeCell ref="AP99:AQ100"/>
    <mergeCell ref="N99:O100"/>
    <mergeCell ref="P99:Q100"/>
    <mergeCell ref="R99:S100"/>
    <mergeCell ref="T99:U100"/>
    <mergeCell ref="V99:W100"/>
    <mergeCell ref="X99:Y100"/>
    <mergeCell ref="A96:I97"/>
    <mergeCell ref="B99:E100"/>
    <mergeCell ref="F99:G100"/>
    <mergeCell ref="H99:I100"/>
    <mergeCell ref="J99:K100"/>
    <mergeCell ref="L99:M100"/>
    <mergeCell ref="BB86:BB87"/>
    <mergeCell ref="BC86:BC87"/>
    <mergeCell ref="C89:AB93"/>
    <mergeCell ref="AE91:AK92"/>
    <mergeCell ref="AL91:AQ92"/>
    <mergeCell ref="AV91:AV92"/>
    <mergeCell ref="AW91:AW92"/>
    <mergeCell ref="AX91:AY92"/>
    <mergeCell ref="AU92:AU93"/>
    <mergeCell ref="AV86:AV87"/>
    <mergeCell ref="AW86:AW87"/>
    <mergeCell ref="AX86:AX87"/>
    <mergeCell ref="AY86:AY87"/>
    <mergeCell ref="AZ86:AZ87"/>
    <mergeCell ref="BA86:BA87"/>
    <mergeCell ref="Z86:AA87"/>
    <mergeCell ref="AE86:AI87"/>
    <mergeCell ref="AJ86:AK87"/>
    <mergeCell ref="AL86:AM87"/>
    <mergeCell ref="AN86:AO87"/>
    <mergeCell ref="AP86:AQ87"/>
    <mergeCell ref="N86:O87"/>
    <mergeCell ref="P86:Q87"/>
    <mergeCell ref="R86:S87"/>
    <mergeCell ref="T86:U87"/>
    <mergeCell ref="V86:W87"/>
    <mergeCell ref="X86:Y87"/>
    <mergeCell ref="AU81:AU82"/>
    <mergeCell ref="AV81:AV82"/>
    <mergeCell ref="AW81:AW82"/>
    <mergeCell ref="AY81:AY82"/>
    <mergeCell ref="AZ81:AZ82"/>
    <mergeCell ref="B86:E87"/>
    <mergeCell ref="F86:G87"/>
    <mergeCell ref="H86:I87"/>
    <mergeCell ref="J86:K87"/>
    <mergeCell ref="L86:M87"/>
    <mergeCell ref="Z81:AA82"/>
    <mergeCell ref="AE81:AI82"/>
    <mergeCell ref="AJ81:AK82"/>
    <mergeCell ref="AL81:AM82"/>
    <mergeCell ref="AN81:AO82"/>
    <mergeCell ref="AP81:AQ82"/>
    <mergeCell ref="N81:O82"/>
    <mergeCell ref="P81:Q82"/>
    <mergeCell ref="R81:S82"/>
    <mergeCell ref="T81:U82"/>
    <mergeCell ref="V81:W82"/>
    <mergeCell ref="X81:Y82"/>
    <mergeCell ref="A78:I79"/>
    <mergeCell ref="B81:E82"/>
    <mergeCell ref="F81:G82"/>
    <mergeCell ref="H81:I82"/>
    <mergeCell ref="J81:K82"/>
    <mergeCell ref="L81:M82"/>
    <mergeCell ref="BB68:BB69"/>
    <mergeCell ref="BC68:BC69"/>
    <mergeCell ref="C71:AB75"/>
    <mergeCell ref="AE73:AK74"/>
    <mergeCell ref="AL73:AQ74"/>
    <mergeCell ref="AV73:AV74"/>
    <mergeCell ref="AW73:AW74"/>
    <mergeCell ref="AX73:AY74"/>
    <mergeCell ref="AU74:AU75"/>
    <mergeCell ref="AV68:AV69"/>
    <mergeCell ref="AW68:AW69"/>
    <mergeCell ref="AX68:AX69"/>
    <mergeCell ref="AY68:AY69"/>
    <mergeCell ref="AZ68:AZ69"/>
    <mergeCell ref="BA68:BA69"/>
    <mergeCell ref="Z68:AA69"/>
    <mergeCell ref="AE68:AI69"/>
    <mergeCell ref="AJ68:AK69"/>
    <mergeCell ref="AL68:AM69"/>
    <mergeCell ref="AN68:AO69"/>
    <mergeCell ref="AP68:AQ69"/>
    <mergeCell ref="N68:O69"/>
    <mergeCell ref="P68:Q69"/>
    <mergeCell ref="R68:S69"/>
    <mergeCell ref="T68:U69"/>
    <mergeCell ref="V68:W69"/>
    <mergeCell ref="X68:Y69"/>
    <mergeCell ref="AU63:AU64"/>
    <mergeCell ref="AV63:AV64"/>
    <mergeCell ref="AW63:AW64"/>
    <mergeCell ref="AY63:AY64"/>
    <mergeCell ref="AZ63:AZ64"/>
    <mergeCell ref="B68:E69"/>
    <mergeCell ref="F68:G69"/>
    <mergeCell ref="H68:I69"/>
    <mergeCell ref="J68:K69"/>
    <mergeCell ref="L68:M69"/>
    <mergeCell ref="Z63:AA64"/>
    <mergeCell ref="AE63:AI64"/>
    <mergeCell ref="AJ63:AK64"/>
    <mergeCell ref="AL63:AM64"/>
    <mergeCell ref="AN63:AO64"/>
    <mergeCell ref="AP63:AQ64"/>
    <mergeCell ref="N63:O64"/>
    <mergeCell ref="P63:Q64"/>
    <mergeCell ref="R63:S64"/>
    <mergeCell ref="T63:U64"/>
    <mergeCell ref="V63:W64"/>
    <mergeCell ref="X63:Y64"/>
    <mergeCell ref="A60:I61"/>
    <mergeCell ref="B63:E64"/>
    <mergeCell ref="F63:G64"/>
    <mergeCell ref="H63:I64"/>
    <mergeCell ref="J63:K64"/>
    <mergeCell ref="L63:M64"/>
    <mergeCell ref="BB49:BB50"/>
    <mergeCell ref="BC49:BC50"/>
    <mergeCell ref="C52:AB56"/>
    <mergeCell ref="AE54:AK55"/>
    <mergeCell ref="AL54:AQ55"/>
    <mergeCell ref="AV54:AV55"/>
    <mergeCell ref="AW54:AW55"/>
    <mergeCell ref="AX54:AY55"/>
    <mergeCell ref="AU55:AU56"/>
    <mergeCell ref="AV49:AV50"/>
    <mergeCell ref="AW49:AW50"/>
    <mergeCell ref="AX49:AX50"/>
    <mergeCell ref="AY49:AY50"/>
    <mergeCell ref="AZ49:AZ50"/>
    <mergeCell ref="BA49:BA50"/>
    <mergeCell ref="Z49:AA50"/>
    <mergeCell ref="AE49:AI50"/>
    <mergeCell ref="AJ49:AK50"/>
    <mergeCell ref="AL49:AM50"/>
    <mergeCell ref="AN49:AO50"/>
    <mergeCell ref="AP49:AQ50"/>
    <mergeCell ref="N49:O50"/>
    <mergeCell ref="P49:Q50"/>
    <mergeCell ref="R49:S50"/>
    <mergeCell ref="T49:U50"/>
    <mergeCell ref="V49:W50"/>
    <mergeCell ref="X49:Y50"/>
    <mergeCell ref="AU44:AU45"/>
    <mergeCell ref="AV44:AV45"/>
    <mergeCell ref="AW44:AW45"/>
    <mergeCell ref="AY44:AY45"/>
    <mergeCell ref="AZ44:AZ45"/>
    <mergeCell ref="B49:E50"/>
    <mergeCell ref="F49:G50"/>
    <mergeCell ref="H49:I50"/>
    <mergeCell ref="J49:K50"/>
    <mergeCell ref="L49:M50"/>
    <mergeCell ref="Z44:AA45"/>
    <mergeCell ref="AE44:AI45"/>
    <mergeCell ref="AJ44:AK45"/>
    <mergeCell ref="AL44:AM45"/>
    <mergeCell ref="AN44:AO45"/>
    <mergeCell ref="AP44:AQ45"/>
    <mergeCell ref="N44:O45"/>
    <mergeCell ref="P44:Q45"/>
    <mergeCell ref="R44:S45"/>
    <mergeCell ref="T44:U45"/>
    <mergeCell ref="V44:W45"/>
    <mergeCell ref="X44:Y45"/>
    <mergeCell ref="A41:I42"/>
    <mergeCell ref="B44:E45"/>
    <mergeCell ref="F44:G45"/>
    <mergeCell ref="H44:I45"/>
    <mergeCell ref="J44:K45"/>
    <mergeCell ref="L44:M45"/>
    <mergeCell ref="BB31:BB32"/>
    <mergeCell ref="BC31:BC32"/>
    <mergeCell ref="C34:AB38"/>
    <mergeCell ref="AE36:AK37"/>
    <mergeCell ref="AL36:AQ37"/>
    <mergeCell ref="AV36:AV37"/>
    <mergeCell ref="AW36:AW37"/>
    <mergeCell ref="AX36:AY37"/>
    <mergeCell ref="AU37:AU38"/>
    <mergeCell ref="AV31:AV32"/>
    <mergeCell ref="AW31:AW32"/>
    <mergeCell ref="AX31:AX32"/>
    <mergeCell ref="AY31:AY32"/>
    <mergeCell ref="AZ31:AZ32"/>
    <mergeCell ref="BA31:BA32"/>
    <mergeCell ref="Z31:AA32"/>
    <mergeCell ref="AE31:AI32"/>
    <mergeCell ref="AJ31:AK32"/>
    <mergeCell ref="AL31:AM32"/>
    <mergeCell ref="AN31:AO32"/>
    <mergeCell ref="AP31:AQ32"/>
    <mergeCell ref="N31:O32"/>
    <mergeCell ref="P31:Q32"/>
    <mergeCell ref="R31:S32"/>
    <mergeCell ref="T31:U32"/>
    <mergeCell ref="V31:W32"/>
    <mergeCell ref="X31:Y32"/>
    <mergeCell ref="AU26:AU27"/>
    <mergeCell ref="AV26:AV27"/>
    <mergeCell ref="AW26:AW27"/>
    <mergeCell ref="AY26:AY27"/>
    <mergeCell ref="AZ26:AZ27"/>
    <mergeCell ref="B31:E32"/>
    <mergeCell ref="F31:G32"/>
    <mergeCell ref="H31:I32"/>
    <mergeCell ref="J31:K32"/>
    <mergeCell ref="L31:M32"/>
    <mergeCell ref="Z26:AA27"/>
    <mergeCell ref="AE26:AI27"/>
    <mergeCell ref="AJ26:AK27"/>
    <mergeCell ref="AL26:AM27"/>
    <mergeCell ref="AN26:AO27"/>
    <mergeCell ref="AP26:AQ27"/>
    <mergeCell ref="N26:O27"/>
    <mergeCell ref="P26:Q27"/>
    <mergeCell ref="R26:S27"/>
    <mergeCell ref="T26:U27"/>
    <mergeCell ref="V26:W27"/>
    <mergeCell ref="X26:Y27"/>
    <mergeCell ref="A2:H2"/>
    <mergeCell ref="I2:AJ2"/>
    <mergeCell ref="AK2:AR2"/>
    <mergeCell ref="A3:AR3"/>
    <mergeCell ref="C5:K6"/>
    <mergeCell ref="L5:AP6"/>
    <mergeCell ref="A23:I24"/>
    <mergeCell ref="B26:E27"/>
    <mergeCell ref="F26:G27"/>
    <mergeCell ref="H26:I27"/>
    <mergeCell ref="J26:K27"/>
    <mergeCell ref="L26:M27"/>
    <mergeCell ref="C18:H18"/>
    <mergeCell ref="I18:L18"/>
    <mergeCell ref="M18:R19"/>
    <mergeCell ref="S18:AR20"/>
    <mergeCell ref="C19:H20"/>
    <mergeCell ref="I19:L19"/>
    <mergeCell ref="I20:L20"/>
    <mergeCell ref="M20:R20"/>
    <mergeCell ref="C7:K8"/>
    <mergeCell ref="L7:AP8"/>
    <mergeCell ref="C17:H17"/>
    <mergeCell ref="I17:L17"/>
    <mergeCell ref="M17:R17"/>
    <mergeCell ref="S17:AR17"/>
  </mergeCells>
  <phoneticPr fontId="3"/>
  <conditionalFormatting sqref="AN258:AR325">
    <cfRule type="expression" dxfId="125" priority="61">
      <formula>IF(AN258="定",TRUE)</formula>
    </cfRule>
    <cfRule type="expression" dxfId="124" priority="62">
      <formula>IF(CA258="×",TRUE)</formula>
    </cfRule>
    <cfRule type="expression" dxfId="123" priority="63">
      <formula>IF(AN258=0,TRUE)</formula>
    </cfRule>
  </conditionalFormatting>
  <conditionalFormatting sqref="AD258 X258 U258 AD262 AD266 AD270 AD274 AD278 AD282 AD286 AD290 AD294 AD298 AD302 AD306 AD310 AD314 AD318 AD322 X262 X266 X270 X274 X278 X282 X286 X290 X294 X298 X302 X306 X310 X314 X318 X322 U262 U266 U270 U274 U278 U282 U286 U290 U294 U298 U302 U306 U310 U314 U318 U322">
    <cfRule type="expression" dxfId="122" priority="58">
      <formula>IF(U258="定",TRUE)</formula>
    </cfRule>
    <cfRule type="expression" dxfId="121" priority="59">
      <formula>IF(BI258="×",TRUE)</formula>
    </cfRule>
    <cfRule type="expression" dxfId="120" priority="60">
      <formula>IF(U258=0,TRUE)</formula>
    </cfRule>
  </conditionalFormatting>
  <conditionalFormatting sqref="AA258 AA262 AA266 AA270 AA274 AA278 AA282 AA286 AA290 AA294 AA298 AA302 AA306 AA310 AA314 AA318 AA322">
    <cfRule type="expression" dxfId="119" priority="55">
      <formula>IF(AA258="定",TRUE)</formula>
    </cfRule>
    <cfRule type="expression" dxfId="118" priority="56">
      <formula>IF(BO258="×",TRUE)</formula>
    </cfRule>
    <cfRule type="expression" dxfId="117" priority="57">
      <formula>IF(AA258=0,TRUE)</formula>
    </cfRule>
  </conditionalFormatting>
  <conditionalFormatting sqref="X378 X382 X386 X390 X394 U378 U382 U386 U390 U394">
    <cfRule type="expression" dxfId="116" priority="40">
      <formula>IF(U378="定",TRUE)</formula>
    </cfRule>
    <cfRule type="expression" dxfId="115" priority="41">
      <formula>IF(BI378="×",TRUE)</formula>
    </cfRule>
    <cfRule type="expression" dxfId="114" priority="42">
      <formula>IF(U378=0,TRUE)</formula>
    </cfRule>
  </conditionalFormatting>
  <conditionalFormatting sqref="X406 U406">
    <cfRule type="expression" dxfId="113" priority="34">
      <formula>IF(U406="定",TRUE)</formula>
    </cfRule>
    <cfRule type="expression" dxfId="112" priority="35">
      <formula>IF(BI406="×",TRUE)</formula>
    </cfRule>
    <cfRule type="expression" dxfId="111" priority="36">
      <formula>IF(U406=0,TRUE)</formula>
    </cfRule>
  </conditionalFormatting>
  <conditionalFormatting sqref="AD418 AD422 AD426 AD438 AD442 AD446 AD450 AD454 AD466 AD470 AD474 AD478 AD482">
    <cfRule type="expression" dxfId="110" priority="13">
      <formula>IF(AD418="定",TRUE)</formula>
    </cfRule>
    <cfRule type="expression" dxfId="109" priority="14">
      <formula>IF(BR418="×",TRUE)</formula>
    </cfRule>
    <cfRule type="expression" dxfId="108" priority="15">
      <formula>IF(AD418=0,TRUE)</formula>
    </cfRule>
  </conditionalFormatting>
  <conditionalFormatting sqref="X418 U418 X422 X426 U422 U426 X438 X442 X446 X450 X454 X466 X470 X474 X478 X482 U438 U442 U446 U450 U454 U466 U470 U474 U478 U482">
    <cfRule type="expression" dxfId="107" priority="10">
      <formula>IF(U418="定",TRUE)</formula>
    </cfRule>
    <cfRule type="expression" dxfId="106" priority="11">
      <formula>IF(BI418="×",TRUE)</formula>
    </cfRule>
    <cfRule type="expression" dxfId="105" priority="12">
      <formula>IF(U418=0,TRUE)</formula>
    </cfRule>
  </conditionalFormatting>
  <conditionalFormatting sqref="AD486 AD490 X486 X490 U486 U490 AD458 AD462 X458 X462 U458 U462 AD434 X434 U434 AD430 X430 U430">
    <cfRule type="expression" dxfId="104" priority="4">
      <formula>IF(U430="定",TRUE)</formula>
    </cfRule>
    <cfRule type="expression" dxfId="103" priority="5">
      <formula>IF(BI430="×",TRUE)</formula>
    </cfRule>
    <cfRule type="expression" dxfId="102" priority="6">
      <formula>IF(U430=0,TRUE)</formula>
    </cfRule>
  </conditionalFormatting>
  <conditionalFormatting sqref="AA486 AA490 AA458 AA462 AA434 AA430">
    <cfRule type="expression" dxfId="101" priority="1">
      <formula>IF(AA430="定",TRUE)</formula>
    </cfRule>
    <cfRule type="expression" dxfId="100" priority="2">
      <formula>IF(BO430="×",TRUE)</formula>
    </cfRule>
    <cfRule type="expression" dxfId="99" priority="3">
      <formula>IF(AA430=0,TRUE)</formula>
    </cfRule>
  </conditionalFormatting>
  <conditionalFormatting sqref="AD330 X330 U330 AD334 AD338 AD342 AD346 AD350 AD354 AD358 AD362 AD366 AD370 AD374 AD378 AD382 AD386 AD390 AD394 AD398 AD402 AD406 X342 X346 X370 X374 X398 X402 U342 U346 U370 U374 U398 U402 X334 X338 U334 U338">
    <cfRule type="expression" dxfId="98" priority="52">
      <formula>IF(U330="定",TRUE)</formula>
    </cfRule>
    <cfRule type="expression" dxfId="97" priority="53">
      <formula>IF(BI330="×",TRUE)</formula>
    </cfRule>
    <cfRule type="expression" dxfId="96" priority="54">
      <formula>IF(U330=0,TRUE)</formula>
    </cfRule>
  </conditionalFormatting>
  <conditionalFormatting sqref="AA330 AA342 AA346 AA370 AA374 AA398 AA402 AA334 AA338">
    <cfRule type="expression" dxfId="95" priority="49">
      <formula>IF(AA330="定",TRUE)</formula>
    </cfRule>
    <cfRule type="expression" dxfId="94" priority="50">
      <formula>IF(BO330="×",TRUE)</formula>
    </cfRule>
    <cfRule type="expression" dxfId="93" priority="51">
      <formula>IF(AA330=0,TRUE)</formula>
    </cfRule>
  </conditionalFormatting>
  <conditionalFormatting sqref="X350 X354 X358 X362 X366 U350 U354 U358 U362 U366">
    <cfRule type="expression" dxfId="92" priority="46">
      <formula>IF(U350="定",TRUE)</formula>
    </cfRule>
    <cfRule type="expression" dxfId="91" priority="47">
      <formula>IF(BI350="×",TRUE)</formula>
    </cfRule>
    <cfRule type="expression" dxfId="90" priority="48">
      <formula>IF(U350=0,TRUE)</formula>
    </cfRule>
  </conditionalFormatting>
  <conditionalFormatting sqref="AA350 AA354 AA358 AA362 AA366">
    <cfRule type="expression" dxfId="89" priority="43">
      <formula>IF(AA350="定",TRUE)</formula>
    </cfRule>
    <cfRule type="expression" dxfId="88" priority="44">
      <formula>IF(BO350="×",TRUE)</formula>
    </cfRule>
    <cfRule type="expression" dxfId="87" priority="45">
      <formula>IF(AA350=0,TRUE)</formula>
    </cfRule>
  </conditionalFormatting>
  <conditionalFormatting sqref="AA378 AA382 AA386 AA390 AA394">
    <cfRule type="expression" dxfId="86" priority="37">
      <formula>IF(AA378="定",TRUE)</formula>
    </cfRule>
    <cfRule type="expression" dxfId="85" priority="38">
      <formula>IF(BO378="×",TRUE)</formula>
    </cfRule>
    <cfRule type="expression" dxfId="84" priority="39">
      <formula>IF(AA378=0,TRUE)</formula>
    </cfRule>
  </conditionalFormatting>
  <conditionalFormatting sqref="AA406">
    <cfRule type="expression" dxfId="83" priority="31">
      <formula>IF(AA406="定",TRUE)</formula>
    </cfRule>
    <cfRule type="expression" dxfId="82" priority="32">
      <formula>IF(BO406="×",TRUE)</formula>
    </cfRule>
    <cfRule type="expression" dxfId="81" priority="33">
      <formula>IF(AA406=0,TRUE)</formula>
    </cfRule>
  </conditionalFormatting>
  <conditionalFormatting sqref="AA418 AA422 AA426 AA438 AA442 AA446 AA450 AA454 AA466 AA470 AA474 AA478 AA482">
    <cfRule type="expression" dxfId="80" priority="7">
      <formula>IF(AA418="定",TRUE)</formula>
    </cfRule>
    <cfRule type="expression" dxfId="79" priority="8">
      <formula>IF(BO418="×",TRUE)</formula>
    </cfRule>
    <cfRule type="expression" dxfId="78" priority="9">
      <formula>IF(AA418=0,TRUE)</formula>
    </cfRule>
  </conditionalFormatting>
  <conditionalFormatting sqref="AD414">
    <cfRule type="expression" dxfId="77" priority="22">
      <formula>IF(AD414="定",TRUE)</formula>
    </cfRule>
    <cfRule type="expression" dxfId="76" priority="23">
      <formula>IF(BR414="×",TRUE)</formula>
    </cfRule>
    <cfRule type="expression" dxfId="75" priority="24">
      <formula>IF(AD414=0,TRUE)</formula>
    </cfRule>
  </conditionalFormatting>
  <conditionalFormatting sqref="AN330:AR409">
    <cfRule type="expression" dxfId="74" priority="28">
      <formula>IF(AN330="定",TRUE)</formula>
    </cfRule>
    <cfRule type="expression" dxfId="73" priority="29">
      <formula>IF(CA330="×",TRUE)</formula>
    </cfRule>
    <cfRule type="expression" dxfId="72" priority="30">
      <formula>IF(AN330=0,TRUE)</formula>
    </cfRule>
  </conditionalFormatting>
  <conditionalFormatting sqref="AN414:AR493">
    <cfRule type="expression" dxfId="71" priority="25">
      <formula>IF(AN414="定",TRUE)</formula>
    </cfRule>
    <cfRule type="expression" dxfId="70" priority="26">
      <formula>IF(CA414="×",TRUE)</formula>
    </cfRule>
    <cfRule type="expression" dxfId="69" priority="27">
      <formula>IF(AN414=0,TRUE)</formula>
    </cfRule>
  </conditionalFormatting>
  <conditionalFormatting sqref="X414 U414">
    <cfRule type="expression" dxfId="68" priority="19">
      <formula>IF(U414="定",TRUE)</formula>
    </cfRule>
    <cfRule type="expression" dxfId="67" priority="20">
      <formula>IF(BI414="×",TRUE)</formula>
    </cfRule>
    <cfRule type="expression" dxfId="66" priority="21">
      <formula>IF(U414=0,TRUE)</formula>
    </cfRule>
  </conditionalFormatting>
  <conditionalFormatting sqref="AA414">
    <cfRule type="expression" dxfId="65" priority="16">
      <formula>IF(AA414="定",TRUE)</formula>
    </cfRule>
    <cfRule type="expression" dxfId="64" priority="17">
      <formula>IF(BO414="×",TRUE)</formula>
    </cfRule>
    <cfRule type="expression" dxfId="63" priority="18">
      <formula>IF(AA414=0,TRUE)</formula>
    </cfRule>
  </conditionalFormatting>
  <dataValidations count="4">
    <dataValidation type="list" allowBlank="1" showInputMessage="1" showErrorMessage="1" sqref="H466:J485 H438:J457 H330:J341 H378:J397 H406:J409 H414:J429 H350:J369" xr:uid="{0A083DC8-E047-4393-98E4-60C3500BB87B}">
      <formula1>"△,定,×"</formula1>
    </dataValidation>
    <dataValidation type="whole" allowBlank="1" showInputMessage="1" showErrorMessage="1" sqref="L26:M27 X26:Y27 L31:M32 X31:Y32 AN31:AO32 AN26:AO27 L44:M45 X44:Y45 L49:M50 X49:Y50 AN49:AO50 AN44:AO45 L63:M64 X63:Y64 L68:M69 X68:Y69 AN68:AO69 AN63:AO64 L81:M82 X81:Y82 L86:M87 X86:Y87 AN86:AO87 AN81:AO82 L99:M100 X99:Y100 L104:M105 X104:Y105 AN104:AO105 AN99:AO100 L118:M119 X118:Y119 L123:M124 X123:Y124 AN123:AO124 AN118:AO119 L136:M137 X136:Y137 L141:M142 X141:Y142 AN141:AO142 AN136:AO137 L155:M156 X155:Y156 L160:M161 X160:Y161 AN160:AO161 AN155:AO156 L173:M174 X173:Y174 L178:M179 X178:Y179 AN178:AO179 AN173:AO174 L191:M192 X191:Y192 L196:M197 X196:Y197 AN196:AO197 AN191:AO192" xr:uid="{14ECE8DF-C8FA-4590-8D19-78CF81AEAC2D}">
      <formula1>0</formula1>
      <formula2>59</formula2>
    </dataValidation>
    <dataValidation type="list" allowBlank="1" showInputMessage="1" showErrorMessage="1" sqref="H342:J349 H370:J377 H398:J405 H430:J437 H458:J465 H486:J493 H258:J325" xr:uid="{16A012BC-9E24-460F-8924-FF4FD0035E1E}">
      <formula1>"○,定,×"</formula1>
    </dataValidation>
    <dataValidation type="whole" allowBlank="1" showInputMessage="1" showErrorMessage="1" sqref="AH330:AJ341 AH350:AJ369 AH378:AJ397 AH406:AJ409 AH414:AJ429 AH438:AJ457 AH466:AJ485" xr:uid="{42716E05-DF3C-4019-AF8E-442AB13AC930}">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4" manualBreakCount="4">
    <brk id="58" max="43" man="1"/>
    <brk id="243" max="43" man="1"/>
    <brk id="329" max="43" man="1"/>
    <brk id="413"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8E9B-2430-488F-B1D2-03CEDDBF7797}">
  <dimension ref="A1:BK507"/>
  <sheetViews>
    <sheetView view="pageBreakPreview" zoomScale="55" zoomScaleNormal="100" zoomScaleSheetLayoutView="55" zoomScalePageLayoutView="25" workbookViewId="0">
      <selection activeCell="L5" sqref="L5:AP6"/>
    </sheetView>
  </sheetViews>
  <sheetFormatPr defaultColWidth="9" defaultRowHeight="18.75" x14ac:dyDescent="0.15"/>
  <cols>
    <col min="1" max="3" width="4.125" style="1" customWidth="1"/>
    <col min="4" max="4" width="4.125" style="109" customWidth="1"/>
    <col min="5" max="5" width="4.125" style="1" customWidth="1"/>
    <col min="6" max="31" width="3.375" style="1" customWidth="1"/>
    <col min="32" max="43" width="3.625" style="1" customWidth="1"/>
    <col min="44" max="44" width="4" style="1" customWidth="1"/>
    <col min="45" max="45" width="2.375" style="1" hidden="1" customWidth="1"/>
    <col min="46" max="55" width="9" style="1" hidden="1" customWidth="1"/>
    <col min="56" max="16384" width="9" style="1"/>
  </cols>
  <sheetData>
    <row r="1" spans="1:59" ht="29.25" customHeight="1" x14ac:dyDescent="0.15">
      <c r="D1" s="2"/>
    </row>
    <row r="2" spans="1:59" ht="35.1" customHeight="1" x14ac:dyDescent="0.15">
      <c r="A2" s="159" t="s">
        <v>155</v>
      </c>
      <c r="B2" s="159"/>
      <c r="C2" s="159"/>
      <c r="D2" s="159"/>
      <c r="E2" s="159"/>
      <c r="F2" s="159"/>
      <c r="G2" s="159"/>
      <c r="H2" s="159"/>
      <c r="I2" s="160" t="s">
        <v>153</v>
      </c>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36"/>
      <c r="AT2" s="140"/>
      <c r="AU2" s="3"/>
      <c r="AV2" s="3"/>
      <c r="AW2" s="3"/>
      <c r="AX2" s="3"/>
      <c r="AY2" s="3"/>
      <c r="AZ2" s="3"/>
      <c r="BA2" s="3"/>
      <c r="BB2" s="3"/>
      <c r="BC2" s="3"/>
      <c r="BD2" s="3"/>
      <c r="BE2" s="3"/>
      <c r="BF2" s="3"/>
      <c r="BG2" s="3"/>
    </row>
    <row r="3" spans="1:59" ht="35.1" customHeight="1" x14ac:dyDescent="0.15">
      <c r="A3" s="160" t="s">
        <v>154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36"/>
      <c r="AT3" s="140"/>
      <c r="AU3" s="3"/>
      <c r="AV3" s="3"/>
      <c r="AW3" s="3"/>
      <c r="AX3" s="3"/>
      <c r="AY3" s="3"/>
      <c r="AZ3" s="3"/>
      <c r="BA3" s="3"/>
      <c r="BB3" s="3"/>
      <c r="BC3" s="3"/>
      <c r="BD3" s="3"/>
      <c r="BE3" s="3"/>
      <c r="BF3" s="3"/>
      <c r="BG3" s="3"/>
    </row>
    <row r="4" spans="1:59" ht="27.75" customHeight="1" thickBo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6"/>
      <c r="AT4" s="140"/>
      <c r="AU4" s="3"/>
      <c r="AV4" s="3"/>
      <c r="AW4" s="3"/>
      <c r="AX4" s="3"/>
      <c r="AY4" s="3"/>
      <c r="AZ4" s="3"/>
      <c r="BA4" s="3"/>
      <c r="BB4" s="3"/>
      <c r="BC4" s="3"/>
      <c r="BD4" s="3"/>
      <c r="BE4" s="3"/>
      <c r="BF4" s="3"/>
      <c r="BG4" s="3"/>
    </row>
    <row r="5" spans="1:59" ht="27.75" customHeight="1" x14ac:dyDescent="0.15">
      <c r="A5" s="137"/>
      <c r="B5" s="136"/>
      <c r="C5" s="161" t="s">
        <v>157</v>
      </c>
      <c r="D5" s="162"/>
      <c r="E5" s="162"/>
      <c r="F5" s="162"/>
      <c r="G5" s="162"/>
      <c r="H5" s="162"/>
      <c r="I5" s="162"/>
      <c r="J5" s="162"/>
      <c r="K5" s="162"/>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1"/>
      <c r="AQ5" s="137"/>
      <c r="AR5" s="137"/>
      <c r="AS5" s="136"/>
      <c r="AT5" s="140"/>
      <c r="AU5" s="3"/>
      <c r="AV5" s="3"/>
      <c r="AW5" s="3"/>
      <c r="AX5" s="3"/>
      <c r="AY5" s="3"/>
      <c r="AZ5" s="3"/>
      <c r="BA5" s="3"/>
      <c r="BB5" s="3"/>
      <c r="BC5" s="3"/>
      <c r="BD5" s="3"/>
      <c r="BE5" s="3"/>
      <c r="BF5" s="3"/>
      <c r="BG5" s="3"/>
    </row>
    <row r="6" spans="1:59" ht="27.75" customHeight="1" x14ac:dyDescent="0.15">
      <c r="A6" s="137"/>
      <c r="B6" s="136"/>
      <c r="C6" s="163"/>
      <c r="D6" s="164"/>
      <c r="E6" s="164"/>
      <c r="F6" s="164"/>
      <c r="G6" s="164"/>
      <c r="H6" s="164"/>
      <c r="I6" s="164"/>
      <c r="J6" s="164"/>
      <c r="K6" s="164"/>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3"/>
      <c r="AQ6" s="137"/>
      <c r="AR6" s="137"/>
      <c r="AS6" s="136"/>
      <c r="AT6" s="140"/>
      <c r="AU6" s="3"/>
      <c r="AV6" s="3"/>
      <c r="AW6" s="3"/>
      <c r="AX6" s="3"/>
      <c r="AY6" s="3"/>
      <c r="AZ6" s="3"/>
      <c r="BA6" s="3"/>
      <c r="BB6" s="3"/>
      <c r="BC6" s="3"/>
      <c r="BD6" s="3"/>
      <c r="BE6" s="3"/>
      <c r="BF6" s="3"/>
      <c r="BG6" s="3"/>
    </row>
    <row r="7" spans="1:59" ht="27.75" customHeight="1" x14ac:dyDescent="0.15">
      <c r="A7" s="137"/>
      <c r="B7" s="137"/>
      <c r="C7" s="197" t="s">
        <v>156</v>
      </c>
      <c r="D7" s="164"/>
      <c r="E7" s="164"/>
      <c r="F7" s="164"/>
      <c r="G7" s="164"/>
      <c r="H7" s="164"/>
      <c r="I7" s="164"/>
      <c r="J7" s="164"/>
      <c r="K7" s="164"/>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3"/>
      <c r="AQ7" s="137"/>
      <c r="AR7" s="137"/>
      <c r="AS7" s="136"/>
      <c r="AT7" s="140"/>
      <c r="AU7" s="3"/>
      <c r="AV7" s="3"/>
      <c r="AW7" s="3"/>
      <c r="AX7" s="3"/>
      <c r="AY7" s="3"/>
      <c r="AZ7" s="3"/>
      <c r="BA7" s="3"/>
      <c r="BB7" s="3"/>
      <c r="BC7" s="3"/>
      <c r="BD7" s="3"/>
      <c r="BE7" s="3"/>
      <c r="BF7" s="3"/>
      <c r="BG7" s="3"/>
    </row>
    <row r="8" spans="1:59" ht="27.75" customHeight="1" thickBot="1" x14ac:dyDescent="0.2">
      <c r="A8" s="137"/>
      <c r="B8" s="137"/>
      <c r="C8" s="198"/>
      <c r="D8" s="199"/>
      <c r="E8" s="199"/>
      <c r="F8" s="199"/>
      <c r="G8" s="199"/>
      <c r="H8" s="199"/>
      <c r="I8" s="199"/>
      <c r="J8" s="199"/>
      <c r="K8" s="199"/>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5"/>
      <c r="AQ8" s="137"/>
      <c r="AR8" s="137"/>
      <c r="AS8" s="136"/>
      <c r="AT8" s="140"/>
      <c r="AU8" s="3"/>
      <c r="AV8" s="3"/>
      <c r="AW8" s="3"/>
      <c r="AX8" s="3"/>
      <c r="AY8" s="3"/>
      <c r="AZ8" s="3"/>
      <c r="BA8" s="3"/>
      <c r="BB8" s="3"/>
      <c r="BC8" s="3"/>
      <c r="BD8" s="3"/>
      <c r="BE8" s="3"/>
      <c r="BF8" s="3"/>
      <c r="BG8" s="3"/>
    </row>
    <row r="9" spans="1:59" ht="27.75"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6"/>
      <c r="AT9" s="140"/>
      <c r="AU9" s="3"/>
      <c r="AV9" s="3"/>
      <c r="AW9" s="3"/>
      <c r="AX9" s="3"/>
      <c r="AY9" s="3"/>
      <c r="AZ9" s="3"/>
      <c r="BA9" s="3"/>
      <c r="BB9" s="3"/>
      <c r="BC9" s="3"/>
      <c r="BD9" s="3"/>
      <c r="BE9" s="3"/>
      <c r="BF9" s="3"/>
      <c r="BG9" s="3"/>
    </row>
    <row r="10" spans="1:59" s="9" customFormat="1" ht="28.5" customHeight="1" x14ac:dyDescent="0.15">
      <c r="A10" s="4" t="s">
        <v>150</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15">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15">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15">
      <c r="A13" s="17"/>
      <c r="B13" s="18" t="s">
        <v>0</v>
      </c>
      <c r="D13" s="19"/>
      <c r="X13" s="12"/>
      <c r="AU13" s="8"/>
      <c r="AV13" s="8"/>
      <c r="AW13" s="8"/>
      <c r="AX13" s="8"/>
      <c r="AY13" s="8"/>
      <c r="AZ13" s="8"/>
      <c r="BA13" s="8"/>
      <c r="BB13" s="8"/>
      <c r="BC13" s="8"/>
      <c r="BD13" s="8"/>
      <c r="BE13" s="8"/>
      <c r="BF13" s="8"/>
      <c r="BG13" s="8"/>
    </row>
    <row r="14" spans="1:59" s="9" customFormat="1" ht="28.5" customHeight="1" x14ac:dyDescent="0.15">
      <c r="A14" s="17"/>
      <c r="B14" s="18" t="s">
        <v>1</v>
      </c>
      <c r="D14" s="19"/>
      <c r="X14" s="12"/>
    </row>
    <row r="15" spans="1:59" s="9" customFormat="1" ht="28.5" customHeight="1" x14ac:dyDescent="0.15">
      <c r="A15" s="17"/>
      <c r="B15" s="18" t="s">
        <v>2</v>
      </c>
      <c r="D15" s="19"/>
      <c r="X15" s="12"/>
    </row>
    <row r="16" spans="1:59" s="20" customFormat="1" ht="28.5" customHeight="1" x14ac:dyDescent="0.15">
      <c r="B16" s="18"/>
      <c r="C16" s="21" t="s">
        <v>3</v>
      </c>
      <c r="D16" s="22"/>
      <c r="X16" s="12"/>
      <c r="AU16" s="23"/>
      <c r="AV16" s="23"/>
      <c r="AW16" s="23"/>
      <c r="AX16" s="23"/>
      <c r="AY16" s="23"/>
      <c r="AZ16" s="23"/>
      <c r="BA16" s="23"/>
      <c r="BB16" s="23"/>
      <c r="BC16" s="23"/>
      <c r="BD16" s="23"/>
      <c r="BE16" s="23"/>
      <c r="BF16" s="23"/>
      <c r="BG16" s="23"/>
    </row>
    <row r="17" spans="1:59" s="24" customFormat="1" ht="28.5" customHeight="1" x14ac:dyDescent="0.15">
      <c r="B17" s="18"/>
      <c r="C17" s="186" t="s">
        <v>4</v>
      </c>
      <c r="D17" s="186"/>
      <c r="E17" s="186"/>
      <c r="F17" s="186"/>
      <c r="G17" s="186"/>
      <c r="H17" s="186"/>
      <c r="I17" s="186" t="s">
        <v>5</v>
      </c>
      <c r="J17" s="186"/>
      <c r="K17" s="186"/>
      <c r="L17" s="186"/>
      <c r="M17" s="186" t="s">
        <v>6</v>
      </c>
      <c r="N17" s="186"/>
      <c r="O17" s="186"/>
      <c r="P17" s="186"/>
      <c r="Q17" s="186"/>
      <c r="R17" s="186"/>
      <c r="S17" s="202" t="s">
        <v>7</v>
      </c>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4"/>
      <c r="AS17" s="21"/>
      <c r="AT17" s="21"/>
    </row>
    <row r="18" spans="1:59" s="24" customFormat="1" ht="28.5" customHeight="1" x14ac:dyDescent="0.15">
      <c r="B18" s="18"/>
      <c r="C18" s="186" t="s">
        <v>8</v>
      </c>
      <c r="D18" s="186"/>
      <c r="E18" s="186"/>
      <c r="F18" s="186"/>
      <c r="G18" s="186"/>
      <c r="H18" s="186"/>
      <c r="I18" s="186" t="s">
        <v>9</v>
      </c>
      <c r="J18" s="186"/>
      <c r="K18" s="186"/>
      <c r="L18" s="186"/>
      <c r="M18" s="186" t="s">
        <v>10</v>
      </c>
      <c r="N18" s="186"/>
      <c r="O18" s="186"/>
      <c r="P18" s="186"/>
      <c r="Q18" s="186"/>
      <c r="R18" s="187"/>
      <c r="S18" s="188" t="s">
        <v>11</v>
      </c>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90"/>
    </row>
    <row r="19" spans="1:59" s="24" customFormat="1" ht="28.5" customHeight="1" x14ac:dyDescent="0.15">
      <c r="B19" s="18"/>
      <c r="C19" s="186" t="s">
        <v>12</v>
      </c>
      <c r="D19" s="186"/>
      <c r="E19" s="186"/>
      <c r="F19" s="186"/>
      <c r="G19" s="186"/>
      <c r="H19" s="186"/>
      <c r="I19" s="186" t="s">
        <v>13</v>
      </c>
      <c r="J19" s="186"/>
      <c r="K19" s="186"/>
      <c r="L19" s="186"/>
      <c r="M19" s="186"/>
      <c r="N19" s="186"/>
      <c r="O19" s="186"/>
      <c r="P19" s="186"/>
      <c r="Q19" s="186"/>
      <c r="R19" s="186"/>
      <c r="S19" s="191"/>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3"/>
      <c r="AT19" s="25"/>
      <c r="AU19" s="25"/>
      <c r="AV19" s="25"/>
      <c r="AW19" s="25"/>
      <c r="AX19" s="25"/>
      <c r="AY19" s="25"/>
    </row>
    <row r="20" spans="1:59" s="24" customFormat="1" ht="28.5" customHeight="1" x14ac:dyDescent="0.15">
      <c r="C20" s="186"/>
      <c r="D20" s="186"/>
      <c r="E20" s="186"/>
      <c r="F20" s="186"/>
      <c r="G20" s="186"/>
      <c r="H20" s="186"/>
      <c r="I20" s="186" t="s">
        <v>14</v>
      </c>
      <c r="J20" s="186"/>
      <c r="K20" s="186"/>
      <c r="L20" s="186"/>
      <c r="M20" s="186" t="s">
        <v>15</v>
      </c>
      <c r="N20" s="186"/>
      <c r="O20" s="186"/>
      <c r="P20" s="186"/>
      <c r="Q20" s="186"/>
      <c r="R20" s="186"/>
      <c r="S20" s="194"/>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6"/>
      <c r="AS20" s="21"/>
      <c r="AT20" s="26"/>
      <c r="AU20" s="25"/>
      <c r="AV20" s="25"/>
      <c r="AW20" s="25"/>
      <c r="AX20" s="25"/>
      <c r="AY20" s="25"/>
      <c r="AZ20" s="25"/>
      <c r="BA20" s="25"/>
      <c r="BB20" s="25"/>
      <c r="BC20" s="25"/>
      <c r="BD20" s="25"/>
      <c r="BE20" s="25"/>
      <c r="BF20" s="25"/>
    </row>
    <row r="21" spans="1:59" s="24" customFormat="1" ht="28.5" customHeight="1" x14ac:dyDescent="0.15">
      <c r="B21" s="27"/>
      <c r="C21" s="28"/>
      <c r="D21" s="28"/>
      <c r="E21" s="28"/>
      <c r="F21" s="28"/>
      <c r="G21" s="28"/>
      <c r="H21" s="28"/>
      <c r="I21" s="28"/>
      <c r="J21" s="28"/>
      <c r="K21" s="28"/>
      <c r="L21" s="28"/>
      <c r="M21" s="28"/>
      <c r="N21" s="28"/>
      <c r="O21" s="28"/>
      <c r="P21" s="28"/>
      <c r="Q21" s="28"/>
      <c r="R21" s="28"/>
      <c r="S21" s="29"/>
      <c r="T21" s="30"/>
      <c r="U21" s="30"/>
      <c r="V21" s="30"/>
      <c r="W21" s="30"/>
      <c r="X21" s="31"/>
      <c r="Y21" s="30"/>
      <c r="Z21" s="30"/>
      <c r="AA21" s="30"/>
      <c r="AB21" s="30"/>
      <c r="AC21" s="30"/>
      <c r="AD21" s="30"/>
      <c r="AE21" s="30"/>
      <c r="AF21" s="30"/>
      <c r="AG21" s="30"/>
      <c r="AH21" s="30"/>
      <c r="AI21" s="30"/>
      <c r="AJ21" s="30"/>
      <c r="AK21" s="30"/>
      <c r="AL21" s="30"/>
      <c r="AM21" s="30"/>
      <c r="AR21" s="32"/>
      <c r="AS21" s="21"/>
      <c r="AT21" s="26"/>
      <c r="AU21" s="25"/>
      <c r="AV21" s="25"/>
      <c r="AW21" s="25"/>
      <c r="AX21" s="25"/>
      <c r="AY21" s="25"/>
      <c r="AZ21" s="25"/>
      <c r="BA21" s="25"/>
      <c r="BB21" s="25"/>
      <c r="BC21" s="25"/>
      <c r="BD21" s="25"/>
      <c r="BE21" s="25"/>
      <c r="BF21" s="25"/>
    </row>
    <row r="22" spans="1:59" s="16" customFormat="1" ht="4.5" customHeight="1" x14ac:dyDescent="0.15">
      <c r="A22" s="14"/>
      <c r="B22" s="14"/>
      <c r="C22" s="15"/>
      <c r="F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V22" s="44"/>
      <c r="AW22" s="44"/>
      <c r="AX22" s="44"/>
      <c r="AY22" s="44"/>
      <c r="AZ22" s="44"/>
      <c r="BA22" s="44"/>
      <c r="BB22" s="44"/>
      <c r="BC22" s="44"/>
      <c r="BD22" s="44"/>
      <c r="BE22" s="44"/>
      <c r="BF22" s="44"/>
      <c r="BG22" s="9"/>
    </row>
    <row r="23" spans="1:59" ht="25.5" customHeight="1" x14ac:dyDescent="0.15">
      <c r="A23" s="169" t="s">
        <v>16</v>
      </c>
      <c r="B23" s="170"/>
      <c r="C23" s="170"/>
      <c r="D23" s="170"/>
      <c r="E23" s="170"/>
      <c r="F23" s="170"/>
      <c r="G23" s="170"/>
      <c r="H23" s="170"/>
      <c r="I23" s="171"/>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4"/>
      <c r="AV23" s="34" t="s">
        <v>17</v>
      </c>
      <c r="AW23" s="44"/>
      <c r="AX23" s="44"/>
      <c r="AY23" s="44"/>
      <c r="AZ23" s="44"/>
      <c r="BA23" s="34"/>
      <c r="BB23" s="44"/>
      <c r="BC23" s="44"/>
      <c r="BD23" s="44"/>
      <c r="BE23" s="44"/>
      <c r="BF23" s="44"/>
      <c r="BG23" s="9"/>
    </row>
    <row r="24" spans="1:59" ht="17.25" customHeight="1" x14ac:dyDescent="0.15">
      <c r="A24" s="172"/>
      <c r="B24" s="173"/>
      <c r="C24" s="173"/>
      <c r="D24" s="173"/>
      <c r="E24" s="173"/>
      <c r="F24" s="173"/>
      <c r="G24" s="173"/>
      <c r="H24" s="173"/>
      <c r="I24" s="174"/>
      <c r="J24" s="35"/>
      <c r="K24" s="35"/>
      <c r="L24" s="35"/>
      <c r="M24" s="35"/>
      <c r="N24" s="35"/>
      <c r="O24" s="35"/>
      <c r="P24" s="35"/>
      <c r="Q24" s="35"/>
      <c r="R24" s="35"/>
      <c r="S24" s="35"/>
      <c r="T24" s="35"/>
      <c r="U24" s="35"/>
      <c r="V24" s="35"/>
      <c r="W24" s="35"/>
      <c r="X24" s="36"/>
      <c r="Y24" s="36"/>
      <c r="Z24" s="36"/>
      <c r="AA24" s="36"/>
      <c r="AB24" s="36"/>
      <c r="AC24" s="36"/>
      <c r="AD24" s="36"/>
      <c r="AE24" s="37"/>
      <c r="AF24" s="36"/>
      <c r="AG24" s="36"/>
      <c r="AH24" s="36"/>
      <c r="AI24" s="36"/>
      <c r="AJ24" s="36"/>
      <c r="AK24" s="36"/>
      <c r="AL24" s="36"/>
      <c r="AM24" s="36"/>
      <c r="AN24" s="36"/>
      <c r="AO24" s="36"/>
      <c r="AP24" s="38"/>
      <c r="AQ24" s="38"/>
      <c r="AR24" s="38"/>
      <c r="AS24" s="38"/>
      <c r="AT24" s="34"/>
      <c r="AU24" s="34"/>
      <c r="AV24" s="34"/>
      <c r="AW24" s="34"/>
      <c r="AX24" s="34"/>
      <c r="AY24" s="34"/>
      <c r="AZ24" s="34"/>
      <c r="BA24" s="34"/>
      <c r="BB24" s="34"/>
      <c r="BC24" s="34"/>
      <c r="BD24" s="34"/>
      <c r="BE24" s="34"/>
      <c r="BF24" s="34"/>
      <c r="BG24" s="34"/>
    </row>
    <row r="25" spans="1:59" ht="28.5" customHeight="1" x14ac:dyDescent="0.15">
      <c r="A25" s="39"/>
      <c r="B25" s="40" t="s">
        <v>18</v>
      </c>
      <c r="C25" s="41"/>
      <c r="D25" s="41"/>
      <c r="E25" s="41"/>
      <c r="F25" s="34"/>
      <c r="G25" s="42"/>
      <c r="H25" s="34"/>
      <c r="I25" s="42"/>
      <c r="J25" s="42"/>
      <c r="K25" s="42"/>
      <c r="L25" s="42"/>
      <c r="M25" s="42"/>
      <c r="N25" s="42"/>
      <c r="O25" s="42"/>
      <c r="P25" s="42"/>
      <c r="Q25" s="42"/>
      <c r="R25" s="42"/>
      <c r="S25" s="42"/>
      <c r="T25" s="42"/>
      <c r="U25" s="42"/>
      <c r="V25" s="42"/>
      <c r="W25" s="42"/>
      <c r="X25" s="42"/>
      <c r="Y25" s="42"/>
      <c r="Z25" s="42"/>
      <c r="AA25" s="43"/>
      <c r="AB25" s="44"/>
      <c r="AC25" s="44"/>
      <c r="AD25" s="44"/>
      <c r="AE25" s="40" t="s">
        <v>19</v>
      </c>
      <c r="AF25" s="44"/>
      <c r="AG25" s="44"/>
      <c r="AH25" s="44"/>
      <c r="AI25" s="44"/>
      <c r="AJ25" s="44"/>
      <c r="AK25" s="44"/>
      <c r="AL25" s="44"/>
      <c r="AM25" s="44"/>
      <c r="AN25" s="44"/>
      <c r="AO25" s="44"/>
      <c r="AP25" s="44"/>
      <c r="AQ25" s="44"/>
      <c r="AR25" s="44"/>
      <c r="AS25" s="44"/>
      <c r="AT25" s="44"/>
      <c r="AU25" s="34"/>
      <c r="AV25" s="34"/>
      <c r="AW25" s="34" t="s">
        <v>20</v>
      </c>
      <c r="AX25" s="34"/>
      <c r="AY25" s="34"/>
      <c r="AZ25" s="34" t="s">
        <v>21</v>
      </c>
      <c r="BA25" s="34"/>
      <c r="BB25" s="34"/>
      <c r="BC25" s="34"/>
      <c r="BD25" s="34"/>
      <c r="BE25" s="34"/>
      <c r="BF25" s="34"/>
      <c r="BG25" s="34"/>
    </row>
    <row r="26" spans="1:59" ht="25.5" customHeight="1" x14ac:dyDescent="0.15">
      <c r="A26" s="39"/>
      <c r="B26" s="175" t="s">
        <v>22</v>
      </c>
      <c r="C26" s="176"/>
      <c r="D26" s="176"/>
      <c r="E26" s="177"/>
      <c r="F26" s="181" t="s">
        <v>23</v>
      </c>
      <c r="G26" s="181"/>
      <c r="H26" s="604"/>
      <c r="I26" s="604"/>
      <c r="J26" s="184" t="s">
        <v>24</v>
      </c>
      <c r="K26" s="184"/>
      <c r="L26" s="604"/>
      <c r="M26" s="604"/>
      <c r="N26" s="184" t="s">
        <v>25</v>
      </c>
      <c r="O26" s="211"/>
      <c r="P26" s="221" t="s">
        <v>26</v>
      </c>
      <c r="Q26" s="211"/>
      <c r="R26" s="223" t="s">
        <v>27</v>
      </c>
      <c r="S26" s="223"/>
      <c r="T26" s="604"/>
      <c r="U26" s="604"/>
      <c r="V26" s="184" t="s">
        <v>24</v>
      </c>
      <c r="W26" s="184"/>
      <c r="X26" s="604"/>
      <c r="Y26" s="604"/>
      <c r="Z26" s="184" t="s">
        <v>25</v>
      </c>
      <c r="AA26" s="211"/>
      <c r="AB26" s="34"/>
      <c r="AC26" s="34"/>
      <c r="AD26" s="34"/>
      <c r="AE26" s="213" t="s">
        <v>28</v>
      </c>
      <c r="AF26" s="214"/>
      <c r="AG26" s="214"/>
      <c r="AH26" s="214"/>
      <c r="AI26" s="215"/>
      <c r="AJ26" s="219">
        <f>ROUNDDOWN(AZ26/60,0)</f>
        <v>0</v>
      </c>
      <c r="AK26" s="219"/>
      <c r="AL26" s="214" t="s">
        <v>29</v>
      </c>
      <c r="AM26" s="214"/>
      <c r="AN26" s="219">
        <f>AZ26-AJ26*60</f>
        <v>0</v>
      </c>
      <c r="AO26" s="219"/>
      <c r="AP26" s="184" t="s">
        <v>25</v>
      </c>
      <c r="AQ26" s="211"/>
      <c r="AR26" s="44"/>
      <c r="AS26" s="34"/>
      <c r="AT26" s="34"/>
      <c r="AU26" s="600"/>
      <c r="AV26" s="600" t="s">
        <v>30</v>
      </c>
      <c r="AW26" s="601">
        <f>T26*60+X26</f>
        <v>0</v>
      </c>
      <c r="AX26" s="34"/>
      <c r="AY26" s="600" t="s">
        <v>31</v>
      </c>
      <c r="AZ26" s="601">
        <f>(T26*60+X26)-(H26*60+L26)</f>
        <v>0</v>
      </c>
      <c r="BA26" s="34"/>
      <c r="BB26" s="34"/>
      <c r="BC26" s="34"/>
      <c r="BD26" s="34"/>
      <c r="BE26" s="34"/>
      <c r="BF26" s="34"/>
      <c r="BG26" s="34"/>
    </row>
    <row r="27" spans="1:59" ht="35.25" customHeight="1" x14ac:dyDescent="0.15">
      <c r="A27" s="39"/>
      <c r="B27" s="178"/>
      <c r="C27" s="179"/>
      <c r="D27" s="179"/>
      <c r="E27" s="180"/>
      <c r="F27" s="181"/>
      <c r="G27" s="181"/>
      <c r="H27" s="605"/>
      <c r="I27" s="605"/>
      <c r="J27" s="185"/>
      <c r="K27" s="185"/>
      <c r="L27" s="605"/>
      <c r="M27" s="605"/>
      <c r="N27" s="185"/>
      <c r="O27" s="212"/>
      <c r="P27" s="222"/>
      <c r="Q27" s="212"/>
      <c r="R27" s="224"/>
      <c r="S27" s="224"/>
      <c r="T27" s="605"/>
      <c r="U27" s="605"/>
      <c r="V27" s="185"/>
      <c r="W27" s="185"/>
      <c r="X27" s="605"/>
      <c r="Y27" s="605"/>
      <c r="Z27" s="185"/>
      <c r="AA27" s="212"/>
      <c r="AB27" s="34"/>
      <c r="AC27" s="34"/>
      <c r="AD27" s="34"/>
      <c r="AE27" s="216"/>
      <c r="AF27" s="217"/>
      <c r="AG27" s="217"/>
      <c r="AH27" s="217"/>
      <c r="AI27" s="218"/>
      <c r="AJ27" s="220"/>
      <c r="AK27" s="220"/>
      <c r="AL27" s="217"/>
      <c r="AM27" s="217"/>
      <c r="AN27" s="220"/>
      <c r="AO27" s="220"/>
      <c r="AP27" s="185"/>
      <c r="AQ27" s="212"/>
      <c r="AR27" s="44"/>
      <c r="AS27" s="34"/>
      <c r="AT27" s="34"/>
      <c r="AU27" s="600"/>
      <c r="AV27" s="600"/>
      <c r="AW27" s="601"/>
      <c r="AX27" s="34"/>
      <c r="AY27" s="600"/>
      <c r="AZ27" s="601"/>
      <c r="BA27" s="34"/>
      <c r="BB27" s="34"/>
      <c r="BC27" s="34"/>
      <c r="BD27" s="34"/>
      <c r="BE27" s="34"/>
      <c r="BF27" s="34"/>
      <c r="BG27" s="34"/>
    </row>
    <row r="28" spans="1:59" ht="17.25" customHeight="1" x14ac:dyDescent="0.15">
      <c r="A28" s="39"/>
      <c r="B28" s="45"/>
      <c r="C28" s="45"/>
      <c r="D28" s="45"/>
      <c r="E28" s="45"/>
      <c r="F28" s="46"/>
      <c r="G28" s="46"/>
      <c r="H28" s="47"/>
      <c r="I28" s="46"/>
      <c r="J28" s="46"/>
      <c r="K28" s="46"/>
      <c r="L28" s="46"/>
      <c r="M28" s="46"/>
      <c r="N28" s="46"/>
      <c r="O28" s="46"/>
      <c r="P28" s="46"/>
      <c r="Q28" s="46"/>
      <c r="R28" s="46"/>
      <c r="S28" s="46"/>
      <c r="T28" s="46"/>
      <c r="U28" s="46"/>
      <c r="V28" s="46"/>
      <c r="W28" s="46"/>
      <c r="X28" s="44"/>
      <c r="Y28" s="44"/>
      <c r="Z28" s="42"/>
      <c r="AA28" s="43"/>
      <c r="AB28" s="44"/>
      <c r="AC28" s="44"/>
      <c r="AD28" s="44"/>
      <c r="AE28" s="131"/>
      <c r="AF28" s="131"/>
      <c r="AG28" s="131"/>
      <c r="AH28" s="131"/>
      <c r="AI28" s="131"/>
      <c r="AJ28" s="132" t="s">
        <v>32</v>
      </c>
      <c r="AK28" s="131"/>
      <c r="AL28" s="131"/>
      <c r="AM28" s="131"/>
      <c r="AN28" s="131"/>
      <c r="AO28" s="131"/>
      <c r="AP28" s="131"/>
      <c r="AQ28" s="131"/>
      <c r="AR28" s="44"/>
      <c r="AS28" s="34"/>
      <c r="AT28" s="34"/>
      <c r="AU28" s="34"/>
      <c r="AV28" s="34"/>
      <c r="AW28" s="34"/>
      <c r="AX28" s="34"/>
      <c r="AY28" s="34"/>
      <c r="AZ28" s="34"/>
      <c r="BA28" s="34"/>
      <c r="BB28" s="34"/>
      <c r="BC28" s="34"/>
      <c r="BD28" s="34"/>
      <c r="BE28" s="34"/>
      <c r="BF28" s="34"/>
      <c r="BG28" s="34"/>
    </row>
    <row r="29" spans="1:59" s="34" customFormat="1" ht="25.5" customHeight="1" x14ac:dyDescent="0.15">
      <c r="A29" s="39"/>
      <c r="B29" s="40"/>
      <c r="C29" s="41"/>
      <c r="D29" s="41"/>
      <c r="E29" s="41"/>
      <c r="F29" s="42"/>
      <c r="G29" s="42"/>
      <c r="H29" s="42"/>
      <c r="I29" s="42"/>
      <c r="J29" s="42"/>
      <c r="K29" s="42"/>
      <c r="L29" s="42"/>
      <c r="M29" s="42"/>
      <c r="N29" s="42"/>
      <c r="O29" s="42"/>
      <c r="P29" s="42"/>
      <c r="Q29" s="42"/>
      <c r="R29" s="42"/>
      <c r="S29" s="42"/>
      <c r="T29" s="42"/>
      <c r="U29" s="42"/>
      <c r="V29" s="42"/>
      <c r="W29" s="43"/>
      <c r="X29" s="44"/>
      <c r="Y29" s="44"/>
      <c r="Z29" s="42"/>
      <c r="AA29" s="43"/>
      <c r="AB29" s="44"/>
      <c r="AC29" s="44"/>
      <c r="AD29" s="44"/>
      <c r="AE29" s="131"/>
      <c r="AF29" s="131"/>
      <c r="AG29" s="131"/>
      <c r="AH29" s="131"/>
      <c r="AI29" s="131"/>
      <c r="AJ29" s="131"/>
      <c r="AK29" s="131"/>
      <c r="AL29" s="131"/>
      <c r="AM29" s="131"/>
      <c r="AN29" s="131"/>
      <c r="AO29" s="131"/>
      <c r="AP29" s="131"/>
      <c r="AQ29" s="131"/>
      <c r="AR29" s="44"/>
      <c r="AW29" s="51" t="s">
        <v>33</v>
      </c>
      <c r="AZ29" s="34" t="s">
        <v>34</v>
      </c>
    </row>
    <row r="30" spans="1:59" s="52" customFormat="1" ht="25.5" customHeight="1" x14ac:dyDescent="0.15">
      <c r="A30" s="49"/>
      <c r="B30" s="50" t="s">
        <v>35</v>
      </c>
      <c r="C30" s="50"/>
      <c r="D30" s="50"/>
      <c r="E30" s="50"/>
      <c r="F30" s="50"/>
      <c r="G30" s="50"/>
      <c r="H30" s="50"/>
      <c r="I30" s="50"/>
      <c r="J30" s="50"/>
      <c r="K30" s="50"/>
      <c r="L30" s="50"/>
      <c r="M30" s="50"/>
      <c r="N30" s="50"/>
      <c r="O30" s="51"/>
      <c r="P30" s="50"/>
      <c r="Q30" s="50"/>
      <c r="R30" s="50"/>
      <c r="S30" s="50"/>
      <c r="T30" s="50"/>
      <c r="U30" s="12"/>
      <c r="V30" s="50"/>
      <c r="W30" s="50"/>
      <c r="X30" s="44"/>
      <c r="Y30" s="44"/>
      <c r="Z30" s="42"/>
      <c r="AA30" s="43"/>
      <c r="AB30" s="44"/>
      <c r="AC30" s="44"/>
      <c r="AD30" s="44"/>
      <c r="AE30" s="133" t="s">
        <v>36</v>
      </c>
      <c r="AF30" s="134"/>
      <c r="AG30" s="135"/>
      <c r="AH30" s="135"/>
      <c r="AI30" s="135"/>
      <c r="AJ30" s="135"/>
      <c r="AK30" s="135"/>
      <c r="AL30" s="135"/>
      <c r="AM30" s="135"/>
      <c r="AN30" s="131"/>
      <c r="AO30" s="131"/>
      <c r="AP30" s="131"/>
      <c r="AQ30" s="82"/>
      <c r="AR30" s="44"/>
      <c r="AS30" s="34"/>
      <c r="AT30" s="34"/>
      <c r="AU30" s="51"/>
      <c r="AV30" s="51"/>
      <c r="AW30" s="51" t="s">
        <v>37</v>
      </c>
      <c r="AX30" s="51"/>
      <c r="AY30" s="51"/>
      <c r="AZ30" s="34" t="s">
        <v>38</v>
      </c>
      <c r="BA30" s="51"/>
      <c r="BB30" s="34"/>
      <c r="BC30" s="34" t="s">
        <v>39</v>
      </c>
      <c r="BD30" s="51"/>
      <c r="BE30" s="34"/>
      <c r="BF30" s="51"/>
      <c r="BG30" s="51"/>
    </row>
    <row r="31" spans="1:59" ht="25.5" customHeight="1" x14ac:dyDescent="0.15">
      <c r="A31" s="39"/>
      <c r="B31" s="175" t="s">
        <v>22</v>
      </c>
      <c r="C31" s="176"/>
      <c r="D31" s="176"/>
      <c r="E31" s="177"/>
      <c r="F31" s="181" t="s">
        <v>23</v>
      </c>
      <c r="G31" s="181"/>
      <c r="H31" s="604"/>
      <c r="I31" s="604"/>
      <c r="J31" s="184" t="s">
        <v>24</v>
      </c>
      <c r="K31" s="184"/>
      <c r="L31" s="608"/>
      <c r="M31" s="608"/>
      <c r="N31" s="184" t="s">
        <v>25</v>
      </c>
      <c r="O31" s="211"/>
      <c r="P31" s="221" t="s">
        <v>26</v>
      </c>
      <c r="Q31" s="211"/>
      <c r="R31" s="223" t="s">
        <v>27</v>
      </c>
      <c r="S31" s="223"/>
      <c r="T31" s="606"/>
      <c r="U31" s="604"/>
      <c r="V31" s="184" t="s">
        <v>24</v>
      </c>
      <c r="W31" s="184"/>
      <c r="X31" s="604"/>
      <c r="Y31" s="604"/>
      <c r="Z31" s="184" t="s">
        <v>25</v>
      </c>
      <c r="AA31" s="211"/>
      <c r="AB31" s="44"/>
      <c r="AC31" s="44"/>
      <c r="AD31" s="44"/>
      <c r="AE31" s="248" t="s">
        <v>40</v>
      </c>
      <c r="AF31" s="184"/>
      <c r="AG31" s="184"/>
      <c r="AH31" s="184"/>
      <c r="AI31" s="211"/>
      <c r="AJ31" s="249">
        <f>ROUNDDOWN(AW36/60,0)</f>
        <v>0</v>
      </c>
      <c r="AK31" s="219"/>
      <c r="AL31" s="184" t="s">
        <v>24</v>
      </c>
      <c r="AM31" s="184"/>
      <c r="AN31" s="219">
        <f>AW36-AJ31*60</f>
        <v>0</v>
      </c>
      <c r="AO31" s="219"/>
      <c r="AP31" s="184" t="s">
        <v>25</v>
      </c>
      <c r="AQ31" s="211"/>
      <c r="AR31" s="44"/>
      <c r="AS31" s="53"/>
      <c r="AT31" s="53"/>
      <c r="AU31" s="34"/>
      <c r="AV31" s="600" t="s">
        <v>41</v>
      </c>
      <c r="AW31" s="601">
        <f>IF(AZ31&lt;=BC31,BC31,AW26)</f>
        <v>1200</v>
      </c>
      <c r="AX31" s="346"/>
      <c r="AY31" s="600" t="s">
        <v>42</v>
      </c>
      <c r="AZ31" s="601">
        <f>T31*60+X31</f>
        <v>0</v>
      </c>
      <c r="BA31" s="346"/>
      <c r="BB31" s="600" t="s">
        <v>43</v>
      </c>
      <c r="BC31" s="601">
        <v>1200</v>
      </c>
      <c r="BD31" s="34"/>
      <c r="BE31" s="34"/>
      <c r="BF31" s="34"/>
      <c r="BG31" s="34"/>
    </row>
    <row r="32" spans="1:59" ht="35.25" customHeight="1" x14ac:dyDescent="0.15">
      <c r="A32" s="39"/>
      <c r="B32" s="178"/>
      <c r="C32" s="179"/>
      <c r="D32" s="179"/>
      <c r="E32" s="180"/>
      <c r="F32" s="181"/>
      <c r="G32" s="181"/>
      <c r="H32" s="605"/>
      <c r="I32" s="605"/>
      <c r="J32" s="185"/>
      <c r="K32" s="185"/>
      <c r="L32" s="609"/>
      <c r="M32" s="609"/>
      <c r="N32" s="185"/>
      <c r="O32" s="212"/>
      <c r="P32" s="222"/>
      <c r="Q32" s="212"/>
      <c r="R32" s="224"/>
      <c r="S32" s="224"/>
      <c r="T32" s="607"/>
      <c r="U32" s="605"/>
      <c r="V32" s="185"/>
      <c r="W32" s="185"/>
      <c r="X32" s="605"/>
      <c r="Y32" s="605"/>
      <c r="Z32" s="185"/>
      <c r="AA32" s="212"/>
      <c r="AB32" s="34"/>
      <c r="AC32" s="34"/>
      <c r="AD32" s="34"/>
      <c r="AE32" s="222"/>
      <c r="AF32" s="185"/>
      <c r="AG32" s="185"/>
      <c r="AH32" s="185"/>
      <c r="AI32" s="212"/>
      <c r="AJ32" s="250"/>
      <c r="AK32" s="220"/>
      <c r="AL32" s="185"/>
      <c r="AM32" s="185"/>
      <c r="AN32" s="220"/>
      <c r="AO32" s="220"/>
      <c r="AP32" s="185"/>
      <c r="AQ32" s="212"/>
      <c r="AR32" s="44"/>
      <c r="AS32" s="53"/>
      <c r="AT32" s="53"/>
      <c r="AU32" s="34"/>
      <c r="AV32" s="600"/>
      <c r="AW32" s="601"/>
      <c r="AX32" s="346"/>
      <c r="AY32" s="600"/>
      <c r="AZ32" s="601"/>
      <c r="BA32" s="346"/>
      <c r="BB32" s="600"/>
      <c r="BC32" s="601"/>
      <c r="BD32" s="34"/>
      <c r="BE32" s="34"/>
      <c r="BF32" s="34"/>
      <c r="BG32" s="34"/>
    </row>
    <row r="33" spans="1:59" ht="17.25" customHeight="1" x14ac:dyDescent="0.15">
      <c r="A33" s="54"/>
      <c r="B33" s="45"/>
      <c r="C33" s="45"/>
      <c r="D33" s="45"/>
      <c r="E33" s="45"/>
      <c r="F33" s="34"/>
      <c r="G33" s="45"/>
      <c r="H33" s="47"/>
      <c r="I33" s="45"/>
      <c r="J33" s="45"/>
      <c r="K33" s="45"/>
      <c r="L33" s="45"/>
      <c r="M33" s="45"/>
      <c r="N33" s="45"/>
      <c r="O33" s="45"/>
      <c r="P33" s="55"/>
      <c r="Q33" s="45"/>
      <c r="R33" s="45"/>
      <c r="S33" s="45"/>
      <c r="T33" s="45"/>
      <c r="U33" s="45"/>
      <c r="V33" s="45"/>
      <c r="W33" s="45"/>
      <c r="X33" s="44"/>
      <c r="Y33" s="44"/>
      <c r="Z33" s="42"/>
      <c r="AA33" s="34"/>
      <c r="AB33" s="34"/>
      <c r="AC33" s="34"/>
      <c r="AD33" s="34"/>
      <c r="AE33" s="82"/>
      <c r="AF33" s="82"/>
      <c r="AG33" s="82"/>
      <c r="AH33" s="82"/>
      <c r="AI33" s="82"/>
      <c r="AJ33" s="132" t="s">
        <v>32</v>
      </c>
      <c r="AK33" s="82"/>
      <c r="AL33" s="82"/>
      <c r="AM33" s="82"/>
      <c r="AN33" s="82"/>
      <c r="AO33" s="82"/>
      <c r="AP33" s="82"/>
      <c r="AQ33" s="82"/>
      <c r="AR33" s="34"/>
      <c r="AS33" s="34"/>
      <c r="AT33" s="34"/>
      <c r="AU33" s="34"/>
      <c r="AV33" s="34"/>
      <c r="AW33" s="34"/>
      <c r="AX33" s="34"/>
      <c r="AY33" s="34"/>
      <c r="AZ33" s="69" t="s">
        <v>44</v>
      </c>
      <c r="BA33" s="34"/>
      <c r="BB33" s="34"/>
      <c r="BC33" s="34"/>
      <c r="BD33" s="34"/>
      <c r="BE33" s="34"/>
      <c r="BF33" s="34"/>
      <c r="BG33" s="34"/>
    </row>
    <row r="34" spans="1:59" ht="25.5" customHeight="1" x14ac:dyDescent="0.2">
      <c r="A34" s="54"/>
      <c r="B34" s="34"/>
      <c r="C34" s="225" t="s">
        <v>158</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7"/>
      <c r="AD34" s="34"/>
      <c r="AE34" s="82"/>
      <c r="AF34" s="82"/>
      <c r="AG34" s="82"/>
      <c r="AH34" s="82"/>
      <c r="AI34" s="82"/>
      <c r="AJ34" s="82"/>
      <c r="AK34" s="82"/>
      <c r="AL34" s="82"/>
      <c r="AM34" s="82"/>
      <c r="AN34" s="82"/>
      <c r="AO34" s="82"/>
      <c r="AP34" s="82"/>
      <c r="AQ34" s="82"/>
      <c r="AR34" s="34"/>
      <c r="AS34" s="34"/>
      <c r="AT34" s="34"/>
      <c r="AU34" s="34"/>
      <c r="AV34" s="34"/>
      <c r="AW34" s="34"/>
      <c r="AX34" s="34"/>
      <c r="AY34" s="34"/>
      <c r="AZ34" s="144" t="s">
        <v>45</v>
      </c>
      <c r="BA34" s="34"/>
      <c r="BB34" s="34"/>
      <c r="BC34" s="34"/>
      <c r="BD34" s="34"/>
      <c r="BE34" s="34"/>
      <c r="BF34" s="34"/>
      <c r="BG34" s="34"/>
    </row>
    <row r="35" spans="1:59" ht="25.5" customHeight="1" x14ac:dyDescent="0.15">
      <c r="A35" s="54"/>
      <c r="B35" s="34"/>
      <c r="C35" s="228"/>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30"/>
      <c r="AD35" s="34"/>
      <c r="AE35" s="133" t="s">
        <v>46</v>
      </c>
      <c r="AF35" s="82"/>
      <c r="AG35" s="82"/>
      <c r="AH35" s="82"/>
      <c r="AI35" s="82"/>
      <c r="AJ35" s="82"/>
      <c r="AK35" s="82"/>
      <c r="AL35" s="82"/>
      <c r="AM35" s="82"/>
      <c r="AN35" s="82"/>
      <c r="AO35" s="82"/>
      <c r="AP35" s="82"/>
      <c r="AQ35" s="82"/>
      <c r="AR35" s="34"/>
      <c r="AS35" s="34"/>
      <c r="AT35" s="34"/>
      <c r="AU35" s="34"/>
      <c r="AV35" s="34"/>
      <c r="AW35" s="34" t="s">
        <v>47</v>
      </c>
      <c r="AX35" s="34"/>
      <c r="AY35" s="34"/>
      <c r="AZ35" s="34" t="s">
        <v>48</v>
      </c>
      <c r="BA35" s="70"/>
      <c r="BB35" s="34"/>
      <c r="BC35" s="34"/>
      <c r="BD35" s="34"/>
      <c r="BE35" s="34"/>
      <c r="BF35" s="34"/>
      <c r="BG35" s="34"/>
    </row>
    <row r="36" spans="1:59" s="52" customFormat="1" ht="25.5" customHeight="1" x14ac:dyDescent="0.15">
      <c r="A36" s="54"/>
      <c r="B36" s="34"/>
      <c r="C36" s="228"/>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30"/>
      <c r="AC36" s="1"/>
      <c r="AD36" s="34"/>
      <c r="AE36" s="213" t="s">
        <v>49</v>
      </c>
      <c r="AF36" s="234"/>
      <c r="AG36" s="234"/>
      <c r="AH36" s="234"/>
      <c r="AI36" s="234"/>
      <c r="AJ36" s="234"/>
      <c r="AK36" s="235"/>
      <c r="AL36" s="239">
        <f>IF(AZ26=0,0,ROUNDUP(AW36/AZ26,3))</f>
        <v>0</v>
      </c>
      <c r="AM36" s="240"/>
      <c r="AN36" s="240"/>
      <c r="AO36" s="240"/>
      <c r="AP36" s="240"/>
      <c r="AQ36" s="241"/>
      <c r="AR36" s="34"/>
      <c r="AS36" s="34"/>
      <c r="AT36" s="34"/>
      <c r="AU36" s="51"/>
      <c r="AV36" s="600" t="s">
        <v>50</v>
      </c>
      <c r="AW36" s="602">
        <f>IF(AW26-AW31&gt;0,IF(AW26-AW31&gt;AZ26,AZ26,AW26-AW31),0)</f>
        <v>0</v>
      </c>
      <c r="AX36" s="603" t="s">
        <v>51</v>
      </c>
      <c r="AY36" s="603"/>
      <c r="AZ36" s="70"/>
      <c r="BA36" s="70"/>
      <c r="BB36" s="51"/>
      <c r="BC36" s="51"/>
      <c r="BD36" s="51"/>
      <c r="BE36" s="51"/>
      <c r="BF36" s="51"/>
      <c r="BG36" s="51"/>
    </row>
    <row r="37" spans="1:59" ht="35.25" customHeight="1" x14ac:dyDescent="0.15">
      <c r="A37" s="54"/>
      <c r="B37" s="34"/>
      <c r="C37" s="228"/>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30"/>
      <c r="AD37" s="34"/>
      <c r="AE37" s="236"/>
      <c r="AF37" s="237"/>
      <c r="AG37" s="237"/>
      <c r="AH37" s="237"/>
      <c r="AI37" s="237"/>
      <c r="AJ37" s="237"/>
      <c r="AK37" s="238"/>
      <c r="AL37" s="242"/>
      <c r="AM37" s="243"/>
      <c r="AN37" s="243"/>
      <c r="AO37" s="243"/>
      <c r="AP37" s="243"/>
      <c r="AQ37" s="244"/>
      <c r="AR37" s="34"/>
      <c r="AS37" s="34"/>
      <c r="AT37" s="34"/>
      <c r="AU37" s="600"/>
      <c r="AV37" s="600"/>
      <c r="AW37" s="602"/>
      <c r="AX37" s="603"/>
      <c r="AY37" s="603"/>
      <c r="AZ37" s="34"/>
      <c r="BA37" s="34"/>
      <c r="BB37" s="34"/>
      <c r="BC37" s="34"/>
      <c r="BD37" s="34"/>
      <c r="BE37" s="34"/>
      <c r="BF37" s="34"/>
      <c r="BG37" s="34"/>
    </row>
    <row r="38" spans="1:59" ht="25.5" customHeight="1" x14ac:dyDescent="0.15">
      <c r="A38" s="54"/>
      <c r="B38" s="34"/>
      <c r="C38" s="231"/>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3"/>
      <c r="AD38" s="34"/>
      <c r="AE38" s="34"/>
      <c r="AF38" s="34"/>
      <c r="AG38" s="34"/>
      <c r="AH38" s="34"/>
      <c r="AI38" s="34"/>
      <c r="AJ38" s="34"/>
      <c r="AK38" s="48" t="s">
        <v>32</v>
      </c>
      <c r="AL38" s="34"/>
      <c r="AM38" s="44"/>
      <c r="AN38" s="44"/>
      <c r="AO38" s="44"/>
      <c r="AP38" s="34"/>
      <c r="AQ38" s="34"/>
      <c r="AR38" s="34"/>
      <c r="AS38" s="34"/>
      <c r="AT38" s="34"/>
      <c r="AU38" s="600"/>
      <c r="AV38" s="34"/>
      <c r="AW38" s="34"/>
      <c r="AX38" s="34"/>
      <c r="AY38" s="34"/>
      <c r="AZ38" s="34"/>
      <c r="BA38" s="34"/>
      <c r="BB38" s="34"/>
      <c r="BC38" s="34"/>
      <c r="BD38" s="34"/>
      <c r="BE38" s="34"/>
      <c r="BF38" s="34"/>
      <c r="BG38" s="34"/>
    </row>
    <row r="39" spans="1:59" ht="25.5" customHeight="1" x14ac:dyDescent="0.15">
      <c r="A39" s="54"/>
      <c r="B39" s="34"/>
      <c r="C39" s="34"/>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D39" s="34"/>
      <c r="AE39" s="34"/>
      <c r="AF39" s="34"/>
      <c r="AG39" s="34"/>
      <c r="AH39" s="34"/>
      <c r="AI39" s="34"/>
      <c r="AJ39" s="34"/>
      <c r="AK39" s="57" t="s">
        <v>52</v>
      </c>
      <c r="AL39" s="34"/>
      <c r="AM39" s="44"/>
      <c r="AN39" s="44"/>
      <c r="AO39" s="44"/>
      <c r="AP39" s="34"/>
      <c r="AQ39" s="34"/>
      <c r="AR39" s="34"/>
      <c r="AS39" s="34"/>
      <c r="AT39" s="34"/>
      <c r="AU39" s="34"/>
      <c r="AV39" s="34"/>
      <c r="AW39" s="34"/>
      <c r="AX39" s="34"/>
      <c r="AY39" s="34"/>
      <c r="AZ39" s="34"/>
      <c r="BA39" s="34"/>
      <c r="BB39" s="34"/>
      <c r="BC39" s="34"/>
      <c r="BD39" s="34"/>
      <c r="BE39" s="34"/>
      <c r="BF39" s="34"/>
    </row>
    <row r="40" spans="1:59" ht="17.25" customHeight="1" x14ac:dyDescent="0.15">
      <c r="A40" s="58"/>
      <c r="B40" s="59"/>
      <c r="C40" s="59"/>
      <c r="D40" s="59"/>
      <c r="E40" s="59"/>
      <c r="F40" s="60"/>
      <c r="G40" s="59"/>
      <c r="H40" s="59"/>
      <c r="I40" s="59"/>
      <c r="J40" s="59"/>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2"/>
      <c r="AL40" s="61"/>
      <c r="AM40" s="63"/>
      <c r="AN40" s="63"/>
      <c r="AO40" s="63"/>
      <c r="AP40" s="61"/>
      <c r="AQ40" s="61"/>
      <c r="AR40" s="61"/>
      <c r="AS40" s="61"/>
      <c r="AT40" s="34"/>
      <c r="AU40" s="34"/>
      <c r="AV40" s="34"/>
      <c r="AW40" s="34"/>
      <c r="AX40" s="34"/>
      <c r="AY40" s="34"/>
      <c r="AZ40" s="34"/>
      <c r="BA40" s="34"/>
      <c r="BB40" s="34"/>
      <c r="BC40" s="34"/>
      <c r="BD40" s="34"/>
      <c r="BE40" s="34"/>
      <c r="BF40" s="34"/>
    </row>
    <row r="41" spans="1:59" ht="25.5" customHeight="1" x14ac:dyDescent="0.15">
      <c r="A41" s="169" t="s">
        <v>53</v>
      </c>
      <c r="B41" s="170"/>
      <c r="C41" s="170"/>
      <c r="D41" s="170"/>
      <c r="E41" s="170"/>
      <c r="F41" s="170"/>
      <c r="G41" s="170"/>
      <c r="H41" s="170"/>
      <c r="I41" s="171"/>
      <c r="J41" s="33"/>
      <c r="K41" s="64" t="s">
        <v>54</v>
      </c>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33"/>
      <c r="AP41" s="33"/>
      <c r="AQ41" s="33"/>
      <c r="AR41" s="33"/>
      <c r="AS41" s="33"/>
      <c r="AT41" s="33"/>
      <c r="AU41" s="34"/>
      <c r="AV41" s="34" t="s">
        <v>17</v>
      </c>
      <c r="AW41" s="44"/>
      <c r="AX41" s="44"/>
      <c r="AY41" s="44"/>
      <c r="AZ41" s="44"/>
      <c r="BA41" s="34"/>
      <c r="BB41" s="44"/>
      <c r="BC41" s="44"/>
      <c r="BD41" s="44"/>
      <c r="BE41" s="44"/>
      <c r="BF41" s="44"/>
      <c r="BG41" s="9"/>
    </row>
    <row r="42" spans="1:59" ht="17.25" customHeight="1" x14ac:dyDescent="0.15">
      <c r="A42" s="172"/>
      <c r="B42" s="173"/>
      <c r="C42" s="173"/>
      <c r="D42" s="173"/>
      <c r="E42" s="173"/>
      <c r="F42" s="173"/>
      <c r="G42" s="173"/>
      <c r="H42" s="173"/>
      <c r="I42" s="174"/>
      <c r="J42" s="35"/>
      <c r="K42" s="35"/>
      <c r="L42" s="35"/>
      <c r="M42" s="35"/>
      <c r="N42" s="35"/>
      <c r="O42" s="35"/>
      <c r="P42" s="35"/>
      <c r="Q42" s="35"/>
      <c r="R42" s="35"/>
      <c r="S42" s="35"/>
      <c r="T42" s="35"/>
      <c r="U42" s="35"/>
      <c r="V42" s="35"/>
      <c r="W42" s="35"/>
      <c r="X42" s="36"/>
      <c r="Y42" s="36"/>
      <c r="Z42" s="36"/>
      <c r="AA42" s="36"/>
      <c r="AB42" s="36"/>
      <c r="AC42" s="36"/>
      <c r="AD42" s="36"/>
      <c r="AE42" s="37"/>
      <c r="AF42" s="36"/>
      <c r="AG42" s="36"/>
      <c r="AH42" s="36"/>
      <c r="AI42" s="36"/>
      <c r="AJ42" s="36"/>
      <c r="AK42" s="36"/>
      <c r="AL42" s="36"/>
      <c r="AM42" s="36"/>
      <c r="AN42" s="36"/>
      <c r="AO42" s="36"/>
      <c r="AP42" s="38"/>
      <c r="AQ42" s="38"/>
      <c r="AR42" s="38"/>
      <c r="AS42" s="38"/>
      <c r="AT42" s="34"/>
      <c r="AU42" s="34"/>
      <c r="AV42" s="34"/>
      <c r="AW42" s="34"/>
      <c r="AX42" s="34"/>
      <c r="AY42" s="34"/>
      <c r="AZ42" s="34"/>
      <c r="BA42" s="34"/>
      <c r="BB42" s="34"/>
      <c r="BC42" s="34"/>
      <c r="BD42" s="34"/>
      <c r="BE42" s="34"/>
      <c r="BF42" s="34"/>
      <c r="BG42" s="34"/>
    </row>
    <row r="43" spans="1:59" ht="28.5" customHeight="1" x14ac:dyDescent="0.15">
      <c r="A43" s="39"/>
      <c r="B43" s="40" t="s">
        <v>18</v>
      </c>
      <c r="C43" s="41"/>
      <c r="D43" s="41"/>
      <c r="E43" s="41"/>
      <c r="F43" s="34"/>
      <c r="G43" s="42"/>
      <c r="H43" s="34"/>
      <c r="I43" s="42"/>
      <c r="J43" s="42"/>
      <c r="K43" s="42"/>
      <c r="L43" s="42"/>
      <c r="M43" s="42"/>
      <c r="N43" s="42"/>
      <c r="O43" s="42"/>
      <c r="P43" s="42"/>
      <c r="Q43" s="42"/>
      <c r="R43" s="42"/>
      <c r="S43" s="42"/>
      <c r="T43" s="42"/>
      <c r="U43" s="42"/>
      <c r="V43" s="42"/>
      <c r="W43" s="42"/>
      <c r="X43" s="42"/>
      <c r="Y43" s="42"/>
      <c r="Z43" s="42"/>
      <c r="AA43" s="43"/>
      <c r="AB43" s="44"/>
      <c r="AC43" s="44"/>
      <c r="AD43" s="44"/>
      <c r="AE43" s="40" t="s">
        <v>19</v>
      </c>
      <c r="AF43" s="44"/>
      <c r="AG43" s="44"/>
      <c r="AH43" s="44"/>
      <c r="AI43" s="44"/>
      <c r="AJ43" s="44"/>
      <c r="AK43" s="44"/>
      <c r="AL43" s="44"/>
      <c r="AM43" s="44"/>
      <c r="AN43" s="44"/>
      <c r="AO43" s="44"/>
      <c r="AP43" s="44"/>
      <c r="AQ43" s="44"/>
      <c r="AR43" s="44"/>
      <c r="AS43" s="44"/>
      <c r="AT43" s="44"/>
      <c r="AU43" s="34"/>
      <c r="AV43" s="34"/>
      <c r="AW43" s="34" t="s">
        <v>20</v>
      </c>
      <c r="AX43" s="34"/>
      <c r="AY43" s="34"/>
      <c r="AZ43" s="34" t="s">
        <v>21</v>
      </c>
      <c r="BA43" s="34"/>
      <c r="BB43" s="34"/>
      <c r="BC43" s="34"/>
      <c r="BD43" s="34"/>
      <c r="BE43" s="34"/>
      <c r="BF43" s="34"/>
      <c r="BG43" s="34"/>
    </row>
    <row r="44" spans="1:59" ht="25.5" customHeight="1" x14ac:dyDescent="0.15">
      <c r="A44" s="39"/>
      <c r="B44" s="175" t="s">
        <v>22</v>
      </c>
      <c r="C44" s="176"/>
      <c r="D44" s="176"/>
      <c r="E44" s="177"/>
      <c r="F44" s="181" t="s">
        <v>23</v>
      </c>
      <c r="G44" s="181"/>
      <c r="H44" s="604"/>
      <c r="I44" s="604"/>
      <c r="J44" s="184" t="s">
        <v>24</v>
      </c>
      <c r="K44" s="184"/>
      <c r="L44" s="604"/>
      <c r="M44" s="604"/>
      <c r="N44" s="184" t="s">
        <v>25</v>
      </c>
      <c r="O44" s="211"/>
      <c r="P44" s="221" t="s">
        <v>26</v>
      </c>
      <c r="Q44" s="211"/>
      <c r="R44" s="223" t="s">
        <v>27</v>
      </c>
      <c r="S44" s="223"/>
      <c r="T44" s="604"/>
      <c r="U44" s="604"/>
      <c r="V44" s="184" t="s">
        <v>24</v>
      </c>
      <c r="W44" s="184"/>
      <c r="X44" s="604"/>
      <c r="Y44" s="604"/>
      <c r="Z44" s="184" t="s">
        <v>25</v>
      </c>
      <c r="AA44" s="211"/>
      <c r="AB44" s="34"/>
      <c r="AC44" s="34"/>
      <c r="AD44" s="34"/>
      <c r="AE44" s="213" t="s">
        <v>55</v>
      </c>
      <c r="AF44" s="214"/>
      <c r="AG44" s="214"/>
      <c r="AH44" s="214"/>
      <c r="AI44" s="215"/>
      <c r="AJ44" s="219">
        <f>ROUNDDOWN(AZ44/60,0)</f>
        <v>0</v>
      </c>
      <c r="AK44" s="219"/>
      <c r="AL44" s="214" t="s">
        <v>29</v>
      </c>
      <c r="AM44" s="214"/>
      <c r="AN44" s="219">
        <f>AZ44-AJ44*60</f>
        <v>0</v>
      </c>
      <c r="AO44" s="219"/>
      <c r="AP44" s="184" t="s">
        <v>25</v>
      </c>
      <c r="AQ44" s="211"/>
      <c r="AR44" s="44"/>
      <c r="AS44" s="34"/>
      <c r="AT44" s="34"/>
      <c r="AU44" s="600"/>
      <c r="AV44" s="600" t="s">
        <v>30</v>
      </c>
      <c r="AW44" s="601">
        <f>T44*60+X44</f>
        <v>0</v>
      </c>
      <c r="AX44" s="34"/>
      <c r="AY44" s="600" t="s">
        <v>31</v>
      </c>
      <c r="AZ44" s="601">
        <f>(T44*60+X44)-(H44*60+L44)</f>
        <v>0</v>
      </c>
      <c r="BA44" s="34"/>
      <c r="BB44" s="34"/>
      <c r="BC44" s="34"/>
      <c r="BD44" s="34"/>
      <c r="BE44" s="34"/>
      <c r="BF44" s="34"/>
      <c r="BG44" s="34"/>
    </row>
    <row r="45" spans="1:59" ht="35.25" customHeight="1" x14ac:dyDescent="0.15">
      <c r="A45" s="39"/>
      <c r="B45" s="178"/>
      <c r="C45" s="179"/>
      <c r="D45" s="179"/>
      <c r="E45" s="180"/>
      <c r="F45" s="181"/>
      <c r="G45" s="181"/>
      <c r="H45" s="605"/>
      <c r="I45" s="605"/>
      <c r="J45" s="185"/>
      <c r="K45" s="185"/>
      <c r="L45" s="605"/>
      <c r="M45" s="605"/>
      <c r="N45" s="185"/>
      <c r="O45" s="212"/>
      <c r="P45" s="222"/>
      <c r="Q45" s="212"/>
      <c r="R45" s="224"/>
      <c r="S45" s="224"/>
      <c r="T45" s="605"/>
      <c r="U45" s="605"/>
      <c r="V45" s="185"/>
      <c r="W45" s="185"/>
      <c r="X45" s="605"/>
      <c r="Y45" s="605"/>
      <c r="Z45" s="185"/>
      <c r="AA45" s="212"/>
      <c r="AB45" s="34"/>
      <c r="AC45" s="34"/>
      <c r="AD45" s="34"/>
      <c r="AE45" s="216"/>
      <c r="AF45" s="217"/>
      <c r="AG45" s="217"/>
      <c r="AH45" s="217"/>
      <c r="AI45" s="218"/>
      <c r="AJ45" s="220"/>
      <c r="AK45" s="220"/>
      <c r="AL45" s="217"/>
      <c r="AM45" s="217"/>
      <c r="AN45" s="220"/>
      <c r="AO45" s="220"/>
      <c r="AP45" s="185"/>
      <c r="AQ45" s="212"/>
      <c r="AR45" s="44"/>
      <c r="AS45" s="34"/>
      <c r="AT45" s="34"/>
      <c r="AU45" s="600"/>
      <c r="AV45" s="600"/>
      <c r="AW45" s="601"/>
      <c r="AX45" s="34"/>
      <c r="AY45" s="600"/>
      <c r="AZ45" s="601"/>
      <c r="BA45" s="34"/>
      <c r="BB45" s="34"/>
      <c r="BC45" s="34"/>
      <c r="BD45" s="34"/>
      <c r="BE45" s="34"/>
      <c r="BF45" s="34"/>
      <c r="BG45" s="34"/>
    </row>
    <row r="46" spans="1:59" ht="17.25" customHeight="1" x14ac:dyDescent="0.15">
      <c r="A46" s="39"/>
      <c r="B46" s="45"/>
      <c r="C46" s="45"/>
      <c r="D46" s="45"/>
      <c r="E46" s="45"/>
      <c r="F46" s="46"/>
      <c r="G46" s="46"/>
      <c r="H46" s="47"/>
      <c r="I46" s="46"/>
      <c r="J46" s="46"/>
      <c r="K46" s="46"/>
      <c r="L46" s="46"/>
      <c r="M46" s="46"/>
      <c r="N46" s="46"/>
      <c r="O46" s="46"/>
      <c r="P46" s="46"/>
      <c r="Q46" s="46"/>
      <c r="R46" s="46"/>
      <c r="S46" s="46"/>
      <c r="T46" s="46"/>
      <c r="U46" s="46"/>
      <c r="V46" s="46"/>
      <c r="W46" s="46"/>
      <c r="X46" s="44"/>
      <c r="Y46" s="44"/>
      <c r="Z46" s="42"/>
      <c r="AA46" s="43"/>
      <c r="AB46" s="44"/>
      <c r="AC46" s="44"/>
      <c r="AD46" s="44"/>
      <c r="AE46" s="131"/>
      <c r="AF46" s="131"/>
      <c r="AG46" s="131"/>
      <c r="AH46" s="131"/>
      <c r="AI46" s="131"/>
      <c r="AJ46" s="132" t="s">
        <v>32</v>
      </c>
      <c r="AK46" s="131"/>
      <c r="AL46" s="131"/>
      <c r="AM46" s="131"/>
      <c r="AN46" s="131"/>
      <c r="AO46" s="131"/>
      <c r="AP46" s="131"/>
      <c r="AQ46" s="131"/>
      <c r="AR46" s="44"/>
      <c r="AS46" s="34"/>
      <c r="AT46" s="34"/>
      <c r="AU46" s="34"/>
      <c r="AV46" s="34"/>
      <c r="AW46" s="34"/>
      <c r="AX46" s="34"/>
      <c r="AY46" s="34"/>
      <c r="AZ46" s="34"/>
      <c r="BA46" s="34"/>
      <c r="BB46" s="34"/>
      <c r="BC46" s="34"/>
      <c r="BD46" s="34"/>
      <c r="BE46" s="34"/>
      <c r="BF46" s="34"/>
      <c r="BG46" s="34"/>
    </row>
    <row r="47" spans="1:59" s="34" customFormat="1" ht="25.5" customHeight="1" x14ac:dyDescent="0.15">
      <c r="A47" s="39"/>
      <c r="B47" s="40"/>
      <c r="C47" s="41"/>
      <c r="D47" s="41"/>
      <c r="E47" s="41"/>
      <c r="F47" s="42"/>
      <c r="G47" s="42"/>
      <c r="H47" s="42"/>
      <c r="I47" s="42"/>
      <c r="J47" s="42"/>
      <c r="K47" s="42"/>
      <c r="L47" s="42"/>
      <c r="M47" s="42"/>
      <c r="N47" s="42"/>
      <c r="O47" s="42"/>
      <c r="P47" s="42"/>
      <c r="Q47" s="42"/>
      <c r="R47" s="42"/>
      <c r="S47" s="42"/>
      <c r="T47" s="42"/>
      <c r="U47" s="42"/>
      <c r="V47" s="42"/>
      <c r="W47" s="43"/>
      <c r="X47" s="44"/>
      <c r="Y47" s="44"/>
      <c r="Z47" s="42"/>
      <c r="AA47" s="43"/>
      <c r="AB47" s="44"/>
      <c r="AC47" s="44"/>
      <c r="AD47" s="44"/>
      <c r="AE47" s="131"/>
      <c r="AF47" s="131"/>
      <c r="AG47" s="131"/>
      <c r="AH47" s="131"/>
      <c r="AI47" s="131"/>
      <c r="AJ47" s="131"/>
      <c r="AK47" s="131"/>
      <c r="AL47" s="131"/>
      <c r="AM47" s="131"/>
      <c r="AN47" s="131"/>
      <c r="AO47" s="131"/>
      <c r="AP47" s="131"/>
      <c r="AQ47" s="131"/>
      <c r="AR47" s="44"/>
      <c r="AW47" s="51" t="s">
        <v>33</v>
      </c>
      <c r="AZ47" s="34" t="s">
        <v>34</v>
      </c>
    </row>
    <row r="48" spans="1:59" s="52" customFormat="1" ht="25.5" customHeight="1" x14ac:dyDescent="0.15">
      <c r="A48" s="49"/>
      <c r="B48" s="50" t="s">
        <v>35</v>
      </c>
      <c r="C48" s="50"/>
      <c r="D48" s="50"/>
      <c r="E48" s="50"/>
      <c r="F48" s="50"/>
      <c r="G48" s="50"/>
      <c r="H48" s="50"/>
      <c r="I48" s="50"/>
      <c r="J48" s="50"/>
      <c r="K48" s="50"/>
      <c r="L48" s="50"/>
      <c r="M48" s="50"/>
      <c r="N48" s="50"/>
      <c r="O48" s="51"/>
      <c r="P48" s="50"/>
      <c r="Q48" s="50"/>
      <c r="R48" s="50"/>
      <c r="S48" s="50"/>
      <c r="T48" s="50"/>
      <c r="U48" s="12"/>
      <c r="V48" s="50"/>
      <c r="W48" s="50"/>
      <c r="X48" s="44"/>
      <c r="Y48" s="44"/>
      <c r="Z48" s="42"/>
      <c r="AA48" s="43"/>
      <c r="AB48" s="44"/>
      <c r="AC48" s="44"/>
      <c r="AD48" s="44"/>
      <c r="AE48" s="133" t="s">
        <v>36</v>
      </c>
      <c r="AF48" s="134"/>
      <c r="AG48" s="135"/>
      <c r="AH48" s="135"/>
      <c r="AI48" s="135"/>
      <c r="AJ48" s="135"/>
      <c r="AK48" s="135"/>
      <c r="AL48" s="135"/>
      <c r="AM48" s="135"/>
      <c r="AN48" s="131"/>
      <c r="AO48" s="131"/>
      <c r="AP48" s="131"/>
      <c r="AQ48" s="82"/>
      <c r="AR48" s="44"/>
      <c r="AS48" s="34"/>
      <c r="AT48" s="34"/>
      <c r="AU48" s="51"/>
      <c r="AV48" s="51"/>
      <c r="AW48" s="51" t="s">
        <v>37</v>
      </c>
      <c r="AX48" s="51"/>
      <c r="AY48" s="51"/>
      <c r="AZ48" s="34" t="s">
        <v>38</v>
      </c>
      <c r="BA48" s="51"/>
      <c r="BB48" s="34"/>
      <c r="BC48" s="34" t="s">
        <v>39</v>
      </c>
      <c r="BD48" s="51"/>
      <c r="BE48" s="34"/>
      <c r="BF48" s="51"/>
      <c r="BG48" s="51"/>
    </row>
    <row r="49" spans="1:59" ht="25.5" customHeight="1" x14ac:dyDescent="0.15">
      <c r="A49" s="39"/>
      <c r="B49" s="175" t="s">
        <v>56</v>
      </c>
      <c r="C49" s="176"/>
      <c r="D49" s="176"/>
      <c r="E49" s="177"/>
      <c r="F49" s="181" t="s">
        <v>23</v>
      </c>
      <c r="G49" s="181"/>
      <c r="H49" s="604"/>
      <c r="I49" s="604"/>
      <c r="J49" s="184" t="s">
        <v>24</v>
      </c>
      <c r="K49" s="184"/>
      <c r="L49" s="604"/>
      <c r="M49" s="604"/>
      <c r="N49" s="184" t="s">
        <v>25</v>
      </c>
      <c r="O49" s="211"/>
      <c r="P49" s="221" t="s">
        <v>26</v>
      </c>
      <c r="Q49" s="211"/>
      <c r="R49" s="223" t="s">
        <v>27</v>
      </c>
      <c r="S49" s="223"/>
      <c r="T49" s="606"/>
      <c r="U49" s="604"/>
      <c r="V49" s="184" t="s">
        <v>24</v>
      </c>
      <c r="W49" s="184"/>
      <c r="X49" s="604"/>
      <c r="Y49" s="604"/>
      <c r="Z49" s="184" t="s">
        <v>25</v>
      </c>
      <c r="AA49" s="211"/>
      <c r="AB49" s="44"/>
      <c r="AC49" s="44"/>
      <c r="AD49" s="44"/>
      <c r="AE49" s="248" t="s">
        <v>57</v>
      </c>
      <c r="AF49" s="184"/>
      <c r="AG49" s="184"/>
      <c r="AH49" s="184"/>
      <c r="AI49" s="211"/>
      <c r="AJ49" s="249">
        <f>ROUNDDOWN(AW54/60,0)</f>
        <v>0</v>
      </c>
      <c r="AK49" s="219"/>
      <c r="AL49" s="184" t="s">
        <v>24</v>
      </c>
      <c r="AM49" s="184"/>
      <c r="AN49" s="219">
        <f>AW54-AJ49*60</f>
        <v>0</v>
      </c>
      <c r="AO49" s="219"/>
      <c r="AP49" s="184" t="s">
        <v>25</v>
      </c>
      <c r="AQ49" s="211"/>
      <c r="AR49" s="44"/>
      <c r="AS49" s="53"/>
      <c r="AT49" s="53"/>
      <c r="AU49" s="34"/>
      <c r="AV49" s="600" t="s">
        <v>41</v>
      </c>
      <c r="AW49" s="601">
        <f>IF(AZ49&lt;=BC49,BC49,AW44)</f>
        <v>1200</v>
      </c>
      <c r="AX49" s="346"/>
      <c r="AY49" s="600" t="s">
        <v>42</v>
      </c>
      <c r="AZ49" s="601">
        <f>T49*60+X49</f>
        <v>0</v>
      </c>
      <c r="BA49" s="346"/>
      <c r="BB49" s="600" t="s">
        <v>43</v>
      </c>
      <c r="BC49" s="601">
        <v>1200</v>
      </c>
      <c r="BD49" s="34"/>
      <c r="BE49" s="34"/>
      <c r="BF49" s="34"/>
      <c r="BG49" s="34"/>
    </row>
    <row r="50" spans="1:59" ht="35.25" customHeight="1" x14ac:dyDescent="0.15">
      <c r="A50" s="39"/>
      <c r="B50" s="178"/>
      <c r="C50" s="179"/>
      <c r="D50" s="179"/>
      <c r="E50" s="180"/>
      <c r="F50" s="181"/>
      <c r="G50" s="181"/>
      <c r="H50" s="605"/>
      <c r="I50" s="605"/>
      <c r="J50" s="185"/>
      <c r="K50" s="185"/>
      <c r="L50" s="605"/>
      <c r="M50" s="605"/>
      <c r="N50" s="185"/>
      <c r="O50" s="212"/>
      <c r="P50" s="222"/>
      <c r="Q50" s="212"/>
      <c r="R50" s="224"/>
      <c r="S50" s="224"/>
      <c r="T50" s="607"/>
      <c r="U50" s="605"/>
      <c r="V50" s="185"/>
      <c r="W50" s="185"/>
      <c r="X50" s="605"/>
      <c r="Y50" s="605"/>
      <c r="Z50" s="185"/>
      <c r="AA50" s="212"/>
      <c r="AB50" s="34"/>
      <c r="AC50" s="34"/>
      <c r="AD50" s="34"/>
      <c r="AE50" s="222"/>
      <c r="AF50" s="185"/>
      <c r="AG50" s="185"/>
      <c r="AH50" s="185"/>
      <c r="AI50" s="212"/>
      <c r="AJ50" s="250"/>
      <c r="AK50" s="220"/>
      <c r="AL50" s="185"/>
      <c r="AM50" s="185"/>
      <c r="AN50" s="220"/>
      <c r="AO50" s="220"/>
      <c r="AP50" s="185"/>
      <c r="AQ50" s="212"/>
      <c r="AR50" s="44"/>
      <c r="AS50" s="53"/>
      <c r="AT50" s="53"/>
      <c r="AU50" s="34"/>
      <c r="AV50" s="600"/>
      <c r="AW50" s="601"/>
      <c r="AX50" s="346"/>
      <c r="AY50" s="600"/>
      <c r="AZ50" s="601"/>
      <c r="BA50" s="346"/>
      <c r="BB50" s="600"/>
      <c r="BC50" s="601"/>
      <c r="BD50" s="34"/>
      <c r="BE50" s="34"/>
      <c r="BF50" s="34"/>
      <c r="BG50" s="34"/>
    </row>
    <row r="51" spans="1:59" ht="17.25" customHeight="1" x14ac:dyDescent="0.15">
      <c r="A51" s="54"/>
      <c r="B51" s="45"/>
      <c r="C51" s="45"/>
      <c r="D51" s="45"/>
      <c r="E51" s="45"/>
      <c r="F51" s="34"/>
      <c r="G51" s="45"/>
      <c r="H51" s="47"/>
      <c r="I51" s="45"/>
      <c r="J51" s="45"/>
      <c r="K51" s="45"/>
      <c r="L51" s="45"/>
      <c r="M51" s="45"/>
      <c r="N51" s="45"/>
      <c r="O51" s="45"/>
      <c r="P51" s="55"/>
      <c r="Q51" s="45"/>
      <c r="R51" s="45"/>
      <c r="S51" s="45"/>
      <c r="T51" s="45"/>
      <c r="U51" s="45"/>
      <c r="V51" s="45"/>
      <c r="W51" s="45"/>
      <c r="X51" s="44"/>
      <c r="Y51" s="44"/>
      <c r="Z51" s="42"/>
      <c r="AA51" s="34"/>
      <c r="AB51" s="34"/>
      <c r="AC51" s="34"/>
      <c r="AD51" s="34"/>
      <c r="AE51" s="82"/>
      <c r="AF51" s="82"/>
      <c r="AG51" s="82"/>
      <c r="AH51" s="82"/>
      <c r="AI51" s="82"/>
      <c r="AJ51" s="132" t="s">
        <v>32</v>
      </c>
      <c r="AK51" s="82"/>
      <c r="AL51" s="82"/>
      <c r="AM51" s="82"/>
      <c r="AN51" s="82"/>
      <c r="AO51" s="82"/>
      <c r="AP51" s="82"/>
      <c r="AQ51" s="82"/>
      <c r="AR51" s="34"/>
      <c r="AS51" s="34"/>
      <c r="AT51" s="34"/>
      <c r="AU51" s="34"/>
      <c r="AV51" s="34"/>
      <c r="AW51" s="34"/>
      <c r="AX51" s="34"/>
      <c r="AY51" s="34"/>
      <c r="AZ51" s="69" t="s">
        <v>44</v>
      </c>
      <c r="BA51" s="34"/>
      <c r="BB51" s="34"/>
      <c r="BC51" s="34"/>
      <c r="BD51" s="34"/>
      <c r="BE51" s="34"/>
      <c r="BF51" s="34"/>
      <c r="BG51" s="34"/>
    </row>
    <row r="52" spans="1:59" ht="25.5" customHeight="1" x14ac:dyDescent="0.2">
      <c r="A52" s="54"/>
      <c r="B52" s="34"/>
      <c r="C52" s="225" t="s">
        <v>158</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7"/>
      <c r="AC52" s="34"/>
      <c r="AD52" s="34"/>
      <c r="AE52" s="82"/>
      <c r="AF52" s="82"/>
      <c r="AG52" s="82"/>
      <c r="AH52" s="82"/>
      <c r="AI52" s="82"/>
      <c r="AJ52" s="82"/>
      <c r="AK52" s="82"/>
      <c r="AL52" s="82"/>
      <c r="AM52" s="82"/>
      <c r="AN52" s="82"/>
      <c r="AO52" s="82"/>
      <c r="AP52" s="82"/>
      <c r="AQ52" s="82"/>
      <c r="AR52" s="34"/>
      <c r="AS52" s="34"/>
      <c r="AT52" s="34"/>
      <c r="AU52" s="34"/>
      <c r="AV52" s="34"/>
      <c r="AW52" s="34"/>
      <c r="AX52" s="34"/>
      <c r="AY52" s="34"/>
      <c r="AZ52" s="144" t="s">
        <v>45</v>
      </c>
      <c r="BA52" s="34"/>
      <c r="BB52" s="34"/>
      <c r="BC52" s="34"/>
      <c r="BD52" s="34"/>
      <c r="BE52" s="34"/>
      <c r="BF52" s="34"/>
      <c r="BG52" s="34"/>
    </row>
    <row r="53" spans="1:59" ht="25.5" customHeight="1" x14ac:dyDescent="0.15">
      <c r="A53" s="54"/>
      <c r="B53" s="34"/>
      <c r="C53" s="228"/>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30"/>
      <c r="AC53" s="34"/>
      <c r="AD53" s="34"/>
      <c r="AE53" s="133" t="s">
        <v>46</v>
      </c>
      <c r="AF53" s="82"/>
      <c r="AG53" s="82"/>
      <c r="AH53" s="82"/>
      <c r="AI53" s="82"/>
      <c r="AJ53" s="82"/>
      <c r="AK53" s="82"/>
      <c r="AL53" s="82"/>
      <c r="AM53" s="82"/>
      <c r="AN53" s="82"/>
      <c r="AO53" s="82"/>
      <c r="AP53" s="82"/>
      <c r="AQ53" s="82"/>
      <c r="AR53" s="34"/>
      <c r="AS53" s="34"/>
      <c r="AT53" s="34"/>
      <c r="AU53" s="34"/>
      <c r="AV53" s="34"/>
      <c r="AW53" s="34" t="s">
        <v>47</v>
      </c>
      <c r="AX53" s="34"/>
      <c r="AY53" s="34"/>
      <c r="AZ53" s="34" t="s">
        <v>48</v>
      </c>
      <c r="BA53" s="70"/>
      <c r="BB53" s="34"/>
      <c r="BC53" s="34"/>
      <c r="BD53" s="34"/>
      <c r="BE53" s="34"/>
      <c r="BF53" s="34"/>
      <c r="BG53" s="34"/>
    </row>
    <row r="54" spans="1:59" s="52" customFormat="1" ht="25.5" customHeight="1" x14ac:dyDescent="0.15">
      <c r="A54" s="54"/>
      <c r="B54" s="34"/>
      <c r="C54" s="228"/>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30"/>
      <c r="AC54" s="44"/>
      <c r="AD54" s="44"/>
      <c r="AE54" s="213" t="s">
        <v>58</v>
      </c>
      <c r="AF54" s="234"/>
      <c r="AG54" s="234"/>
      <c r="AH54" s="234"/>
      <c r="AI54" s="234"/>
      <c r="AJ54" s="234"/>
      <c r="AK54" s="235"/>
      <c r="AL54" s="239">
        <f>IF(AZ44=0,0,ROUNDUP(AW54/AZ44,3))</f>
        <v>0</v>
      </c>
      <c r="AM54" s="240"/>
      <c r="AN54" s="240"/>
      <c r="AO54" s="240"/>
      <c r="AP54" s="240"/>
      <c r="AQ54" s="241"/>
      <c r="AR54" s="34"/>
      <c r="AS54" s="34"/>
      <c r="AT54" s="34"/>
      <c r="AU54" s="51"/>
      <c r="AV54" s="600" t="s">
        <v>50</v>
      </c>
      <c r="AW54" s="602">
        <f>IF(AW44-AW49&gt;0,IF(AW44-AW49&gt;AZ44,AZ44,AW44-AW49),0)</f>
        <v>0</v>
      </c>
      <c r="AX54" s="603" t="s">
        <v>51</v>
      </c>
      <c r="AY54" s="603"/>
      <c r="AZ54" s="70"/>
      <c r="BA54" s="70"/>
      <c r="BB54" s="51"/>
      <c r="BC54" s="51"/>
      <c r="BD54" s="51"/>
      <c r="BE54" s="51"/>
      <c r="BF54" s="51"/>
      <c r="BG54" s="51"/>
    </row>
    <row r="55" spans="1:59" ht="35.25" customHeight="1" x14ac:dyDescent="0.15">
      <c r="A55" s="65"/>
      <c r="B55" s="34"/>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30"/>
      <c r="AC55" s="34"/>
      <c r="AD55" s="34"/>
      <c r="AE55" s="236"/>
      <c r="AF55" s="237"/>
      <c r="AG55" s="237"/>
      <c r="AH55" s="237"/>
      <c r="AI55" s="237"/>
      <c r="AJ55" s="237"/>
      <c r="AK55" s="238"/>
      <c r="AL55" s="242"/>
      <c r="AM55" s="243"/>
      <c r="AN55" s="243"/>
      <c r="AO55" s="243"/>
      <c r="AP55" s="243"/>
      <c r="AQ55" s="244"/>
      <c r="AR55" s="34"/>
      <c r="AS55" s="34"/>
      <c r="AT55" s="34"/>
      <c r="AU55" s="600"/>
      <c r="AV55" s="600"/>
      <c r="AW55" s="602"/>
      <c r="AX55" s="603"/>
      <c r="AY55" s="603"/>
      <c r="AZ55" s="34"/>
      <c r="BA55" s="34"/>
      <c r="BB55" s="34"/>
      <c r="BC55" s="34"/>
      <c r="BD55" s="34"/>
      <c r="BE55" s="34"/>
      <c r="BF55" s="34"/>
      <c r="BG55" s="34"/>
    </row>
    <row r="56" spans="1:59" ht="25.5" customHeight="1" x14ac:dyDescent="0.15">
      <c r="A56" s="65"/>
      <c r="B56" s="34"/>
      <c r="C56" s="231"/>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3"/>
      <c r="AC56" s="34"/>
      <c r="AD56" s="34"/>
      <c r="AE56" s="34"/>
      <c r="AF56" s="34"/>
      <c r="AG56" s="34"/>
      <c r="AH56" s="34"/>
      <c r="AI56" s="34"/>
      <c r="AJ56" s="34"/>
      <c r="AK56" s="48" t="s">
        <v>32</v>
      </c>
      <c r="AL56" s="34"/>
      <c r="AM56" s="44"/>
      <c r="AN56" s="44"/>
      <c r="AO56" s="44"/>
      <c r="AP56" s="34"/>
      <c r="AQ56" s="34"/>
      <c r="AR56" s="34"/>
      <c r="AS56" s="34"/>
      <c r="AT56" s="34"/>
      <c r="AU56" s="600"/>
      <c r="AV56" s="34"/>
      <c r="AW56" s="34"/>
      <c r="AX56" s="34"/>
      <c r="AY56" s="34"/>
      <c r="AZ56" s="34"/>
      <c r="BA56" s="34"/>
      <c r="BB56" s="34"/>
      <c r="BC56" s="34"/>
      <c r="BD56" s="34"/>
      <c r="BE56" s="34"/>
      <c r="BF56" s="34"/>
      <c r="BG56" s="34"/>
    </row>
    <row r="57" spans="1:59" ht="25.5" customHeight="1" x14ac:dyDescent="0.15">
      <c r="A57" s="54"/>
      <c r="B57" s="41"/>
      <c r="C57" s="34"/>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34"/>
      <c r="AD57" s="34"/>
      <c r="AE57" s="34"/>
      <c r="AF57" s="34"/>
      <c r="AG57" s="34"/>
      <c r="AH57" s="34"/>
      <c r="AI57" s="34"/>
      <c r="AJ57" s="34"/>
      <c r="AK57" s="57" t="s">
        <v>52</v>
      </c>
      <c r="AL57" s="34"/>
      <c r="AM57" s="44"/>
      <c r="AN57" s="44"/>
      <c r="AO57" s="44"/>
      <c r="AP57" s="34"/>
      <c r="AQ57" s="34"/>
      <c r="AR57" s="34"/>
      <c r="AS57" s="34"/>
      <c r="AT57" s="34"/>
      <c r="AU57" s="34"/>
      <c r="AV57" s="34"/>
      <c r="AW57" s="34"/>
      <c r="AX57" s="34"/>
      <c r="AY57" s="34"/>
      <c r="AZ57" s="34"/>
      <c r="BA57" s="34"/>
      <c r="BB57" s="34"/>
      <c r="BC57" s="34"/>
      <c r="BD57" s="34"/>
      <c r="BE57" s="34"/>
      <c r="BF57" s="34"/>
    </row>
    <row r="58" spans="1:59" s="24" customFormat="1" ht="13.5" customHeight="1" x14ac:dyDescent="0.15">
      <c r="B58" s="27"/>
      <c r="C58" s="28"/>
      <c r="D58" s="28"/>
      <c r="E58" s="28"/>
      <c r="F58" s="28"/>
      <c r="G58" s="28"/>
      <c r="H58" s="28"/>
      <c r="I58" s="28"/>
      <c r="J58" s="28"/>
      <c r="K58" s="28"/>
      <c r="L58" s="28"/>
      <c r="M58" s="28"/>
      <c r="N58" s="28"/>
      <c r="O58" s="28"/>
      <c r="P58" s="28"/>
      <c r="Q58" s="28"/>
      <c r="R58" s="28"/>
      <c r="S58" s="29"/>
      <c r="T58" s="30"/>
      <c r="U58" s="30"/>
      <c r="V58" s="30"/>
      <c r="W58" s="30"/>
      <c r="X58" s="31"/>
      <c r="Y58" s="30"/>
      <c r="Z58" s="30"/>
      <c r="AA58" s="30"/>
      <c r="AB58" s="30"/>
      <c r="AC58" s="30"/>
      <c r="AD58" s="30"/>
      <c r="AE58" s="30"/>
      <c r="AF58" s="30"/>
      <c r="AG58" s="30"/>
      <c r="AH58" s="30"/>
      <c r="AI58" s="30"/>
      <c r="AJ58" s="30"/>
      <c r="AK58" s="30"/>
      <c r="AL58" s="30"/>
      <c r="AM58" s="30"/>
      <c r="AR58" s="32"/>
      <c r="AS58" s="21"/>
      <c r="AT58" s="26"/>
      <c r="AU58" s="25"/>
      <c r="AV58" s="25"/>
      <c r="AW58" s="25"/>
      <c r="AX58" s="25"/>
      <c r="AY58" s="25"/>
      <c r="AZ58" s="25"/>
      <c r="BA58" s="25"/>
      <c r="BB58" s="25"/>
      <c r="BC58" s="25"/>
      <c r="BD58" s="25"/>
      <c r="BE58" s="25"/>
      <c r="BF58" s="25"/>
    </row>
    <row r="59" spans="1:59" s="16" customFormat="1" ht="4.5" customHeight="1" x14ac:dyDescent="0.15">
      <c r="A59" s="14"/>
      <c r="B59" s="14"/>
      <c r="C59" s="15"/>
      <c r="F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V59" s="44"/>
      <c r="AW59" s="44"/>
      <c r="AX59" s="44"/>
      <c r="AY59" s="44"/>
      <c r="AZ59" s="44"/>
      <c r="BA59" s="44"/>
      <c r="BB59" s="44"/>
      <c r="BC59" s="44"/>
      <c r="BD59" s="44"/>
      <c r="BE59" s="44"/>
      <c r="BF59" s="44"/>
      <c r="BG59" s="9"/>
    </row>
    <row r="60" spans="1:59" ht="25.5" customHeight="1" x14ac:dyDescent="0.15">
      <c r="A60" s="169" t="s">
        <v>59</v>
      </c>
      <c r="B60" s="170"/>
      <c r="C60" s="170"/>
      <c r="D60" s="170"/>
      <c r="E60" s="170"/>
      <c r="F60" s="170"/>
      <c r="G60" s="170"/>
      <c r="H60" s="170"/>
      <c r="I60" s="171"/>
      <c r="J60" s="33"/>
      <c r="K60" s="64" t="s">
        <v>60</v>
      </c>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33"/>
      <c r="AP60" s="33"/>
      <c r="AQ60" s="33"/>
      <c r="AR60" s="33"/>
      <c r="AS60" s="33"/>
      <c r="AT60" s="33"/>
      <c r="AU60" s="34"/>
      <c r="AV60" s="34" t="s">
        <v>17</v>
      </c>
      <c r="AW60" s="44"/>
      <c r="AX60" s="44"/>
      <c r="AY60" s="44"/>
      <c r="AZ60" s="44"/>
      <c r="BA60" s="34"/>
      <c r="BB60" s="44"/>
      <c r="BC60" s="44"/>
      <c r="BD60" s="44"/>
      <c r="BE60" s="44"/>
      <c r="BF60" s="44"/>
      <c r="BG60" s="9"/>
    </row>
    <row r="61" spans="1:59" ht="17.25" customHeight="1" x14ac:dyDescent="0.15">
      <c r="A61" s="172"/>
      <c r="B61" s="173"/>
      <c r="C61" s="173"/>
      <c r="D61" s="173"/>
      <c r="E61" s="173"/>
      <c r="F61" s="173"/>
      <c r="G61" s="173"/>
      <c r="H61" s="173"/>
      <c r="I61" s="174"/>
      <c r="J61" s="35"/>
      <c r="K61" s="35"/>
      <c r="L61" s="35"/>
      <c r="M61" s="35"/>
      <c r="N61" s="35"/>
      <c r="O61" s="35"/>
      <c r="P61" s="35"/>
      <c r="Q61" s="35"/>
      <c r="R61" s="35"/>
      <c r="S61" s="35"/>
      <c r="T61" s="35"/>
      <c r="U61" s="35"/>
      <c r="V61" s="35"/>
      <c r="W61" s="35"/>
      <c r="X61" s="36"/>
      <c r="Y61" s="36"/>
      <c r="Z61" s="36"/>
      <c r="AA61" s="36"/>
      <c r="AB61" s="36"/>
      <c r="AC61" s="36"/>
      <c r="AD61" s="36"/>
      <c r="AE61" s="37"/>
      <c r="AF61" s="36"/>
      <c r="AG61" s="36"/>
      <c r="AH61" s="36"/>
      <c r="AI61" s="36"/>
      <c r="AJ61" s="36"/>
      <c r="AK61" s="36"/>
      <c r="AL61" s="36"/>
      <c r="AM61" s="36"/>
      <c r="AN61" s="36"/>
      <c r="AO61" s="36"/>
      <c r="AP61" s="38"/>
      <c r="AQ61" s="38"/>
      <c r="AR61" s="38"/>
      <c r="AS61" s="38"/>
      <c r="AT61" s="34"/>
      <c r="AU61" s="34"/>
      <c r="AV61" s="34"/>
      <c r="AW61" s="34"/>
      <c r="AX61" s="34"/>
      <c r="AY61" s="34"/>
      <c r="AZ61" s="34"/>
      <c r="BA61" s="34"/>
      <c r="BB61" s="34"/>
      <c r="BC61" s="34"/>
      <c r="BD61" s="34"/>
      <c r="BE61" s="34"/>
      <c r="BF61" s="34"/>
      <c r="BG61" s="34"/>
    </row>
    <row r="62" spans="1:59" ht="28.5" customHeight="1" x14ac:dyDescent="0.15">
      <c r="A62" s="39"/>
      <c r="B62" s="40" t="s">
        <v>18</v>
      </c>
      <c r="C62" s="41"/>
      <c r="D62" s="41"/>
      <c r="E62" s="41"/>
      <c r="F62" s="34"/>
      <c r="G62" s="42"/>
      <c r="H62" s="34"/>
      <c r="I62" s="42"/>
      <c r="J62" s="42"/>
      <c r="K62" s="42"/>
      <c r="L62" s="42"/>
      <c r="M62" s="42"/>
      <c r="N62" s="42"/>
      <c r="O62" s="42"/>
      <c r="P62" s="42"/>
      <c r="Q62" s="42"/>
      <c r="R62" s="42"/>
      <c r="S62" s="42"/>
      <c r="T62" s="42"/>
      <c r="U62" s="42"/>
      <c r="V62" s="42"/>
      <c r="W62" s="42"/>
      <c r="X62" s="42"/>
      <c r="Y62" s="42"/>
      <c r="Z62" s="42"/>
      <c r="AA62" s="43"/>
      <c r="AB62" s="44"/>
      <c r="AC62" s="44"/>
      <c r="AD62" s="44"/>
      <c r="AE62" s="40" t="s">
        <v>19</v>
      </c>
      <c r="AF62" s="44"/>
      <c r="AG62" s="44"/>
      <c r="AH62" s="44"/>
      <c r="AI62" s="44"/>
      <c r="AJ62" s="44"/>
      <c r="AK62" s="44"/>
      <c r="AL62" s="44"/>
      <c r="AM62" s="44"/>
      <c r="AN62" s="44"/>
      <c r="AO62" s="44"/>
      <c r="AP62" s="44"/>
      <c r="AQ62" s="44"/>
      <c r="AR62" s="44"/>
      <c r="AS62" s="44"/>
      <c r="AT62" s="44"/>
      <c r="AU62" s="34"/>
      <c r="AV62" s="34"/>
      <c r="AW62" s="34" t="s">
        <v>20</v>
      </c>
      <c r="AX62" s="34"/>
      <c r="AY62" s="34"/>
      <c r="AZ62" s="34" t="s">
        <v>21</v>
      </c>
      <c r="BA62" s="34"/>
      <c r="BB62" s="34"/>
      <c r="BC62" s="34"/>
      <c r="BD62" s="34"/>
      <c r="BE62" s="34"/>
      <c r="BF62" s="34"/>
      <c r="BG62" s="34"/>
    </row>
    <row r="63" spans="1:59" ht="25.5" customHeight="1" x14ac:dyDescent="0.15">
      <c r="A63" s="39"/>
      <c r="B63" s="175" t="s">
        <v>22</v>
      </c>
      <c r="C63" s="176"/>
      <c r="D63" s="176"/>
      <c r="E63" s="177"/>
      <c r="F63" s="181" t="s">
        <v>23</v>
      </c>
      <c r="G63" s="181"/>
      <c r="H63" s="604"/>
      <c r="I63" s="604"/>
      <c r="J63" s="184" t="s">
        <v>24</v>
      </c>
      <c r="K63" s="184"/>
      <c r="L63" s="604"/>
      <c r="M63" s="604"/>
      <c r="N63" s="184" t="s">
        <v>25</v>
      </c>
      <c r="O63" s="211"/>
      <c r="P63" s="221" t="s">
        <v>26</v>
      </c>
      <c r="Q63" s="211"/>
      <c r="R63" s="223" t="s">
        <v>27</v>
      </c>
      <c r="S63" s="223"/>
      <c r="T63" s="604"/>
      <c r="U63" s="604"/>
      <c r="V63" s="184" t="s">
        <v>24</v>
      </c>
      <c r="W63" s="184"/>
      <c r="X63" s="604"/>
      <c r="Y63" s="604"/>
      <c r="Z63" s="184" t="s">
        <v>25</v>
      </c>
      <c r="AA63" s="211"/>
      <c r="AB63" s="34"/>
      <c r="AC63" s="34"/>
      <c r="AD63" s="34"/>
      <c r="AE63" s="213" t="s">
        <v>28</v>
      </c>
      <c r="AF63" s="214"/>
      <c r="AG63" s="214"/>
      <c r="AH63" s="214"/>
      <c r="AI63" s="215"/>
      <c r="AJ63" s="219">
        <f>ROUNDDOWN(AZ63/60,0)</f>
        <v>0</v>
      </c>
      <c r="AK63" s="219"/>
      <c r="AL63" s="214" t="s">
        <v>29</v>
      </c>
      <c r="AM63" s="214"/>
      <c r="AN63" s="219">
        <f>AZ63-AJ63*60</f>
        <v>0</v>
      </c>
      <c r="AO63" s="219"/>
      <c r="AP63" s="184" t="s">
        <v>25</v>
      </c>
      <c r="AQ63" s="211"/>
      <c r="AR63" s="44"/>
      <c r="AS63" s="34"/>
      <c r="AT63" s="34"/>
      <c r="AU63" s="600"/>
      <c r="AV63" s="600" t="s">
        <v>30</v>
      </c>
      <c r="AW63" s="601">
        <f>T63*60+X63</f>
        <v>0</v>
      </c>
      <c r="AX63" s="34"/>
      <c r="AY63" s="600" t="s">
        <v>31</v>
      </c>
      <c r="AZ63" s="601">
        <f>(T63*60+X63)-(H63*60+L63)</f>
        <v>0</v>
      </c>
      <c r="BA63" s="34"/>
      <c r="BB63" s="34"/>
      <c r="BC63" s="34"/>
      <c r="BD63" s="34"/>
      <c r="BE63" s="34"/>
      <c r="BF63" s="34"/>
      <c r="BG63" s="34"/>
    </row>
    <row r="64" spans="1:59" ht="35.25" customHeight="1" x14ac:dyDescent="0.15">
      <c r="A64" s="39"/>
      <c r="B64" s="178"/>
      <c r="C64" s="179"/>
      <c r="D64" s="179"/>
      <c r="E64" s="180"/>
      <c r="F64" s="181"/>
      <c r="G64" s="181"/>
      <c r="H64" s="605"/>
      <c r="I64" s="605"/>
      <c r="J64" s="185"/>
      <c r="K64" s="185"/>
      <c r="L64" s="605"/>
      <c r="M64" s="605"/>
      <c r="N64" s="185"/>
      <c r="O64" s="212"/>
      <c r="P64" s="222"/>
      <c r="Q64" s="212"/>
      <c r="R64" s="224"/>
      <c r="S64" s="224"/>
      <c r="T64" s="605"/>
      <c r="U64" s="605"/>
      <c r="V64" s="185"/>
      <c r="W64" s="185"/>
      <c r="X64" s="605"/>
      <c r="Y64" s="605"/>
      <c r="Z64" s="185"/>
      <c r="AA64" s="212"/>
      <c r="AB64" s="34"/>
      <c r="AC64" s="34"/>
      <c r="AD64" s="34"/>
      <c r="AE64" s="216"/>
      <c r="AF64" s="217"/>
      <c r="AG64" s="217"/>
      <c r="AH64" s="217"/>
      <c r="AI64" s="218"/>
      <c r="AJ64" s="220"/>
      <c r="AK64" s="220"/>
      <c r="AL64" s="217"/>
      <c r="AM64" s="217"/>
      <c r="AN64" s="220"/>
      <c r="AO64" s="220"/>
      <c r="AP64" s="185"/>
      <c r="AQ64" s="212"/>
      <c r="AR64" s="44"/>
      <c r="AS64" s="34"/>
      <c r="AT64" s="34"/>
      <c r="AU64" s="600"/>
      <c r="AV64" s="600"/>
      <c r="AW64" s="601"/>
      <c r="AX64" s="34"/>
      <c r="AY64" s="600"/>
      <c r="AZ64" s="601"/>
      <c r="BA64" s="34"/>
      <c r="BB64" s="34"/>
      <c r="BC64" s="34"/>
      <c r="BD64" s="34"/>
      <c r="BE64" s="34"/>
      <c r="BF64" s="34"/>
      <c r="BG64" s="34"/>
    </row>
    <row r="65" spans="1:59" ht="17.25" customHeight="1" x14ac:dyDescent="0.15">
      <c r="A65" s="39"/>
      <c r="B65" s="45"/>
      <c r="C65" s="45"/>
      <c r="D65" s="45"/>
      <c r="E65" s="45"/>
      <c r="F65" s="46"/>
      <c r="G65" s="46"/>
      <c r="H65" s="47"/>
      <c r="I65" s="46"/>
      <c r="J65" s="46"/>
      <c r="K65" s="46"/>
      <c r="L65" s="46"/>
      <c r="M65" s="46"/>
      <c r="N65" s="46"/>
      <c r="O65" s="46"/>
      <c r="P65" s="46"/>
      <c r="Q65" s="46"/>
      <c r="R65" s="46"/>
      <c r="S65" s="46"/>
      <c r="T65" s="46"/>
      <c r="U65" s="46"/>
      <c r="V65" s="46"/>
      <c r="W65" s="46"/>
      <c r="X65" s="44"/>
      <c r="Y65" s="44"/>
      <c r="Z65" s="42"/>
      <c r="AA65" s="43"/>
      <c r="AB65" s="44"/>
      <c r="AC65" s="44"/>
      <c r="AD65" s="44"/>
      <c r="AE65" s="131"/>
      <c r="AF65" s="131"/>
      <c r="AG65" s="131"/>
      <c r="AH65" s="131"/>
      <c r="AI65" s="131"/>
      <c r="AJ65" s="132" t="s">
        <v>32</v>
      </c>
      <c r="AK65" s="131"/>
      <c r="AL65" s="131"/>
      <c r="AM65" s="131"/>
      <c r="AN65" s="131"/>
      <c r="AO65" s="131"/>
      <c r="AP65" s="131"/>
      <c r="AQ65" s="131"/>
      <c r="AR65" s="44"/>
      <c r="AS65" s="34"/>
      <c r="AT65" s="34"/>
      <c r="AU65" s="34"/>
      <c r="AV65" s="34"/>
      <c r="AW65" s="34"/>
      <c r="AX65" s="34"/>
      <c r="AY65" s="34"/>
      <c r="AZ65" s="34"/>
      <c r="BA65" s="34"/>
      <c r="BB65" s="34"/>
      <c r="BC65" s="34"/>
      <c r="BD65" s="34"/>
      <c r="BE65" s="34"/>
      <c r="BF65" s="34"/>
      <c r="BG65" s="34"/>
    </row>
    <row r="66" spans="1:59" s="34" customFormat="1" ht="25.5" customHeight="1" x14ac:dyDescent="0.15">
      <c r="A66" s="39"/>
      <c r="B66" s="40"/>
      <c r="C66" s="41"/>
      <c r="D66" s="41"/>
      <c r="E66" s="41"/>
      <c r="F66" s="42"/>
      <c r="G66" s="42"/>
      <c r="H66" s="42"/>
      <c r="I66" s="42"/>
      <c r="J66" s="42"/>
      <c r="K66" s="42"/>
      <c r="L66" s="42"/>
      <c r="M66" s="42"/>
      <c r="N66" s="42"/>
      <c r="O66" s="42"/>
      <c r="P66" s="42"/>
      <c r="Q66" s="42"/>
      <c r="R66" s="42"/>
      <c r="S66" s="42"/>
      <c r="T66" s="42"/>
      <c r="U66" s="42"/>
      <c r="V66" s="42"/>
      <c r="W66" s="43"/>
      <c r="X66" s="44"/>
      <c r="Y66" s="44"/>
      <c r="Z66" s="42"/>
      <c r="AA66" s="43"/>
      <c r="AB66" s="44"/>
      <c r="AC66" s="44"/>
      <c r="AD66" s="44"/>
      <c r="AE66" s="131"/>
      <c r="AF66" s="131"/>
      <c r="AG66" s="131"/>
      <c r="AH66" s="131"/>
      <c r="AI66" s="131"/>
      <c r="AJ66" s="131"/>
      <c r="AK66" s="131"/>
      <c r="AL66" s="131"/>
      <c r="AM66" s="131"/>
      <c r="AN66" s="131"/>
      <c r="AO66" s="131"/>
      <c r="AP66" s="131"/>
      <c r="AQ66" s="131"/>
      <c r="AR66" s="44"/>
      <c r="AW66" s="51" t="s">
        <v>33</v>
      </c>
      <c r="AZ66" s="34" t="s">
        <v>34</v>
      </c>
    </row>
    <row r="67" spans="1:59" s="52" customFormat="1" ht="25.5" customHeight="1" x14ac:dyDescent="0.15">
      <c r="A67" s="49"/>
      <c r="B67" s="50" t="s">
        <v>35</v>
      </c>
      <c r="C67" s="50"/>
      <c r="D67" s="50"/>
      <c r="E67" s="50"/>
      <c r="F67" s="50"/>
      <c r="G67" s="50"/>
      <c r="H67" s="50"/>
      <c r="I67" s="50"/>
      <c r="J67" s="50"/>
      <c r="K67" s="50"/>
      <c r="L67" s="50"/>
      <c r="M67" s="50"/>
      <c r="N67" s="50"/>
      <c r="O67" s="51"/>
      <c r="P67" s="50"/>
      <c r="Q67" s="50"/>
      <c r="R67" s="50"/>
      <c r="S67" s="50"/>
      <c r="T67" s="50"/>
      <c r="U67" s="12"/>
      <c r="V67" s="50"/>
      <c r="W67" s="50"/>
      <c r="X67" s="44"/>
      <c r="Y67" s="44"/>
      <c r="Z67" s="42"/>
      <c r="AA67" s="43"/>
      <c r="AB67" s="44"/>
      <c r="AC67" s="44"/>
      <c r="AD67" s="44"/>
      <c r="AE67" s="133" t="s">
        <v>36</v>
      </c>
      <c r="AF67" s="134"/>
      <c r="AG67" s="135"/>
      <c r="AH67" s="135"/>
      <c r="AI67" s="135"/>
      <c r="AJ67" s="135"/>
      <c r="AK67" s="135"/>
      <c r="AL67" s="135"/>
      <c r="AM67" s="135"/>
      <c r="AN67" s="131"/>
      <c r="AO67" s="131"/>
      <c r="AP67" s="131"/>
      <c r="AQ67" s="82"/>
      <c r="AR67" s="44"/>
      <c r="AS67" s="34"/>
      <c r="AT67" s="34"/>
      <c r="AU67" s="51"/>
      <c r="AV67" s="51"/>
      <c r="AW67" s="51" t="s">
        <v>37</v>
      </c>
      <c r="AX67" s="51"/>
      <c r="AY67" s="51"/>
      <c r="AZ67" s="34" t="s">
        <v>38</v>
      </c>
      <c r="BA67" s="51"/>
      <c r="BB67" s="34"/>
      <c r="BC67" s="34" t="s">
        <v>39</v>
      </c>
      <c r="BD67" s="51"/>
      <c r="BE67" s="34"/>
      <c r="BF67" s="51"/>
      <c r="BG67" s="51"/>
    </row>
    <row r="68" spans="1:59" ht="25.5" customHeight="1" x14ac:dyDescent="0.15">
      <c r="A68" s="39"/>
      <c r="B68" s="175" t="s">
        <v>22</v>
      </c>
      <c r="C68" s="176"/>
      <c r="D68" s="176"/>
      <c r="E68" s="177"/>
      <c r="F68" s="181" t="s">
        <v>23</v>
      </c>
      <c r="G68" s="181"/>
      <c r="H68" s="604"/>
      <c r="I68" s="604"/>
      <c r="J68" s="184" t="s">
        <v>24</v>
      </c>
      <c r="K68" s="184"/>
      <c r="L68" s="604"/>
      <c r="M68" s="604"/>
      <c r="N68" s="184" t="s">
        <v>25</v>
      </c>
      <c r="O68" s="211"/>
      <c r="P68" s="221" t="s">
        <v>26</v>
      </c>
      <c r="Q68" s="211"/>
      <c r="R68" s="223" t="s">
        <v>27</v>
      </c>
      <c r="S68" s="223"/>
      <c r="T68" s="606"/>
      <c r="U68" s="604"/>
      <c r="V68" s="184" t="s">
        <v>24</v>
      </c>
      <c r="W68" s="184"/>
      <c r="X68" s="604"/>
      <c r="Y68" s="604"/>
      <c r="Z68" s="184" t="s">
        <v>25</v>
      </c>
      <c r="AA68" s="211"/>
      <c r="AB68" s="44"/>
      <c r="AC68" s="44"/>
      <c r="AD68" s="44"/>
      <c r="AE68" s="248" t="s">
        <v>40</v>
      </c>
      <c r="AF68" s="184"/>
      <c r="AG68" s="184"/>
      <c r="AH68" s="184"/>
      <c r="AI68" s="211"/>
      <c r="AJ68" s="249">
        <f>ROUNDDOWN(AW73/60,0)</f>
        <v>0</v>
      </c>
      <c r="AK68" s="219"/>
      <c r="AL68" s="184" t="s">
        <v>24</v>
      </c>
      <c r="AM68" s="184"/>
      <c r="AN68" s="219">
        <f>AW73-AJ68*60</f>
        <v>0</v>
      </c>
      <c r="AO68" s="219"/>
      <c r="AP68" s="184" t="s">
        <v>25</v>
      </c>
      <c r="AQ68" s="211"/>
      <c r="AR68" s="44"/>
      <c r="AS68" s="53"/>
      <c r="AT68" s="53"/>
      <c r="AU68" s="34"/>
      <c r="AV68" s="600" t="s">
        <v>41</v>
      </c>
      <c r="AW68" s="601">
        <f>IF(AZ68&lt;=BC68,BC68,AW63)</f>
        <v>1200</v>
      </c>
      <c r="AX68" s="346"/>
      <c r="AY68" s="600" t="s">
        <v>42</v>
      </c>
      <c r="AZ68" s="601">
        <f>T68*60+X68</f>
        <v>0</v>
      </c>
      <c r="BA68" s="346"/>
      <c r="BB68" s="600" t="s">
        <v>43</v>
      </c>
      <c r="BC68" s="601">
        <v>1200</v>
      </c>
      <c r="BD68" s="34"/>
      <c r="BE68" s="34"/>
      <c r="BF68" s="34"/>
      <c r="BG68" s="34"/>
    </row>
    <row r="69" spans="1:59" ht="35.25" customHeight="1" x14ac:dyDescent="0.15">
      <c r="A69" s="39"/>
      <c r="B69" s="178"/>
      <c r="C69" s="179"/>
      <c r="D69" s="179"/>
      <c r="E69" s="180"/>
      <c r="F69" s="181"/>
      <c r="G69" s="181"/>
      <c r="H69" s="605"/>
      <c r="I69" s="605"/>
      <c r="J69" s="185"/>
      <c r="K69" s="185"/>
      <c r="L69" s="605"/>
      <c r="M69" s="605"/>
      <c r="N69" s="185"/>
      <c r="O69" s="212"/>
      <c r="P69" s="222"/>
      <c r="Q69" s="212"/>
      <c r="R69" s="224"/>
      <c r="S69" s="224"/>
      <c r="T69" s="607"/>
      <c r="U69" s="605"/>
      <c r="V69" s="185"/>
      <c r="W69" s="185"/>
      <c r="X69" s="605"/>
      <c r="Y69" s="605"/>
      <c r="Z69" s="185"/>
      <c r="AA69" s="212"/>
      <c r="AB69" s="34"/>
      <c r="AC69" s="34"/>
      <c r="AD69" s="34"/>
      <c r="AE69" s="222"/>
      <c r="AF69" s="185"/>
      <c r="AG69" s="185"/>
      <c r="AH69" s="185"/>
      <c r="AI69" s="212"/>
      <c r="AJ69" s="250"/>
      <c r="AK69" s="220"/>
      <c r="AL69" s="185"/>
      <c r="AM69" s="185"/>
      <c r="AN69" s="220"/>
      <c r="AO69" s="220"/>
      <c r="AP69" s="185"/>
      <c r="AQ69" s="212"/>
      <c r="AR69" s="44"/>
      <c r="AS69" s="53"/>
      <c r="AT69" s="53"/>
      <c r="AU69" s="34"/>
      <c r="AV69" s="600"/>
      <c r="AW69" s="601"/>
      <c r="AX69" s="346"/>
      <c r="AY69" s="600"/>
      <c r="AZ69" s="601"/>
      <c r="BA69" s="346"/>
      <c r="BB69" s="600"/>
      <c r="BC69" s="601"/>
      <c r="BD69" s="34"/>
      <c r="BE69" s="34"/>
      <c r="BF69" s="34"/>
      <c r="BG69" s="34"/>
    </row>
    <row r="70" spans="1:59" ht="17.25" customHeight="1" x14ac:dyDescent="0.15">
      <c r="A70" s="54"/>
      <c r="B70" s="45"/>
      <c r="C70" s="45"/>
      <c r="D70" s="45"/>
      <c r="E70" s="45"/>
      <c r="F70" s="34"/>
      <c r="G70" s="45"/>
      <c r="H70" s="47"/>
      <c r="I70" s="45"/>
      <c r="J70" s="45"/>
      <c r="K70" s="45"/>
      <c r="L70" s="45"/>
      <c r="M70" s="45"/>
      <c r="N70" s="45"/>
      <c r="O70" s="45"/>
      <c r="P70" s="55"/>
      <c r="Q70" s="45"/>
      <c r="R70" s="45"/>
      <c r="S70" s="45"/>
      <c r="T70" s="45"/>
      <c r="U70" s="45"/>
      <c r="V70" s="45"/>
      <c r="W70" s="45"/>
      <c r="X70" s="44"/>
      <c r="Y70" s="44"/>
      <c r="Z70" s="42"/>
      <c r="AA70" s="34"/>
      <c r="AB70" s="34"/>
      <c r="AC70" s="34"/>
      <c r="AD70" s="34"/>
      <c r="AE70" s="82"/>
      <c r="AF70" s="82"/>
      <c r="AG70" s="82"/>
      <c r="AH70" s="82"/>
      <c r="AI70" s="82"/>
      <c r="AJ70" s="132" t="s">
        <v>32</v>
      </c>
      <c r="AK70" s="82"/>
      <c r="AL70" s="82"/>
      <c r="AM70" s="82"/>
      <c r="AN70" s="82"/>
      <c r="AO70" s="82"/>
      <c r="AP70" s="82"/>
      <c r="AQ70" s="82"/>
      <c r="AR70" s="34"/>
      <c r="AS70" s="34"/>
      <c r="AT70" s="34"/>
      <c r="AU70" s="34"/>
      <c r="AV70" s="34"/>
      <c r="AW70" s="34"/>
      <c r="AX70" s="34"/>
      <c r="AY70" s="34"/>
      <c r="AZ70" s="69" t="s">
        <v>44</v>
      </c>
      <c r="BA70" s="34"/>
      <c r="BB70" s="34"/>
      <c r="BC70" s="34"/>
      <c r="BD70" s="34"/>
      <c r="BE70" s="34"/>
      <c r="BF70" s="34"/>
      <c r="BG70" s="34"/>
    </row>
    <row r="71" spans="1:59" ht="25.5" customHeight="1" x14ac:dyDescent="0.2">
      <c r="A71" s="54"/>
      <c r="B71" s="34"/>
      <c r="C71" s="225" t="s">
        <v>158</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7"/>
      <c r="AD71" s="34"/>
      <c r="AE71" s="82"/>
      <c r="AF71" s="82"/>
      <c r="AG71" s="82"/>
      <c r="AH71" s="82"/>
      <c r="AI71" s="82"/>
      <c r="AJ71" s="82"/>
      <c r="AK71" s="82"/>
      <c r="AL71" s="82"/>
      <c r="AM71" s="82"/>
      <c r="AN71" s="82"/>
      <c r="AO71" s="82"/>
      <c r="AP71" s="82"/>
      <c r="AQ71" s="82"/>
      <c r="AR71" s="34"/>
      <c r="AS71" s="34"/>
      <c r="AT71" s="34"/>
      <c r="AU71" s="34"/>
      <c r="AV71" s="34"/>
      <c r="AW71" s="34"/>
      <c r="AX71" s="34"/>
      <c r="AY71" s="34"/>
      <c r="AZ71" s="144" t="s">
        <v>45</v>
      </c>
      <c r="BA71" s="34"/>
      <c r="BB71" s="34"/>
      <c r="BC71" s="34"/>
      <c r="BD71" s="34"/>
      <c r="BE71" s="34"/>
      <c r="BF71" s="34"/>
      <c r="BG71" s="34"/>
    </row>
    <row r="72" spans="1:59" ht="25.5" customHeight="1" x14ac:dyDescent="0.15">
      <c r="A72" s="54"/>
      <c r="B72" s="34"/>
      <c r="C72" s="228"/>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30"/>
      <c r="AD72" s="34"/>
      <c r="AE72" s="133" t="s">
        <v>46</v>
      </c>
      <c r="AF72" s="82"/>
      <c r="AG72" s="82"/>
      <c r="AH72" s="82"/>
      <c r="AI72" s="82"/>
      <c r="AJ72" s="82"/>
      <c r="AK72" s="82"/>
      <c r="AL72" s="82"/>
      <c r="AM72" s="82"/>
      <c r="AN72" s="82"/>
      <c r="AO72" s="82"/>
      <c r="AP72" s="82"/>
      <c r="AQ72" s="82"/>
      <c r="AR72" s="34"/>
      <c r="AS72" s="34"/>
      <c r="AT72" s="34"/>
      <c r="AU72" s="34"/>
      <c r="AV72" s="34"/>
      <c r="AW72" s="34" t="s">
        <v>47</v>
      </c>
      <c r="AX72" s="34"/>
      <c r="AY72" s="34"/>
      <c r="AZ72" s="34" t="s">
        <v>48</v>
      </c>
      <c r="BA72" s="70"/>
      <c r="BB72" s="34"/>
      <c r="BC72" s="34"/>
      <c r="BD72" s="34"/>
      <c r="BE72" s="34"/>
      <c r="BF72" s="34"/>
      <c r="BG72" s="34"/>
    </row>
    <row r="73" spans="1:59" s="52" customFormat="1" ht="25.5" customHeight="1" x14ac:dyDescent="0.15">
      <c r="A73" s="54"/>
      <c r="B73" s="34"/>
      <c r="C73" s="228"/>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30"/>
      <c r="AC73" s="1"/>
      <c r="AD73" s="34"/>
      <c r="AE73" s="213" t="s">
        <v>49</v>
      </c>
      <c r="AF73" s="234"/>
      <c r="AG73" s="234"/>
      <c r="AH73" s="234"/>
      <c r="AI73" s="234"/>
      <c r="AJ73" s="234"/>
      <c r="AK73" s="235"/>
      <c r="AL73" s="239">
        <f>IF(AZ63=0,0,ROUNDUP(AW73/AZ63,3))</f>
        <v>0</v>
      </c>
      <c r="AM73" s="240"/>
      <c r="AN73" s="240"/>
      <c r="AO73" s="240"/>
      <c r="AP73" s="240"/>
      <c r="AQ73" s="241"/>
      <c r="AR73" s="34"/>
      <c r="AS73" s="34"/>
      <c r="AT73" s="34"/>
      <c r="AU73" s="51"/>
      <c r="AV73" s="600" t="s">
        <v>50</v>
      </c>
      <c r="AW73" s="602">
        <f>IF(AW63-AW68&gt;0,IF(AW63-AW68&gt;AZ63,AZ63,AW63-AW68),0)</f>
        <v>0</v>
      </c>
      <c r="AX73" s="603" t="s">
        <v>51</v>
      </c>
      <c r="AY73" s="603"/>
      <c r="AZ73" s="70"/>
      <c r="BA73" s="70"/>
      <c r="BB73" s="51"/>
      <c r="BC73" s="51"/>
      <c r="BD73" s="51"/>
      <c r="BE73" s="51"/>
      <c r="BF73" s="51"/>
      <c r="BG73" s="51"/>
    </row>
    <row r="74" spans="1:59" ht="35.25" customHeight="1" x14ac:dyDescent="0.15">
      <c r="A74" s="54"/>
      <c r="B74" s="34"/>
      <c r="C74" s="228"/>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30"/>
      <c r="AD74" s="34"/>
      <c r="AE74" s="236"/>
      <c r="AF74" s="237"/>
      <c r="AG74" s="237"/>
      <c r="AH74" s="237"/>
      <c r="AI74" s="237"/>
      <c r="AJ74" s="237"/>
      <c r="AK74" s="238"/>
      <c r="AL74" s="242"/>
      <c r="AM74" s="243"/>
      <c r="AN74" s="243"/>
      <c r="AO74" s="243"/>
      <c r="AP74" s="243"/>
      <c r="AQ74" s="244"/>
      <c r="AR74" s="34"/>
      <c r="AS74" s="34"/>
      <c r="AT74" s="34"/>
      <c r="AU74" s="600"/>
      <c r="AV74" s="600"/>
      <c r="AW74" s="602"/>
      <c r="AX74" s="603"/>
      <c r="AY74" s="603"/>
      <c r="AZ74" s="34"/>
      <c r="BA74" s="34"/>
      <c r="BB74" s="34"/>
      <c r="BC74" s="34"/>
      <c r="BD74" s="34"/>
      <c r="BE74" s="34"/>
      <c r="BF74" s="34"/>
      <c r="BG74" s="34"/>
    </row>
    <row r="75" spans="1:59" ht="25.5" customHeight="1" x14ac:dyDescent="0.15">
      <c r="A75" s="54"/>
      <c r="B75" s="34"/>
      <c r="C75" s="231"/>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3"/>
      <c r="AD75" s="34"/>
      <c r="AE75" s="34"/>
      <c r="AF75" s="34"/>
      <c r="AG75" s="34"/>
      <c r="AH75" s="34"/>
      <c r="AI75" s="34"/>
      <c r="AJ75" s="34"/>
      <c r="AK75" s="48" t="s">
        <v>32</v>
      </c>
      <c r="AL75" s="34"/>
      <c r="AM75" s="44"/>
      <c r="AN75" s="44"/>
      <c r="AO75" s="44"/>
      <c r="AP75" s="34"/>
      <c r="AQ75" s="34"/>
      <c r="AR75" s="34"/>
      <c r="AS75" s="34"/>
      <c r="AT75" s="34"/>
      <c r="AU75" s="600"/>
      <c r="AV75" s="34"/>
      <c r="AW75" s="34"/>
      <c r="AX75" s="34"/>
      <c r="AY75" s="34"/>
      <c r="AZ75" s="34"/>
      <c r="BA75" s="34"/>
      <c r="BB75" s="34"/>
      <c r="BC75" s="34"/>
      <c r="BD75" s="34"/>
      <c r="BE75" s="34"/>
      <c r="BF75" s="34"/>
      <c r="BG75" s="34"/>
    </row>
    <row r="76" spans="1:59" ht="25.5" customHeight="1" x14ac:dyDescent="0.15">
      <c r="A76" s="54"/>
      <c r="B76" s="34"/>
      <c r="C76" s="34"/>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D76" s="34"/>
      <c r="AE76" s="34"/>
      <c r="AF76" s="34"/>
      <c r="AG76" s="34"/>
      <c r="AH76" s="34"/>
      <c r="AI76" s="34"/>
      <c r="AJ76" s="34"/>
      <c r="AK76" s="57" t="s">
        <v>52</v>
      </c>
      <c r="AL76" s="34"/>
      <c r="AM76" s="44"/>
      <c r="AN76" s="44"/>
      <c r="AO76" s="44"/>
      <c r="AP76" s="34"/>
      <c r="AQ76" s="34"/>
      <c r="AR76" s="34"/>
      <c r="AS76" s="34"/>
      <c r="AT76" s="34"/>
      <c r="AU76" s="34"/>
      <c r="AV76" s="34"/>
      <c r="AW76" s="34"/>
      <c r="AX76" s="34"/>
      <c r="AY76" s="34"/>
      <c r="AZ76" s="34"/>
      <c r="BA76" s="34"/>
      <c r="BB76" s="34"/>
      <c r="BC76" s="34"/>
      <c r="BD76" s="34"/>
      <c r="BE76" s="34"/>
      <c r="BF76" s="34"/>
    </row>
    <row r="77" spans="1:59" ht="17.25" hidden="1" customHeight="1" x14ac:dyDescent="0.15">
      <c r="A77" s="58"/>
      <c r="B77" s="59"/>
      <c r="C77" s="59"/>
      <c r="D77" s="59"/>
      <c r="E77" s="59"/>
      <c r="F77" s="60"/>
      <c r="G77" s="59"/>
      <c r="H77" s="59"/>
      <c r="I77" s="59"/>
      <c r="J77" s="59"/>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2"/>
      <c r="AL77" s="61"/>
      <c r="AM77" s="63"/>
      <c r="AN77" s="63"/>
      <c r="AO77" s="63"/>
      <c r="AP77" s="61"/>
      <c r="AQ77" s="61"/>
      <c r="AR77" s="61"/>
      <c r="AS77" s="61"/>
      <c r="AT77" s="34"/>
      <c r="AU77" s="34"/>
      <c r="AV77" s="34"/>
      <c r="AW77" s="34"/>
      <c r="AX77" s="34"/>
      <c r="AY77" s="34"/>
      <c r="AZ77" s="34"/>
      <c r="BA77" s="34"/>
      <c r="BB77" s="34"/>
      <c r="BC77" s="34"/>
      <c r="BD77" s="34"/>
      <c r="BE77" s="34"/>
      <c r="BF77" s="34"/>
    </row>
    <row r="78" spans="1:59" ht="25.5" hidden="1" customHeight="1" x14ac:dyDescent="0.15">
      <c r="A78" s="169" t="s">
        <v>61</v>
      </c>
      <c r="B78" s="170"/>
      <c r="C78" s="170"/>
      <c r="D78" s="170"/>
      <c r="E78" s="170"/>
      <c r="F78" s="170"/>
      <c r="G78" s="170"/>
      <c r="H78" s="170"/>
      <c r="I78" s="171"/>
      <c r="J78" s="33"/>
      <c r="K78" s="64" t="s">
        <v>60</v>
      </c>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33"/>
      <c r="AP78" s="33"/>
      <c r="AQ78" s="33"/>
      <c r="AR78" s="33"/>
      <c r="AS78" s="33"/>
      <c r="AT78" s="33"/>
      <c r="AU78" s="34"/>
      <c r="AV78" s="34" t="s">
        <v>17</v>
      </c>
      <c r="AW78" s="44"/>
      <c r="AX78" s="44"/>
      <c r="AY78" s="44"/>
      <c r="AZ78" s="44"/>
      <c r="BA78" s="34"/>
      <c r="BB78" s="44"/>
      <c r="BC78" s="44"/>
      <c r="BD78" s="44"/>
      <c r="BE78" s="44"/>
      <c r="BF78" s="44"/>
      <c r="BG78" s="9"/>
    </row>
    <row r="79" spans="1:59" ht="17.25" hidden="1" customHeight="1" x14ac:dyDescent="0.15">
      <c r="A79" s="172"/>
      <c r="B79" s="173"/>
      <c r="C79" s="173"/>
      <c r="D79" s="173"/>
      <c r="E79" s="173"/>
      <c r="F79" s="173"/>
      <c r="G79" s="173"/>
      <c r="H79" s="173"/>
      <c r="I79" s="174"/>
      <c r="J79" s="35"/>
      <c r="K79" s="35"/>
      <c r="L79" s="35"/>
      <c r="M79" s="35"/>
      <c r="N79" s="35"/>
      <c r="O79" s="35"/>
      <c r="P79" s="35"/>
      <c r="Q79" s="35"/>
      <c r="R79" s="35"/>
      <c r="S79" s="35"/>
      <c r="T79" s="35"/>
      <c r="U79" s="35"/>
      <c r="V79" s="35"/>
      <c r="W79" s="35"/>
      <c r="X79" s="36"/>
      <c r="Y79" s="36"/>
      <c r="Z79" s="36"/>
      <c r="AA79" s="36"/>
      <c r="AB79" s="36"/>
      <c r="AC79" s="36"/>
      <c r="AD79" s="36"/>
      <c r="AE79" s="37"/>
      <c r="AF79" s="36"/>
      <c r="AG79" s="36"/>
      <c r="AH79" s="36"/>
      <c r="AI79" s="36"/>
      <c r="AJ79" s="36"/>
      <c r="AK79" s="36"/>
      <c r="AL79" s="36"/>
      <c r="AM79" s="36"/>
      <c r="AN79" s="36"/>
      <c r="AO79" s="36"/>
      <c r="AP79" s="38"/>
      <c r="AQ79" s="38"/>
      <c r="AR79" s="38"/>
      <c r="AS79" s="38"/>
      <c r="AT79" s="34"/>
      <c r="AU79" s="34"/>
      <c r="AV79" s="34"/>
      <c r="AW79" s="34"/>
      <c r="AX79" s="34"/>
      <c r="AY79" s="34"/>
      <c r="AZ79" s="34"/>
      <c r="BA79" s="34"/>
      <c r="BB79" s="34"/>
      <c r="BC79" s="34"/>
      <c r="BD79" s="34"/>
      <c r="BE79" s="34"/>
      <c r="BF79" s="34"/>
      <c r="BG79" s="34"/>
    </row>
    <row r="80" spans="1:59" ht="28.5" hidden="1" customHeight="1" x14ac:dyDescent="0.15">
      <c r="A80" s="39"/>
      <c r="B80" s="40" t="s">
        <v>18</v>
      </c>
      <c r="C80" s="41"/>
      <c r="D80" s="41"/>
      <c r="E80" s="41"/>
      <c r="F80" s="34"/>
      <c r="G80" s="42"/>
      <c r="H80" s="34"/>
      <c r="I80" s="42"/>
      <c r="J80" s="42"/>
      <c r="K80" s="42"/>
      <c r="L80" s="42"/>
      <c r="M80" s="42"/>
      <c r="N80" s="42"/>
      <c r="O80" s="42"/>
      <c r="P80" s="42"/>
      <c r="Q80" s="42"/>
      <c r="R80" s="42"/>
      <c r="S80" s="42"/>
      <c r="T80" s="42"/>
      <c r="U80" s="42"/>
      <c r="V80" s="42"/>
      <c r="W80" s="42"/>
      <c r="X80" s="42"/>
      <c r="Y80" s="42"/>
      <c r="Z80" s="42"/>
      <c r="AA80" s="43"/>
      <c r="AB80" s="44"/>
      <c r="AC80" s="44"/>
      <c r="AD80" s="44"/>
      <c r="AE80" s="40" t="s">
        <v>19</v>
      </c>
      <c r="AF80" s="44"/>
      <c r="AG80" s="44"/>
      <c r="AH80" s="44"/>
      <c r="AI80" s="44"/>
      <c r="AJ80" s="44"/>
      <c r="AK80" s="44"/>
      <c r="AL80" s="44"/>
      <c r="AM80" s="44"/>
      <c r="AN80" s="44"/>
      <c r="AO80" s="44"/>
      <c r="AP80" s="44"/>
      <c r="AQ80" s="44"/>
      <c r="AR80" s="44"/>
      <c r="AS80" s="44"/>
      <c r="AT80" s="44"/>
      <c r="AU80" s="34"/>
      <c r="AV80" s="34"/>
      <c r="AW80" s="34" t="s">
        <v>20</v>
      </c>
      <c r="AX80" s="34"/>
      <c r="AY80" s="34"/>
      <c r="AZ80" s="34" t="s">
        <v>21</v>
      </c>
      <c r="BA80" s="34"/>
      <c r="BB80" s="34"/>
      <c r="BC80" s="34"/>
      <c r="BD80" s="34"/>
      <c r="BE80" s="34"/>
      <c r="BF80" s="34"/>
      <c r="BG80" s="34"/>
    </row>
    <row r="81" spans="1:59" ht="25.5" hidden="1" customHeight="1" x14ac:dyDescent="0.15">
      <c r="A81" s="39"/>
      <c r="B81" s="175" t="s">
        <v>22</v>
      </c>
      <c r="C81" s="176"/>
      <c r="D81" s="176"/>
      <c r="E81" s="177"/>
      <c r="F81" s="255" t="s">
        <v>23</v>
      </c>
      <c r="G81" s="256"/>
      <c r="H81" s="604"/>
      <c r="I81" s="604"/>
      <c r="J81" s="184" t="s">
        <v>24</v>
      </c>
      <c r="K81" s="184"/>
      <c r="L81" s="604"/>
      <c r="M81" s="604"/>
      <c r="N81" s="184" t="s">
        <v>25</v>
      </c>
      <c r="O81" s="211"/>
      <c r="P81" s="221" t="s">
        <v>26</v>
      </c>
      <c r="Q81" s="211"/>
      <c r="R81" s="255" t="s">
        <v>27</v>
      </c>
      <c r="S81" s="223"/>
      <c r="T81" s="604"/>
      <c r="U81" s="604"/>
      <c r="V81" s="184" t="s">
        <v>24</v>
      </c>
      <c r="W81" s="184"/>
      <c r="X81" s="604"/>
      <c r="Y81" s="604"/>
      <c r="Z81" s="184" t="s">
        <v>25</v>
      </c>
      <c r="AA81" s="211"/>
      <c r="AB81" s="34"/>
      <c r="AC81" s="34"/>
      <c r="AD81" s="34"/>
      <c r="AE81" s="213" t="s">
        <v>55</v>
      </c>
      <c r="AF81" s="214"/>
      <c r="AG81" s="214"/>
      <c r="AH81" s="214"/>
      <c r="AI81" s="215"/>
      <c r="AJ81" s="219">
        <f>ROUNDDOWN(AZ81/60,0)</f>
        <v>0</v>
      </c>
      <c r="AK81" s="219"/>
      <c r="AL81" s="214" t="s">
        <v>29</v>
      </c>
      <c r="AM81" s="214"/>
      <c r="AN81" s="219">
        <f>AZ81-AJ81*60</f>
        <v>0</v>
      </c>
      <c r="AO81" s="219"/>
      <c r="AP81" s="184" t="s">
        <v>25</v>
      </c>
      <c r="AQ81" s="211"/>
      <c r="AR81" s="44"/>
      <c r="AS81" s="34"/>
      <c r="AT81" s="34"/>
      <c r="AU81" s="600"/>
      <c r="AV81" s="600" t="s">
        <v>30</v>
      </c>
      <c r="AW81" s="601">
        <f>T81*60+X81</f>
        <v>0</v>
      </c>
      <c r="AX81" s="34"/>
      <c r="AY81" s="600" t="s">
        <v>31</v>
      </c>
      <c r="AZ81" s="601">
        <f>(T81*60+X81)-(H81*60+L81)</f>
        <v>0</v>
      </c>
      <c r="BA81" s="34"/>
      <c r="BB81" s="34"/>
      <c r="BC81" s="34"/>
      <c r="BD81" s="34"/>
      <c r="BE81" s="34"/>
      <c r="BF81" s="34"/>
      <c r="BG81" s="34"/>
    </row>
    <row r="82" spans="1:59" ht="35.25" hidden="1" customHeight="1" x14ac:dyDescent="0.15">
      <c r="A82" s="39"/>
      <c r="B82" s="178"/>
      <c r="C82" s="179"/>
      <c r="D82" s="179"/>
      <c r="E82" s="180"/>
      <c r="F82" s="257"/>
      <c r="G82" s="258"/>
      <c r="H82" s="605"/>
      <c r="I82" s="605"/>
      <c r="J82" s="185"/>
      <c r="K82" s="185"/>
      <c r="L82" s="605"/>
      <c r="M82" s="605"/>
      <c r="N82" s="185"/>
      <c r="O82" s="212"/>
      <c r="P82" s="222"/>
      <c r="Q82" s="212"/>
      <c r="R82" s="257"/>
      <c r="S82" s="224"/>
      <c r="T82" s="605"/>
      <c r="U82" s="605"/>
      <c r="V82" s="185"/>
      <c r="W82" s="185"/>
      <c r="X82" s="605"/>
      <c r="Y82" s="605"/>
      <c r="Z82" s="185"/>
      <c r="AA82" s="212"/>
      <c r="AB82" s="34"/>
      <c r="AC82" s="34"/>
      <c r="AD82" s="34"/>
      <c r="AE82" s="216"/>
      <c r="AF82" s="217"/>
      <c r="AG82" s="217"/>
      <c r="AH82" s="217"/>
      <c r="AI82" s="218"/>
      <c r="AJ82" s="220"/>
      <c r="AK82" s="220"/>
      <c r="AL82" s="217"/>
      <c r="AM82" s="217"/>
      <c r="AN82" s="220"/>
      <c r="AO82" s="220"/>
      <c r="AP82" s="185"/>
      <c r="AQ82" s="212"/>
      <c r="AR82" s="44"/>
      <c r="AS82" s="34"/>
      <c r="AT82" s="34"/>
      <c r="AU82" s="600"/>
      <c r="AV82" s="600"/>
      <c r="AW82" s="601"/>
      <c r="AX82" s="34"/>
      <c r="AY82" s="600"/>
      <c r="AZ82" s="601"/>
      <c r="BA82" s="34"/>
      <c r="BB82" s="34"/>
      <c r="BC82" s="34"/>
      <c r="BD82" s="34"/>
      <c r="BE82" s="34"/>
      <c r="BF82" s="34"/>
      <c r="BG82" s="34"/>
    </row>
    <row r="83" spans="1:59" ht="17.25" hidden="1" customHeight="1" x14ac:dyDescent="0.15">
      <c r="A83" s="39"/>
      <c r="B83" s="45"/>
      <c r="C83" s="45"/>
      <c r="D83" s="45"/>
      <c r="E83" s="45"/>
      <c r="F83" s="46"/>
      <c r="G83" s="46"/>
      <c r="H83" s="47"/>
      <c r="I83" s="46"/>
      <c r="J83" s="46"/>
      <c r="K83" s="46"/>
      <c r="L83" s="46"/>
      <c r="M83" s="46"/>
      <c r="N83" s="46"/>
      <c r="O83" s="46"/>
      <c r="P83" s="46"/>
      <c r="Q83" s="46"/>
      <c r="R83" s="46"/>
      <c r="S83" s="46"/>
      <c r="T83" s="46"/>
      <c r="U83" s="46"/>
      <c r="V83" s="46"/>
      <c r="W83" s="46"/>
      <c r="X83" s="44"/>
      <c r="Y83" s="44"/>
      <c r="Z83" s="42"/>
      <c r="AA83" s="43"/>
      <c r="AB83" s="44"/>
      <c r="AC83" s="44"/>
      <c r="AD83" s="44"/>
      <c r="AE83" s="131"/>
      <c r="AF83" s="131"/>
      <c r="AG83" s="131"/>
      <c r="AH83" s="131"/>
      <c r="AI83" s="131"/>
      <c r="AJ83" s="132" t="s">
        <v>32</v>
      </c>
      <c r="AK83" s="131"/>
      <c r="AL83" s="131"/>
      <c r="AM83" s="131"/>
      <c r="AN83" s="131"/>
      <c r="AO83" s="131"/>
      <c r="AP83" s="131"/>
      <c r="AQ83" s="131"/>
      <c r="AR83" s="44"/>
      <c r="AS83" s="34"/>
      <c r="AT83" s="34"/>
      <c r="AU83" s="34"/>
      <c r="AV83" s="34"/>
      <c r="AW83" s="34"/>
      <c r="AX83" s="34"/>
      <c r="AY83" s="34"/>
      <c r="AZ83" s="34"/>
      <c r="BA83" s="34"/>
      <c r="BB83" s="34"/>
      <c r="BC83" s="34"/>
      <c r="BD83" s="34"/>
      <c r="BE83" s="34"/>
      <c r="BF83" s="34"/>
      <c r="BG83" s="34"/>
    </row>
    <row r="84" spans="1:59" s="34" customFormat="1" ht="25.5" hidden="1" customHeight="1" x14ac:dyDescent="0.15">
      <c r="A84" s="39"/>
      <c r="B84" s="40"/>
      <c r="C84" s="41"/>
      <c r="D84" s="41"/>
      <c r="E84" s="41"/>
      <c r="F84" s="42"/>
      <c r="G84" s="42"/>
      <c r="H84" s="42"/>
      <c r="I84" s="42"/>
      <c r="J84" s="42"/>
      <c r="K84" s="42"/>
      <c r="L84" s="42"/>
      <c r="M84" s="42"/>
      <c r="N84" s="42"/>
      <c r="O84" s="42"/>
      <c r="P84" s="42"/>
      <c r="Q84" s="42"/>
      <c r="R84" s="42"/>
      <c r="S84" s="42"/>
      <c r="T84" s="42"/>
      <c r="U84" s="42"/>
      <c r="V84" s="42"/>
      <c r="W84" s="43"/>
      <c r="X84" s="44"/>
      <c r="Y84" s="44"/>
      <c r="Z84" s="42"/>
      <c r="AA84" s="43"/>
      <c r="AB84" s="44"/>
      <c r="AC84" s="44"/>
      <c r="AD84" s="44"/>
      <c r="AE84" s="131"/>
      <c r="AF84" s="131"/>
      <c r="AG84" s="131"/>
      <c r="AH84" s="131"/>
      <c r="AI84" s="131"/>
      <c r="AJ84" s="131"/>
      <c r="AK84" s="131"/>
      <c r="AL84" s="131"/>
      <c r="AM84" s="131"/>
      <c r="AN84" s="131"/>
      <c r="AO84" s="131"/>
      <c r="AP84" s="131"/>
      <c r="AQ84" s="131"/>
      <c r="AR84" s="44"/>
      <c r="AW84" s="51" t="s">
        <v>33</v>
      </c>
      <c r="AZ84" s="34" t="s">
        <v>34</v>
      </c>
    </row>
    <row r="85" spans="1:59" s="52" customFormat="1" ht="25.5" hidden="1" customHeight="1" x14ac:dyDescent="0.15">
      <c r="A85" s="49"/>
      <c r="B85" s="50" t="s">
        <v>35</v>
      </c>
      <c r="C85" s="50"/>
      <c r="D85" s="50"/>
      <c r="E85" s="50"/>
      <c r="F85" s="50"/>
      <c r="G85" s="50"/>
      <c r="H85" s="50"/>
      <c r="I85" s="50"/>
      <c r="J85" s="50"/>
      <c r="K85" s="50"/>
      <c r="L85" s="50"/>
      <c r="M85" s="50"/>
      <c r="N85" s="50"/>
      <c r="O85" s="51"/>
      <c r="P85" s="50"/>
      <c r="Q85" s="50"/>
      <c r="R85" s="50"/>
      <c r="S85" s="50"/>
      <c r="T85" s="50"/>
      <c r="U85" s="12"/>
      <c r="V85" s="50"/>
      <c r="W85" s="50"/>
      <c r="X85" s="44"/>
      <c r="Y85" s="44"/>
      <c r="Z85" s="42"/>
      <c r="AA85" s="43"/>
      <c r="AB85" s="44"/>
      <c r="AC85" s="44"/>
      <c r="AD85" s="44"/>
      <c r="AE85" s="133" t="s">
        <v>36</v>
      </c>
      <c r="AF85" s="134"/>
      <c r="AG85" s="135"/>
      <c r="AH85" s="135"/>
      <c r="AI85" s="135"/>
      <c r="AJ85" s="135"/>
      <c r="AK85" s="135"/>
      <c r="AL85" s="135"/>
      <c r="AM85" s="135"/>
      <c r="AN85" s="131"/>
      <c r="AO85" s="131"/>
      <c r="AP85" s="131"/>
      <c r="AQ85" s="82"/>
      <c r="AR85" s="44"/>
      <c r="AS85" s="34"/>
      <c r="AT85" s="34"/>
      <c r="AU85" s="51"/>
      <c r="AV85" s="51"/>
      <c r="AW85" s="51" t="s">
        <v>37</v>
      </c>
      <c r="AX85" s="51"/>
      <c r="AY85" s="51"/>
      <c r="AZ85" s="34" t="s">
        <v>38</v>
      </c>
      <c r="BA85" s="51"/>
      <c r="BB85" s="34"/>
      <c r="BC85" s="34" t="s">
        <v>39</v>
      </c>
      <c r="BD85" s="51"/>
      <c r="BE85" s="34"/>
      <c r="BF85" s="51"/>
      <c r="BG85" s="51"/>
    </row>
    <row r="86" spans="1:59" ht="25.5" hidden="1" customHeight="1" x14ac:dyDescent="0.15">
      <c r="A86" s="39"/>
      <c r="B86" s="175" t="s">
        <v>56</v>
      </c>
      <c r="C86" s="176"/>
      <c r="D86" s="176"/>
      <c r="E86" s="177"/>
      <c r="F86" s="255" t="s">
        <v>23</v>
      </c>
      <c r="G86" s="256"/>
      <c r="H86" s="604"/>
      <c r="I86" s="604"/>
      <c r="J86" s="184" t="s">
        <v>24</v>
      </c>
      <c r="K86" s="184"/>
      <c r="L86" s="604"/>
      <c r="M86" s="604"/>
      <c r="N86" s="184" t="s">
        <v>25</v>
      </c>
      <c r="O86" s="211"/>
      <c r="P86" s="221" t="s">
        <v>26</v>
      </c>
      <c r="Q86" s="211"/>
      <c r="R86" s="255" t="s">
        <v>27</v>
      </c>
      <c r="S86" s="256"/>
      <c r="T86" s="606"/>
      <c r="U86" s="604"/>
      <c r="V86" s="184" t="s">
        <v>24</v>
      </c>
      <c r="W86" s="184"/>
      <c r="X86" s="604"/>
      <c r="Y86" s="604"/>
      <c r="Z86" s="184" t="s">
        <v>25</v>
      </c>
      <c r="AA86" s="211"/>
      <c r="AB86" s="44"/>
      <c r="AC86" s="44"/>
      <c r="AD86" s="44"/>
      <c r="AE86" s="248" t="s">
        <v>57</v>
      </c>
      <c r="AF86" s="184"/>
      <c r="AG86" s="184"/>
      <c r="AH86" s="184"/>
      <c r="AI86" s="211"/>
      <c r="AJ86" s="249">
        <f>ROUNDDOWN(AW91/60,0)</f>
        <v>0</v>
      </c>
      <c r="AK86" s="219"/>
      <c r="AL86" s="184" t="s">
        <v>24</v>
      </c>
      <c r="AM86" s="184"/>
      <c r="AN86" s="219">
        <f>AW91-AJ86*60</f>
        <v>0</v>
      </c>
      <c r="AO86" s="219"/>
      <c r="AP86" s="184" t="s">
        <v>25</v>
      </c>
      <c r="AQ86" s="211"/>
      <c r="AR86" s="44"/>
      <c r="AS86" s="53"/>
      <c r="AT86" s="53"/>
      <c r="AU86" s="34"/>
      <c r="AV86" s="600" t="s">
        <v>41</v>
      </c>
      <c r="AW86" s="601">
        <f>IF(AZ86&lt;=BC86,BC86,AW81)</f>
        <v>1200</v>
      </c>
      <c r="AX86" s="346"/>
      <c r="AY86" s="600" t="s">
        <v>42</v>
      </c>
      <c r="AZ86" s="601">
        <f>T86*60+X86</f>
        <v>0</v>
      </c>
      <c r="BA86" s="346"/>
      <c r="BB86" s="600" t="s">
        <v>43</v>
      </c>
      <c r="BC86" s="601">
        <v>1200</v>
      </c>
      <c r="BD86" s="34"/>
      <c r="BE86" s="34"/>
      <c r="BF86" s="34"/>
      <c r="BG86" s="34"/>
    </row>
    <row r="87" spans="1:59" ht="35.25" hidden="1" customHeight="1" x14ac:dyDescent="0.15">
      <c r="A87" s="39"/>
      <c r="B87" s="178"/>
      <c r="C87" s="179"/>
      <c r="D87" s="179"/>
      <c r="E87" s="180"/>
      <c r="F87" s="257"/>
      <c r="G87" s="258"/>
      <c r="H87" s="605"/>
      <c r="I87" s="605"/>
      <c r="J87" s="185"/>
      <c r="K87" s="185"/>
      <c r="L87" s="605"/>
      <c r="M87" s="605"/>
      <c r="N87" s="185"/>
      <c r="O87" s="212"/>
      <c r="P87" s="222"/>
      <c r="Q87" s="212"/>
      <c r="R87" s="257"/>
      <c r="S87" s="258"/>
      <c r="T87" s="607"/>
      <c r="U87" s="605"/>
      <c r="V87" s="185"/>
      <c r="W87" s="185"/>
      <c r="X87" s="605"/>
      <c r="Y87" s="605"/>
      <c r="Z87" s="185"/>
      <c r="AA87" s="212"/>
      <c r="AB87" s="34"/>
      <c r="AC87" s="34"/>
      <c r="AD87" s="34"/>
      <c r="AE87" s="222"/>
      <c r="AF87" s="185"/>
      <c r="AG87" s="185"/>
      <c r="AH87" s="185"/>
      <c r="AI87" s="212"/>
      <c r="AJ87" s="250"/>
      <c r="AK87" s="220"/>
      <c r="AL87" s="185"/>
      <c r="AM87" s="185"/>
      <c r="AN87" s="220"/>
      <c r="AO87" s="220"/>
      <c r="AP87" s="185"/>
      <c r="AQ87" s="212"/>
      <c r="AR87" s="44"/>
      <c r="AS87" s="53"/>
      <c r="AT87" s="53"/>
      <c r="AU87" s="34"/>
      <c r="AV87" s="600"/>
      <c r="AW87" s="601"/>
      <c r="AX87" s="346"/>
      <c r="AY87" s="600"/>
      <c r="AZ87" s="601"/>
      <c r="BA87" s="346"/>
      <c r="BB87" s="600"/>
      <c r="BC87" s="601"/>
      <c r="BD87" s="34"/>
      <c r="BE87" s="34"/>
      <c r="BF87" s="34"/>
      <c r="BG87" s="34"/>
    </row>
    <row r="88" spans="1:59" ht="17.25" hidden="1" customHeight="1" x14ac:dyDescent="0.15">
      <c r="A88" s="54"/>
      <c r="B88" s="45"/>
      <c r="C88" s="45"/>
      <c r="D88" s="45"/>
      <c r="E88" s="45"/>
      <c r="F88" s="34"/>
      <c r="G88" s="45"/>
      <c r="H88" s="47"/>
      <c r="I88" s="45"/>
      <c r="J88" s="45"/>
      <c r="K88" s="45"/>
      <c r="L88" s="45"/>
      <c r="M88" s="45"/>
      <c r="N88" s="45"/>
      <c r="O88" s="45"/>
      <c r="P88" s="55"/>
      <c r="Q88" s="45"/>
      <c r="R88" s="45"/>
      <c r="S88" s="45"/>
      <c r="T88" s="45"/>
      <c r="U88" s="45"/>
      <c r="V88" s="45"/>
      <c r="W88" s="45"/>
      <c r="X88" s="44"/>
      <c r="Y88" s="44"/>
      <c r="Z88" s="42"/>
      <c r="AA88" s="34"/>
      <c r="AB88" s="34"/>
      <c r="AC88" s="34"/>
      <c r="AD88" s="34"/>
      <c r="AE88" s="82"/>
      <c r="AF88" s="82"/>
      <c r="AG88" s="82"/>
      <c r="AH88" s="82"/>
      <c r="AI88" s="82"/>
      <c r="AJ88" s="132" t="s">
        <v>32</v>
      </c>
      <c r="AK88" s="82"/>
      <c r="AL88" s="82"/>
      <c r="AM88" s="82"/>
      <c r="AN88" s="82"/>
      <c r="AO88" s="82"/>
      <c r="AP88" s="82"/>
      <c r="AQ88" s="82"/>
      <c r="AR88" s="34"/>
      <c r="AS88" s="34"/>
      <c r="AT88" s="34"/>
      <c r="AU88" s="34"/>
      <c r="AV88" s="34"/>
      <c r="AW88" s="34"/>
      <c r="AX88" s="34"/>
      <c r="AY88" s="34"/>
      <c r="AZ88" s="69" t="s">
        <v>44</v>
      </c>
      <c r="BA88" s="34"/>
      <c r="BB88" s="34"/>
      <c r="BC88" s="34"/>
      <c r="BD88" s="34"/>
      <c r="BE88" s="34"/>
      <c r="BF88" s="34"/>
      <c r="BG88" s="34"/>
    </row>
    <row r="89" spans="1:59" ht="25.5" hidden="1" customHeight="1" x14ac:dyDescent="0.2">
      <c r="A89" s="54"/>
      <c r="B89" s="34"/>
      <c r="C89" s="225" t="s">
        <v>158</v>
      </c>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7"/>
      <c r="AC89" s="34"/>
      <c r="AD89" s="34"/>
      <c r="AE89" s="82"/>
      <c r="AF89" s="82"/>
      <c r="AG89" s="82"/>
      <c r="AH89" s="82"/>
      <c r="AI89" s="82"/>
      <c r="AJ89" s="82"/>
      <c r="AK89" s="82"/>
      <c r="AL89" s="82"/>
      <c r="AM89" s="82"/>
      <c r="AN89" s="82"/>
      <c r="AO89" s="82"/>
      <c r="AP89" s="82"/>
      <c r="AQ89" s="82"/>
      <c r="AR89" s="34"/>
      <c r="AS89" s="34"/>
      <c r="AT89" s="34"/>
      <c r="AU89" s="34"/>
      <c r="AV89" s="34"/>
      <c r="AW89" s="34"/>
      <c r="AX89" s="34"/>
      <c r="AY89" s="34"/>
      <c r="AZ89" s="144" t="s">
        <v>45</v>
      </c>
      <c r="BA89" s="34"/>
      <c r="BB89" s="34"/>
      <c r="BC89" s="34"/>
      <c r="BD89" s="34"/>
      <c r="BE89" s="34"/>
      <c r="BF89" s="34"/>
      <c r="BG89" s="34"/>
    </row>
    <row r="90" spans="1:59" ht="25.5" hidden="1" customHeight="1" x14ac:dyDescent="0.15">
      <c r="A90" s="54"/>
      <c r="B90" s="34"/>
      <c r="C90" s="228"/>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30"/>
      <c r="AC90" s="34"/>
      <c r="AD90" s="34"/>
      <c r="AE90" s="133" t="s">
        <v>46</v>
      </c>
      <c r="AF90" s="82"/>
      <c r="AG90" s="82"/>
      <c r="AH90" s="82"/>
      <c r="AI90" s="82"/>
      <c r="AJ90" s="82"/>
      <c r="AK90" s="82"/>
      <c r="AL90" s="82"/>
      <c r="AM90" s="82"/>
      <c r="AN90" s="82"/>
      <c r="AO90" s="82"/>
      <c r="AP90" s="82"/>
      <c r="AQ90" s="82"/>
      <c r="AR90" s="34"/>
      <c r="AS90" s="34"/>
      <c r="AT90" s="34"/>
      <c r="AU90" s="34"/>
      <c r="AV90" s="34"/>
      <c r="AW90" s="34" t="s">
        <v>47</v>
      </c>
      <c r="AX90" s="34"/>
      <c r="AY90" s="34"/>
      <c r="AZ90" s="34" t="s">
        <v>48</v>
      </c>
      <c r="BA90" s="70"/>
      <c r="BB90" s="34"/>
      <c r="BC90" s="34"/>
      <c r="BD90" s="34"/>
      <c r="BE90" s="34"/>
      <c r="BF90" s="34"/>
      <c r="BG90" s="34"/>
    </row>
    <row r="91" spans="1:59" s="52" customFormat="1" ht="25.5" hidden="1" customHeight="1" x14ac:dyDescent="0.15">
      <c r="A91" s="54"/>
      <c r="B91" s="34"/>
      <c r="C91" s="228"/>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30"/>
      <c r="AC91" s="44"/>
      <c r="AD91" s="44"/>
      <c r="AE91" s="213" t="s">
        <v>58</v>
      </c>
      <c r="AF91" s="234"/>
      <c r="AG91" s="234"/>
      <c r="AH91" s="234"/>
      <c r="AI91" s="234"/>
      <c r="AJ91" s="234"/>
      <c r="AK91" s="235"/>
      <c r="AL91" s="239">
        <f>IF(AZ81=0,0,ROUNDUP(AW91/AZ81,3))</f>
        <v>0</v>
      </c>
      <c r="AM91" s="240"/>
      <c r="AN91" s="240"/>
      <c r="AO91" s="240"/>
      <c r="AP91" s="240"/>
      <c r="AQ91" s="241"/>
      <c r="AR91" s="34"/>
      <c r="AS91" s="34"/>
      <c r="AT91" s="34"/>
      <c r="AU91" s="51"/>
      <c r="AV91" s="600" t="s">
        <v>50</v>
      </c>
      <c r="AW91" s="602">
        <f>IF(AW81-AW86&gt;0,IF(AW81-AW86&gt;AZ81,AZ81,AW81-AW86),0)</f>
        <v>0</v>
      </c>
      <c r="AX91" s="603" t="s">
        <v>51</v>
      </c>
      <c r="AY91" s="603"/>
      <c r="AZ91" s="70"/>
      <c r="BA91" s="70"/>
      <c r="BB91" s="51"/>
      <c r="BC91" s="51"/>
      <c r="BD91" s="51"/>
      <c r="BE91" s="51"/>
      <c r="BF91" s="51"/>
      <c r="BG91" s="51"/>
    </row>
    <row r="92" spans="1:59" ht="35.25" hidden="1" customHeight="1" x14ac:dyDescent="0.15">
      <c r="A92" s="65"/>
      <c r="B92" s="34"/>
      <c r="C92" s="228"/>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30"/>
      <c r="AC92" s="34"/>
      <c r="AD92" s="34"/>
      <c r="AE92" s="236"/>
      <c r="AF92" s="237"/>
      <c r="AG92" s="237"/>
      <c r="AH92" s="237"/>
      <c r="AI92" s="237"/>
      <c r="AJ92" s="237"/>
      <c r="AK92" s="238"/>
      <c r="AL92" s="242"/>
      <c r="AM92" s="243"/>
      <c r="AN92" s="243"/>
      <c r="AO92" s="243"/>
      <c r="AP92" s="243"/>
      <c r="AQ92" s="244"/>
      <c r="AR92" s="34"/>
      <c r="AS92" s="34"/>
      <c r="AT92" s="34"/>
      <c r="AU92" s="600"/>
      <c r="AV92" s="600"/>
      <c r="AW92" s="602"/>
      <c r="AX92" s="603"/>
      <c r="AY92" s="603"/>
      <c r="AZ92" s="34"/>
      <c r="BA92" s="34"/>
      <c r="BB92" s="34"/>
      <c r="BC92" s="34"/>
      <c r="BD92" s="34"/>
      <c r="BE92" s="34"/>
      <c r="BF92" s="34"/>
      <c r="BG92" s="34"/>
    </row>
    <row r="93" spans="1:59" ht="25.5" hidden="1" customHeight="1" x14ac:dyDescent="0.15">
      <c r="A93" s="65"/>
      <c r="B93" s="34"/>
      <c r="C93" s="231"/>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3"/>
      <c r="AC93" s="34"/>
      <c r="AD93" s="34"/>
      <c r="AE93" s="34"/>
      <c r="AF93" s="34"/>
      <c r="AG93" s="34"/>
      <c r="AH93" s="34"/>
      <c r="AI93" s="34"/>
      <c r="AJ93" s="34"/>
      <c r="AK93" s="48" t="s">
        <v>32</v>
      </c>
      <c r="AL93" s="34"/>
      <c r="AM93" s="44"/>
      <c r="AN93" s="44"/>
      <c r="AO93" s="44"/>
      <c r="AP93" s="34"/>
      <c r="AQ93" s="34"/>
      <c r="AR93" s="34"/>
      <c r="AS93" s="34"/>
      <c r="AT93" s="34"/>
      <c r="AU93" s="600"/>
      <c r="AV93" s="34"/>
      <c r="AW93" s="34"/>
      <c r="AX93" s="34"/>
      <c r="AY93" s="34"/>
      <c r="AZ93" s="34"/>
      <c r="BA93" s="34"/>
      <c r="BB93" s="34"/>
      <c r="BC93" s="34"/>
      <c r="BD93" s="34"/>
      <c r="BE93" s="34"/>
      <c r="BF93" s="34"/>
      <c r="BG93" s="34"/>
    </row>
    <row r="94" spans="1:59" ht="25.5" hidden="1" customHeight="1" x14ac:dyDescent="0.15">
      <c r="A94" s="54"/>
      <c r="B94" s="41"/>
      <c r="C94" s="34"/>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34"/>
      <c r="AD94" s="34"/>
      <c r="AE94" s="34"/>
      <c r="AF94" s="34"/>
      <c r="AG94" s="34"/>
      <c r="AH94" s="34"/>
      <c r="AI94" s="34"/>
      <c r="AJ94" s="34"/>
      <c r="AK94" s="57" t="s">
        <v>52</v>
      </c>
      <c r="AL94" s="34"/>
      <c r="AM94" s="44"/>
      <c r="AN94" s="44"/>
      <c r="AO94" s="44"/>
      <c r="AP94" s="34"/>
      <c r="AQ94" s="34"/>
      <c r="AR94" s="34"/>
      <c r="AS94" s="34"/>
      <c r="AT94" s="34"/>
      <c r="AU94" s="34"/>
      <c r="AV94" s="34"/>
      <c r="AW94" s="34"/>
      <c r="AX94" s="34"/>
      <c r="AY94" s="34"/>
      <c r="AZ94" s="34"/>
      <c r="BA94" s="34"/>
      <c r="BB94" s="34"/>
      <c r="BC94" s="34"/>
      <c r="BD94" s="34"/>
      <c r="BE94" s="34"/>
      <c r="BF94" s="34"/>
    </row>
    <row r="95" spans="1:59" ht="17.25" hidden="1" customHeight="1" x14ac:dyDescent="0.15">
      <c r="A95" s="58"/>
      <c r="B95" s="59"/>
      <c r="C95" s="59"/>
      <c r="D95" s="59"/>
      <c r="E95" s="59"/>
      <c r="F95" s="60"/>
      <c r="G95" s="59"/>
      <c r="H95" s="59"/>
      <c r="I95" s="59"/>
      <c r="J95" s="59"/>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2"/>
      <c r="AL95" s="61"/>
      <c r="AM95" s="63"/>
      <c r="AN95" s="63"/>
      <c r="AO95" s="63"/>
      <c r="AP95" s="61"/>
      <c r="AQ95" s="61"/>
      <c r="AR95" s="61"/>
      <c r="AS95" s="61"/>
      <c r="AT95" s="34"/>
      <c r="AU95" s="34"/>
      <c r="AV95" s="34"/>
      <c r="AW95" s="34"/>
      <c r="AX95" s="34"/>
      <c r="AY95" s="34"/>
      <c r="AZ95" s="34"/>
      <c r="BA95" s="34"/>
      <c r="BB95" s="34"/>
      <c r="BC95" s="34"/>
      <c r="BD95" s="34"/>
      <c r="BE95" s="34"/>
      <c r="BF95" s="34"/>
    </row>
    <row r="96" spans="1:59" ht="25.5" hidden="1" customHeight="1" x14ac:dyDescent="0.15">
      <c r="A96" s="169" t="s">
        <v>62</v>
      </c>
      <c r="B96" s="170"/>
      <c r="C96" s="170"/>
      <c r="D96" s="170"/>
      <c r="E96" s="170"/>
      <c r="F96" s="170"/>
      <c r="G96" s="170"/>
      <c r="H96" s="170"/>
      <c r="I96" s="171"/>
      <c r="J96" s="33"/>
      <c r="K96" s="64" t="s">
        <v>54</v>
      </c>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33"/>
      <c r="AP96" s="33"/>
      <c r="AQ96" s="33"/>
      <c r="AR96" s="33"/>
      <c r="AS96" s="33"/>
      <c r="AT96" s="33"/>
      <c r="AU96" s="34"/>
      <c r="AV96" s="34" t="s">
        <v>17</v>
      </c>
      <c r="AW96" s="44"/>
      <c r="AX96" s="44"/>
      <c r="AY96" s="44"/>
      <c r="AZ96" s="44"/>
      <c r="BA96" s="34"/>
      <c r="BB96" s="44"/>
      <c r="BC96" s="44"/>
      <c r="BD96" s="44"/>
      <c r="BE96" s="44"/>
      <c r="BF96" s="44"/>
      <c r="BG96" s="9"/>
    </row>
    <row r="97" spans="1:59" ht="17.25" hidden="1" customHeight="1" x14ac:dyDescent="0.15">
      <c r="A97" s="172"/>
      <c r="B97" s="173"/>
      <c r="C97" s="173"/>
      <c r="D97" s="173"/>
      <c r="E97" s="173"/>
      <c r="F97" s="173"/>
      <c r="G97" s="173"/>
      <c r="H97" s="173"/>
      <c r="I97" s="174"/>
      <c r="J97" s="35"/>
      <c r="K97" s="35"/>
      <c r="L97" s="35"/>
      <c r="M97" s="35"/>
      <c r="N97" s="35"/>
      <c r="O97" s="35"/>
      <c r="P97" s="35"/>
      <c r="Q97" s="35"/>
      <c r="R97" s="35"/>
      <c r="S97" s="35"/>
      <c r="T97" s="35"/>
      <c r="U97" s="35"/>
      <c r="V97" s="35"/>
      <c r="W97" s="35"/>
      <c r="X97" s="36"/>
      <c r="Y97" s="36"/>
      <c r="Z97" s="36"/>
      <c r="AA97" s="36"/>
      <c r="AB97" s="36"/>
      <c r="AC97" s="36"/>
      <c r="AD97" s="36"/>
      <c r="AE97" s="37"/>
      <c r="AF97" s="36"/>
      <c r="AG97" s="36"/>
      <c r="AH97" s="36"/>
      <c r="AI97" s="36"/>
      <c r="AJ97" s="36"/>
      <c r="AK97" s="36"/>
      <c r="AL97" s="36"/>
      <c r="AM97" s="36"/>
      <c r="AN97" s="36"/>
      <c r="AO97" s="36"/>
      <c r="AP97" s="38"/>
      <c r="AQ97" s="38"/>
      <c r="AR97" s="38"/>
      <c r="AS97" s="38"/>
      <c r="AT97" s="34"/>
      <c r="AU97" s="34"/>
      <c r="AV97" s="34"/>
      <c r="AW97" s="34"/>
      <c r="AX97" s="34"/>
      <c r="AY97" s="34"/>
      <c r="AZ97" s="34"/>
      <c r="BA97" s="34"/>
      <c r="BB97" s="34"/>
      <c r="BC97" s="34"/>
      <c r="BD97" s="34"/>
      <c r="BE97" s="34"/>
      <c r="BF97" s="34"/>
      <c r="BG97" s="34"/>
    </row>
    <row r="98" spans="1:59" ht="28.5" hidden="1" customHeight="1" x14ac:dyDescent="0.15">
      <c r="A98" s="39"/>
      <c r="B98" s="40" t="s">
        <v>18</v>
      </c>
      <c r="C98" s="41"/>
      <c r="D98" s="41"/>
      <c r="E98" s="41"/>
      <c r="F98" s="34"/>
      <c r="G98" s="42"/>
      <c r="H98" s="34"/>
      <c r="I98" s="42"/>
      <c r="J98" s="42"/>
      <c r="K98" s="42"/>
      <c r="L98" s="42"/>
      <c r="M98" s="42"/>
      <c r="N98" s="42"/>
      <c r="O98" s="42"/>
      <c r="P98" s="42"/>
      <c r="Q98" s="42"/>
      <c r="R98" s="42"/>
      <c r="S98" s="42"/>
      <c r="T98" s="42"/>
      <c r="U98" s="42"/>
      <c r="V98" s="42"/>
      <c r="W98" s="42"/>
      <c r="X98" s="42"/>
      <c r="Y98" s="42"/>
      <c r="Z98" s="42"/>
      <c r="AA98" s="43"/>
      <c r="AB98" s="44"/>
      <c r="AC98" s="44"/>
      <c r="AD98" s="44"/>
      <c r="AE98" s="40" t="s">
        <v>19</v>
      </c>
      <c r="AF98" s="44"/>
      <c r="AG98" s="44"/>
      <c r="AH98" s="44"/>
      <c r="AI98" s="44"/>
      <c r="AJ98" s="44"/>
      <c r="AK98" s="44"/>
      <c r="AL98" s="44"/>
      <c r="AM98" s="44"/>
      <c r="AN98" s="44"/>
      <c r="AO98" s="44"/>
      <c r="AP98" s="44"/>
      <c r="AQ98" s="44"/>
      <c r="AR98" s="44"/>
      <c r="AS98" s="44"/>
      <c r="AT98" s="44"/>
      <c r="AU98" s="34"/>
      <c r="AV98" s="34"/>
      <c r="AW98" s="34" t="s">
        <v>20</v>
      </c>
      <c r="AX98" s="34"/>
      <c r="AY98" s="34"/>
      <c r="AZ98" s="34" t="s">
        <v>21</v>
      </c>
      <c r="BA98" s="34"/>
      <c r="BB98" s="34"/>
      <c r="BC98" s="34"/>
      <c r="BD98" s="34"/>
      <c r="BE98" s="34"/>
      <c r="BF98" s="34"/>
      <c r="BG98" s="34"/>
    </row>
    <row r="99" spans="1:59" ht="25.5" hidden="1" customHeight="1" x14ac:dyDescent="0.15">
      <c r="A99" s="39"/>
      <c r="B99" s="175" t="s">
        <v>22</v>
      </c>
      <c r="C99" s="176"/>
      <c r="D99" s="176"/>
      <c r="E99" s="177"/>
      <c r="F99" s="255" t="s">
        <v>23</v>
      </c>
      <c r="G99" s="256"/>
      <c r="H99" s="604"/>
      <c r="I99" s="604"/>
      <c r="J99" s="184" t="s">
        <v>24</v>
      </c>
      <c r="K99" s="184"/>
      <c r="L99" s="604"/>
      <c r="M99" s="604"/>
      <c r="N99" s="184" t="s">
        <v>25</v>
      </c>
      <c r="O99" s="211"/>
      <c r="P99" s="221" t="s">
        <v>26</v>
      </c>
      <c r="Q99" s="211"/>
      <c r="R99" s="255" t="s">
        <v>27</v>
      </c>
      <c r="S99" s="223"/>
      <c r="T99" s="604"/>
      <c r="U99" s="604"/>
      <c r="V99" s="184" t="s">
        <v>24</v>
      </c>
      <c r="W99" s="184"/>
      <c r="X99" s="604"/>
      <c r="Y99" s="604"/>
      <c r="Z99" s="184" t="s">
        <v>25</v>
      </c>
      <c r="AA99" s="211"/>
      <c r="AB99" s="34"/>
      <c r="AC99" s="34"/>
      <c r="AD99" s="34"/>
      <c r="AE99" s="213" t="s">
        <v>55</v>
      </c>
      <c r="AF99" s="214"/>
      <c r="AG99" s="214"/>
      <c r="AH99" s="214"/>
      <c r="AI99" s="215"/>
      <c r="AJ99" s="219">
        <f>ROUNDDOWN(AZ99/60,0)</f>
        <v>0</v>
      </c>
      <c r="AK99" s="219"/>
      <c r="AL99" s="214" t="s">
        <v>29</v>
      </c>
      <c r="AM99" s="214"/>
      <c r="AN99" s="219">
        <f>AZ99-AJ99*60</f>
        <v>0</v>
      </c>
      <c r="AO99" s="219"/>
      <c r="AP99" s="184" t="s">
        <v>25</v>
      </c>
      <c r="AQ99" s="211"/>
      <c r="AR99" s="44"/>
      <c r="AS99" s="34"/>
      <c r="AT99" s="34"/>
      <c r="AU99" s="600"/>
      <c r="AV99" s="600" t="s">
        <v>30</v>
      </c>
      <c r="AW99" s="601">
        <f>T99*60+X99</f>
        <v>0</v>
      </c>
      <c r="AX99" s="34"/>
      <c r="AY99" s="600" t="s">
        <v>31</v>
      </c>
      <c r="AZ99" s="601">
        <f>(T99*60+X99)-(H99*60+L99)</f>
        <v>0</v>
      </c>
      <c r="BA99" s="34"/>
      <c r="BB99" s="34"/>
      <c r="BC99" s="34"/>
      <c r="BD99" s="34"/>
      <c r="BE99" s="34"/>
      <c r="BF99" s="34"/>
      <c r="BG99" s="34"/>
    </row>
    <row r="100" spans="1:59" ht="35.25" hidden="1" customHeight="1" x14ac:dyDescent="0.15">
      <c r="A100" s="39"/>
      <c r="B100" s="178"/>
      <c r="C100" s="179"/>
      <c r="D100" s="179"/>
      <c r="E100" s="180"/>
      <c r="F100" s="257"/>
      <c r="G100" s="258"/>
      <c r="H100" s="605"/>
      <c r="I100" s="605"/>
      <c r="J100" s="185"/>
      <c r="K100" s="185"/>
      <c r="L100" s="605"/>
      <c r="M100" s="605"/>
      <c r="N100" s="185"/>
      <c r="O100" s="212"/>
      <c r="P100" s="222"/>
      <c r="Q100" s="212"/>
      <c r="R100" s="257"/>
      <c r="S100" s="224"/>
      <c r="T100" s="605"/>
      <c r="U100" s="605"/>
      <c r="V100" s="185"/>
      <c r="W100" s="185"/>
      <c r="X100" s="605"/>
      <c r="Y100" s="605"/>
      <c r="Z100" s="185"/>
      <c r="AA100" s="212"/>
      <c r="AB100" s="34"/>
      <c r="AC100" s="34"/>
      <c r="AD100" s="34"/>
      <c r="AE100" s="216"/>
      <c r="AF100" s="217"/>
      <c r="AG100" s="217"/>
      <c r="AH100" s="217"/>
      <c r="AI100" s="218"/>
      <c r="AJ100" s="220"/>
      <c r="AK100" s="220"/>
      <c r="AL100" s="217"/>
      <c r="AM100" s="217"/>
      <c r="AN100" s="220"/>
      <c r="AO100" s="220"/>
      <c r="AP100" s="185"/>
      <c r="AQ100" s="212"/>
      <c r="AR100" s="44"/>
      <c r="AS100" s="34"/>
      <c r="AT100" s="34"/>
      <c r="AU100" s="600"/>
      <c r="AV100" s="600"/>
      <c r="AW100" s="601"/>
      <c r="AX100" s="34"/>
      <c r="AY100" s="600"/>
      <c r="AZ100" s="601"/>
      <c r="BA100" s="34"/>
      <c r="BB100" s="34"/>
      <c r="BC100" s="34"/>
      <c r="BD100" s="34"/>
      <c r="BE100" s="34"/>
      <c r="BF100" s="34"/>
      <c r="BG100" s="34"/>
    </row>
    <row r="101" spans="1:59" ht="17.25" hidden="1" customHeight="1" x14ac:dyDescent="0.15">
      <c r="A101" s="39"/>
      <c r="B101" s="45"/>
      <c r="C101" s="45"/>
      <c r="D101" s="45"/>
      <c r="E101" s="45"/>
      <c r="F101" s="46"/>
      <c r="G101" s="46"/>
      <c r="H101" s="47"/>
      <c r="I101" s="46"/>
      <c r="J101" s="46"/>
      <c r="K101" s="46"/>
      <c r="L101" s="46"/>
      <c r="M101" s="46"/>
      <c r="N101" s="46"/>
      <c r="O101" s="46"/>
      <c r="P101" s="46"/>
      <c r="Q101" s="46"/>
      <c r="R101" s="46"/>
      <c r="S101" s="46"/>
      <c r="T101" s="46"/>
      <c r="U101" s="46"/>
      <c r="V101" s="46"/>
      <c r="W101" s="46"/>
      <c r="X101" s="44"/>
      <c r="Y101" s="44"/>
      <c r="Z101" s="42"/>
      <c r="AA101" s="43"/>
      <c r="AB101" s="44"/>
      <c r="AC101" s="44"/>
      <c r="AD101" s="44"/>
      <c r="AE101" s="131"/>
      <c r="AF101" s="131"/>
      <c r="AG101" s="131"/>
      <c r="AH101" s="131"/>
      <c r="AI101" s="131"/>
      <c r="AJ101" s="132" t="s">
        <v>32</v>
      </c>
      <c r="AK101" s="131"/>
      <c r="AL101" s="131"/>
      <c r="AM101" s="131"/>
      <c r="AN101" s="131"/>
      <c r="AO101" s="131"/>
      <c r="AP101" s="131"/>
      <c r="AQ101" s="131"/>
      <c r="AR101" s="44"/>
      <c r="AS101" s="34"/>
      <c r="AT101" s="34"/>
      <c r="AU101" s="34"/>
      <c r="AV101" s="34"/>
      <c r="AW101" s="34"/>
      <c r="AX101" s="34"/>
      <c r="AY101" s="34"/>
      <c r="AZ101" s="34"/>
      <c r="BA101" s="34"/>
      <c r="BB101" s="34"/>
      <c r="BC101" s="34"/>
      <c r="BD101" s="34"/>
      <c r="BE101" s="34"/>
      <c r="BF101" s="34"/>
      <c r="BG101" s="34"/>
    </row>
    <row r="102" spans="1:59" s="34" customFormat="1" ht="25.5" hidden="1" customHeight="1" x14ac:dyDescent="0.15">
      <c r="A102" s="39"/>
      <c r="B102" s="40"/>
      <c r="C102" s="41"/>
      <c r="D102" s="41"/>
      <c r="E102" s="41"/>
      <c r="F102" s="42"/>
      <c r="G102" s="42"/>
      <c r="H102" s="42"/>
      <c r="I102" s="42"/>
      <c r="J102" s="42"/>
      <c r="K102" s="42"/>
      <c r="L102" s="42"/>
      <c r="M102" s="42"/>
      <c r="N102" s="42"/>
      <c r="O102" s="42"/>
      <c r="P102" s="42"/>
      <c r="Q102" s="42"/>
      <c r="R102" s="42"/>
      <c r="S102" s="42"/>
      <c r="T102" s="42"/>
      <c r="U102" s="42"/>
      <c r="V102" s="42"/>
      <c r="W102" s="43"/>
      <c r="X102" s="44"/>
      <c r="Y102" s="44"/>
      <c r="Z102" s="42"/>
      <c r="AA102" s="43"/>
      <c r="AB102" s="44"/>
      <c r="AC102" s="44"/>
      <c r="AD102" s="44"/>
      <c r="AE102" s="131"/>
      <c r="AF102" s="131"/>
      <c r="AG102" s="131"/>
      <c r="AH102" s="131"/>
      <c r="AI102" s="131"/>
      <c r="AJ102" s="131"/>
      <c r="AK102" s="131"/>
      <c r="AL102" s="131"/>
      <c r="AM102" s="131"/>
      <c r="AN102" s="131"/>
      <c r="AO102" s="131"/>
      <c r="AP102" s="131"/>
      <c r="AQ102" s="131"/>
      <c r="AR102" s="44"/>
      <c r="AW102" s="51" t="s">
        <v>33</v>
      </c>
      <c r="AZ102" s="34" t="s">
        <v>34</v>
      </c>
    </row>
    <row r="103" spans="1:59" s="52" customFormat="1" ht="25.5" hidden="1" customHeight="1" x14ac:dyDescent="0.15">
      <c r="A103" s="49"/>
      <c r="B103" s="50" t="s">
        <v>35</v>
      </c>
      <c r="C103" s="50"/>
      <c r="D103" s="50"/>
      <c r="E103" s="50"/>
      <c r="F103" s="50"/>
      <c r="G103" s="50"/>
      <c r="H103" s="50"/>
      <c r="I103" s="50"/>
      <c r="J103" s="50"/>
      <c r="K103" s="50"/>
      <c r="L103" s="50"/>
      <c r="M103" s="50"/>
      <c r="N103" s="50"/>
      <c r="O103" s="51"/>
      <c r="P103" s="50"/>
      <c r="Q103" s="50"/>
      <c r="R103" s="50"/>
      <c r="S103" s="50"/>
      <c r="T103" s="50"/>
      <c r="U103" s="12"/>
      <c r="V103" s="50"/>
      <c r="W103" s="50"/>
      <c r="X103" s="44"/>
      <c r="Y103" s="44"/>
      <c r="Z103" s="42"/>
      <c r="AA103" s="43"/>
      <c r="AB103" s="44"/>
      <c r="AC103" s="44"/>
      <c r="AD103" s="44"/>
      <c r="AE103" s="133" t="s">
        <v>36</v>
      </c>
      <c r="AF103" s="134"/>
      <c r="AG103" s="135"/>
      <c r="AH103" s="135"/>
      <c r="AI103" s="135"/>
      <c r="AJ103" s="135"/>
      <c r="AK103" s="135"/>
      <c r="AL103" s="135"/>
      <c r="AM103" s="135"/>
      <c r="AN103" s="131"/>
      <c r="AO103" s="131"/>
      <c r="AP103" s="131"/>
      <c r="AQ103" s="82"/>
      <c r="AR103" s="44"/>
      <c r="AS103" s="34"/>
      <c r="AT103" s="34"/>
      <c r="AU103" s="51"/>
      <c r="AV103" s="51"/>
      <c r="AW103" s="51" t="s">
        <v>37</v>
      </c>
      <c r="AX103" s="51"/>
      <c r="AY103" s="51"/>
      <c r="AZ103" s="34" t="s">
        <v>38</v>
      </c>
      <c r="BA103" s="51"/>
      <c r="BB103" s="34"/>
      <c r="BC103" s="34" t="s">
        <v>39</v>
      </c>
      <c r="BD103" s="51"/>
      <c r="BE103" s="34"/>
      <c r="BF103" s="51"/>
      <c r="BG103" s="51"/>
    </row>
    <row r="104" spans="1:59" ht="25.5" hidden="1" customHeight="1" x14ac:dyDescent="0.15">
      <c r="A104" s="39"/>
      <c r="B104" s="175" t="s">
        <v>56</v>
      </c>
      <c r="C104" s="176"/>
      <c r="D104" s="176"/>
      <c r="E104" s="177"/>
      <c r="F104" s="255" t="s">
        <v>23</v>
      </c>
      <c r="G104" s="256"/>
      <c r="H104" s="604"/>
      <c r="I104" s="604"/>
      <c r="J104" s="184" t="s">
        <v>24</v>
      </c>
      <c r="K104" s="184"/>
      <c r="L104" s="604"/>
      <c r="M104" s="604"/>
      <c r="N104" s="184" t="s">
        <v>25</v>
      </c>
      <c r="O104" s="211"/>
      <c r="P104" s="221" t="s">
        <v>26</v>
      </c>
      <c r="Q104" s="211"/>
      <c r="R104" s="255" t="s">
        <v>27</v>
      </c>
      <c r="S104" s="256"/>
      <c r="T104" s="606"/>
      <c r="U104" s="604"/>
      <c r="V104" s="184" t="s">
        <v>24</v>
      </c>
      <c r="W104" s="184"/>
      <c r="X104" s="604"/>
      <c r="Y104" s="604"/>
      <c r="Z104" s="184" t="s">
        <v>25</v>
      </c>
      <c r="AA104" s="211"/>
      <c r="AB104" s="44"/>
      <c r="AC104" s="44"/>
      <c r="AD104" s="44"/>
      <c r="AE104" s="248" t="s">
        <v>57</v>
      </c>
      <c r="AF104" s="184"/>
      <c r="AG104" s="184"/>
      <c r="AH104" s="184"/>
      <c r="AI104" s="211"/>
      <c r="AJ104" s="249">
        <f>ROUNDDOWN(AW109/60,0)</f>
        <v>0</v>
      </c>
      <c r="AK104" s="219"/>
      <c r="AL104" s="184" t="s">
        <v>24</v>
      </c>
      <c r="AM104" s="184"/>
      <c r="AN104" s="219">
        <f>AW109-AJ104*60</f>
        <v>0</v>
      </c>
      <c r="AO104" s="219"/>
      <c r="AP104" s="184" t="s">
        <v>25</v>
      </c>
      <c r="AQ104" s="211"/>
      <c r="AR104" s="44"/>
      <c r="AS104" s="53"/>
      <c r="AT104" s="53"/>
      <c r="AU104" s="34"/>
      <c r="AV104" s="600" t="s">
        <v>41</v>
      </c>
      <c r="AW104" s="601">
        <f>IF(AZ104&lt;=BC104,BC104,AW99)</f>
        <v>1200</v>
      </c>
      <c r="AX104" s="346"/>
      <c r="AY104" s="600" t="s">
        <v>42</v>
      </c>
      <c r="AZ104" s="601">
        <f>T104*60+X104</f>
        <v>0</v>
      </c>
      <c r="BA104" s="346"/>
      <c r="BB104" s="600" t="s">
        <v>43</v>
      </c>
      <c r="BC104" s="601">
        <v>1200</v>
      </c>
      <c r="BD104" s="34"/>
      <c r="BE104" s="34"/>
      <c r="BF104" s="34"/>
      <c r="BG104" s="34"/>
    </row>
    <row r="105" spans="1:59" ht="35.25" hidden="1" customHeight="1" x14ac:dyDescent="0.15">
      <c r="A105" s="39"/>
      <c r="B105" s="178"/>
      <c r="C105" s="179"/>
      <c r="D105" s="179"/>
      <c r="E105" s="180"/>
      <c r="F105" s="257"/>
      <c r="G105" s="258"/>
      <c r="H105" s="605"/>
      <c r="I105" s="605"/>
      <c r="J105" s="185"/>
      <c r="K105" s="185"/>
      <c r="L105" s="605"/>
      <c r="M105" s="605"/>
      <c r="N105" s="185"/>
      <c r="O105" s="212"/>
      <c r="P105" s="222"/>
      <c r="Q105" s="212"/>
      <c r="R105" s="257"/>
      <c r="S105" s="258"/>
      <c r="T105" s="607"/>
      <c r="U105" s="605"/>
      <c r="V105" s="185"/>
      <c r="W105" s="185"/>
      <c r="X105" s="605"/>
      <c r="Y105" s="605"/>
      <c r="Z105" s="185"/>
      <c r="AA105" s="212"/>
      <c r="AB105" s="34"/>
      <c r="AC105" s="34"/>
      <c r="AD105" s="34"/>
      <c r="AE105" s="222"/>
      <c r="AF105" s="185"/>
      <c r="AG105" s="185"/>
      <c r="AH105" s="185"/>
      <c r="AI105" s="212"/>
      <c r="AJ105" s="250"/>
      <c r="AK105" s="220"/>
      <c r="AL105" s="185"/>
      <c r="AM105" s="185"/>
      <c r="AN105" s="220"/>
      <c r="AO105" s="220"/>
      <c r="AP105" s="185"/>
      <c r="AQ105" s="212"/>
      <c r="AR105" s="44"/>
      <c r="AS105" s="53"/>
      <c r="AT105" s="53"/>
      <c r="AU105" s="34"/>
      <c r="AV105" s="600"/>
      <c r="AW105" s="601"/>
      <c r="AX105" s="346"/>
      <c r="AY105" s="600"/>
      <c r="AZ105" s="601"/>
      <c r="BA105" s="346"/>
      <c r="BB105" s="600"/>
      <c r="BC105" s="601"/>
      <c r="BD105" s="34"/>
      <c r="BE105" s="34"/>
      <c r="BF105" s="34"/>
      <c r="BG105" s="34"/>
    </row>
    <row r="106" spans="1:59" ht="17.25" hidden="1" customHeight="1" x14ac:dyDescent="0.15">
      <c r="A106" s="54"/>
      <c r="B106" s="45"/>
      <c r="C106" s="45"/>
      <c r="D106" s="45"/>
      <c r="E106" s="45"/>
      <c r="F106" s="34"/>
      <c r="G106" s="45"/>
      <c r="H106" s="47"/>
      <c r="I106" s="45"/>
      <c r="J106" s="45"/>
      <c r="K106" s="45"/>
      <c r="L106" s="45"/>
      <c r="M106" s="45"/>
      <c r="N106" s="45"/>
      <c r="O106" s="45"/>
      <c r="P106" s="55"/>
      <c r="Q106" s="45"/>
      <c r="R106" s="45"/>
      <c r="S106" s="45"/>
      <c r="T106" s="45"/>
      <c r="U106" s="45"/>
      <c r="V106" s="45"/>
      <c r="W106" s="45"/>
      <c r="X106" s="44"/>
      <c r="Y106" s="44"/>
      <c r="Z106" s="42"/>
      <c r="AA106" s="34"/>
      <c r="AB106" s="34"/>
      <c r="AC106" s="34"/>
      <c r="AD106" s="34"/>
      <c r="AE106" s="82"/>
      <c r="AF106" s="82"/>
      <c r="AG106" s="82"/>
      <c r="AH106" s="82"/>
      <c r="AI106" s="82"/>
      <c r="AJ106" s="132" t="s">
        <v>32</v>
      </c>
      <c r="AK106" s="82"/>
      <c r="AL106" s="82"/>
      <c r="AM106" s="82"/>
      <c r="AN106" s="82"/>
      <c r="AO106" s="82"/>
      <c r="AP106" s="82"/>
      <c r="AQ106" s="82"/>
      <c r="AR106" s="34"/>
      <c r="AS106" s="34"/>
      <c r="AT106" s="34"/>
      <c r="AU106" s="34"/>
      <c r="AV106" s="34"/>
      <c r="AW106" s="34"/>
      <c r="AX106" s="34"/>
      <c r="AY106" s="34"/>
      <c r="AZ106" s="69" t="s">
        <v>44</v>
      </c>
      <c r="BA106" s="34"/>
      <c r="BB106" s="34"/>
      <c r="BC106" s="34"/>
      <c r="BD106" s="34"/>
      <c r="BE106" s="34"/>
      <c r="BF106" s="34"/>
      <c r="BG106" s="34"/>
    </row>
    <row r="107" spans="1:59" ht="25.5" hidden="1" customHeight="1" x14ac:dyDescent="0.2">
      <c r="A107" s="54"/>
      <c r="B107" s="34"/>
      <c r="C107" s="225" t="s">
        <v>158</v>
      </c>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7"/>
      <c r="AC107" s="34"/>
      <c r="AD107" s="34"/>
      <c r="AE107" s="82"/>
      <c r="AF107" s="82"/>
      <c r="AG107" s="82"/>
      <c r="AH107" s="82"/>
      <c r="AI107" s="82"/>
      <c r="AJ107" s="82"/>
      <c r="AK107" s="82"/>
      <c r="AL107" s="82"/>
      <c r="AM107" s="82"/>
      <c r="AN107" s="82"/>
      <c r="AO107" s="82"/>
      <c r="AP107" s="82"/>
      <c r="AQ107" s="82"/>
      <c r="AR107" s="34"/>
      <c r="AS107" s="34"/>
      <c r="AT107" s="34"/>
      <c r="AU107" s="34"/>
      <c r="AV107" s="34"/>
      <c r="AW107" s="34"/>
      <c r="AX107" s="34"/>
      <c r="AY107" s="34"/>
      <c r="AZ107" s="144" t="s">
        <v>45</v>
      </c>
      <c r="BA107" s="34"/>
      <c r="BB107" s="34"/>
      <c r="BC107" s="34"/>
      <c r="BD107" s="34"/>
      <c r="BE107" s="34"/>
      <c r="BF107" s="34"/>
      <c r="BG107" s="34"/>
    </row>
    <row r="108" spans="1:59" ht="25.5" hidden="1" customHeight="1" x14ac:dyDescent="0.15">
      <c r="A108" s="54"/>
      <c r="B108" s="34"/>
      <c r="C108" s="228"/>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30"/>
      <c r="AC108" s="34"/>
      <c r="AD108" s="34"/>
      <c r="AE108" s="133" t="s">
        <v>46</v>
      </c>
      <c r="AF108" s="82"/>
      <c r="AG108" s="82"/>
      <c r="AH108" s="82"/>
      <c r="AI108" s="82"/>
      <c r="AJ108" s="82"/>
      <c r="AK108" s="82"/>
      <c r="AL108" s="82"/>
      <c r="AM108" s="82"/>
      <c r="AN108" s="82"/>
      <c r="AO108" s="82"/>
      <c r="AP108" s="82"/>
      <c r="AQ108" s="82"/>
      <c r="AR108" s="34"/>
      <c r="AS108" s="34"/>
      <c r="AT108" s="34"/>
      <c r="AU108" s="34"/>
      <c r="AV108" s="34"/>
      <c r="AW108" s="34" t="s">
        <v>47</v>
      </c>
      <c r="AX108" s="34"/>
      <c r="AY108" s="34"/>
      <c r="AZ108" s="34" t="s">
        <v>48</v>
      </c>
      <c r="BA108" s="70"/>
      <c r="BB108" s="34"/>
      <c r="BC108" s="34"/>
      <c r="BD108" s="34"/>
      <c r="BE108" s="34"/>
      <c r="BF108" s="34"/>
      <c r="BG108" s="34"/>
    </row>
    <row r="109" spans="1:59" s="52" customFormat="1" ht="25.5" hidden="1" customHeight="1" x14ac:dyDescent="0.15">
      <c r="A109" s="54"/>
      <c r="B109" s="34"/>
      <c r="C109" s="228"/>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30"/>
      <c r="AC109" s="44"/>
      <c r="AD109" s="44"/>
      <c r="AE109" s="213" t="s">
        <v>58</v>
      </c>
      <c r="AF109" s="234"/>
      <c r="AG109" s="234"/>
      <c r="AH109" s="234"/>
      <c r="AI109" s="234"/>
      <c r="AJ109" s="234"/>
      <c r="AK109" s="235"/>
      <c r="AL109" s="239">
        <f>IF(AZ99=0,0,ROUNDUP(AW109/AZ99,3))</f>
        <v>0</v>
      </c>
      <c r="AM109" s="240"/>
      <c r="AN109" s="240"/>
      <c r="AO109" s="240"/>
      <c r="AP109" s="240"/>
      <c r="AQ109" s="241"/>
      <c r="AR109" s="34"/>
      <c r="AS109" s="34"/>
      <c r="AT109" s="34"/>
      <c r="AU109" s="51"/>
      <c r="AV109" s="600" t="s">
        <v>50</v>
      </c>
      <c r="AW109" s="602">
        <f>IF(AW99-AW104&gt;0,IF(AW99-AW104&gt;AZ99,AZ99,AW99-AW104),0)</f>
        <v>0</v>
      </c>
      <c r="AX109" s="603" t="s">
        <v>51</v>
      </c>
      <c r="AY109" s="603"/>
      <c r="AZ109" s="70"/>
      <c r="BA109" s="70"/>
      <c r="BB109" s="51"/>
      <c r="BC109" s="51"/>
      <c r="BD109" s="51"/>
      <c r="BE109" s="51"/>
      <c r="BF109" s="51"/>
      <c r="BG109" s="51"/>
    </row>
    <row r="110" spans="1:59" ht="35.25" hidden="1" customHeight="1" x14ac:dyDescent="0.15">
      <c r="A110" s="65"/>
      <c r="B110" s="34"/>
      <c r="C110" s="228"/>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30"/>
      <c r="AC110" s="34"/>
      <c r="AD110" s="34"/>
      <c r="AE110" s="236"/>
      <c r="AF110" s="237"/>
      <c r="AG110" s="237"/>
      <c r="AH110" s="237"/>
      <c r="AI110" s="237"/>
      <c r="AJ110" s="237"/>
      <c r="AK110" s="238"/>
      <c r="AL110" s="242"/>
      <c r="AM110" s="243"/>
      <c r="AN110" s="243"/>
      <c r="AO110" s="243"/>
      <c r="AP110" s="243"/>
      <c r="AQ110" s="244"/>
      <c r="AR110" s="34"/>
      <c r="AS110" s="34"/>
      <c r="AT110" s="34"/>
      <c r="AU110" s="600"/>
      <c r="AV110" s="600"/>
      <c r="AW110" s="602"/>
      <c r="AX110" s="603"/>
      <c r="AY110" s="603"/>
      <c r="AZ110" s="34"/>
      <c r="BA110" s="34"/>
      <c r="BB110" s="34"/>
      <c r="BC110" s="34"/>
      <c r="BD110" s="34"/>
      <c r="BE110" s="34"/>
      <c r="BF110" s="34"/>
      <c r="BG110" s="34"/>
    </row>
    <row r="111" spans="1:59" ht="25.5" hidden="1" customHeight="1" x14ac:dyDescent="0.15">
      <c r="A111" s="65"/>
      <c r="B111" s="34"/>
      <c r="C111" s="231"/>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3"/>
      <c r="AC111" s="34"/>
      <c r="AD111" s="34"/>
      <c r="AE111" s="34"/>
      <c r="AF111" s="34"/>
      <c r="AG111" s="34"/>
      <c r="AH111" s="34"/>
      <c r="AI111" s="34"/>
      <c r="AJ111" s="34"/>
      <c r="AK111" s="48" t="s">
        <v>32</v>
      </c>
      <c r="AL111" s="34"/>
      <c r="AM111" s="44"/>
      <c r="AN111" s="44"/>
      <c r="AO111" s="44"/>
      <c r="AP111" s="34"/>
      <c r="AQ111" s="34"/>
      <c r="AR111" s="34"/>
      <c r="AS111" s="34"/>
      <c r="AT111" s="34"/>
      <c r="AU111" s="600"/>
      <c r="AV111" s="34"/>
      <c r="AW111" s="34"/>
      <c r="AX111" s="34"/>
      <c r="AY111" s="34"/>
      <c r="AZ111" s="34"/>
      <c r="BA111" s="34"/>
      <c r="BB111" s="34"/>
      <c r="BC111" s="34"/>
      <c r="BD111" s="34"/>
      <c r="BE111" s="34"/>
      <c r="BF111" s="34"/>
      <c r="BG111" s="34"/>
    </row>
    <row r="112" spans="1:59" ht="25.5" hidden="1" customHeight="1" x14ac:dyDescent="0.15">
      <c r="A112" s="54"/>
      <c r="B112" s="41"/>
      <c r="C112" s="34"/>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34"/>
      <c r="AD112" s="34"/>
      <c r="AE112" s="34"/>
      <c r="AF112" s="34"/>
      <c r="AG112" s="34"/>
      <c r="AH112" s="34"/>
      <c r="AI112" s="34"/>
      <c r="AJ112" s="34"/>
      <c r="AK112" s="57" t="s">
        <v>52</v>
      </c>
      <c r="AL112" s="34"/>
      <c r="AM112" s="44"/>
      <c r="AN112" s="44"/>
      <c r="AO112" s="44"/>
      <c r="AP112" s="34"/>
      <c r="AQ112" s="34"/>
      <c r="AR112" s="34"/>
      <c r="AS112" s="34"/>
      <c r="AT112" s="34"/>
      <c r="AU112" s="34"/>
      <c r="AV112" s="34"/>
      <c r="AW112" s="34"/>
      <c r="AX112" s="34"/>
      <c r="AY112" s="34"/>
      <c r="AZ112" s="34"/>
      <c r="BA112" s="34"/>
      <c r="BB112" s="34"/>
      <c r="BC112" s="34"/>
      <c r="BD112" s="34"/>
      <c r="BE112" s="34"/>
      <c r="BF112" s="34"/>
    </row>
    <row r="113" spans="1:59" s="24" customFormat="1" ht="13.5" hidden="1" customHeight="1" x14ac:dyDescent="0.15">
      <c r="B113" s="27"/>
      <c r="C113" s="28"/>
      <c r="D113" s="28"/>
      <c r="E113" s="28"/>
      <c r="F113" s="28"/>
      <c r="G113" s="28"/>
      <c r="H113" s="28"/>
      <c r="I113" s="28"/>
      <c r="J113" s="28"/>
      <c r="K113" s="28"/>
      <c r="L113" s="28"/>
      <c r="M113" s="28"/>
      <c r="N113" s="28"/>
      <c r="O113" s="28"/>
      <c r="P113" s="28"/>
      <c r="Q113" s="28"/>
      <c r="R113" s="28"/>
      <c r="S113" s="29"/>
      <c r="T113" s="30"/>
      <c r="U113" s="30"/>
      <c r="V113" s="30"/>
      <c r="W113" s="30"/>
      <c r="X113" s="31"/>
      <c r="Y113" s="30"/>
      <c r="Z113" s="30"/>
      <c r="AA113" s="30"/>
      <c r="AB113" s="30"/>
      <c r="AC113" s="30"/>
      <c r="AD113" s="30"/>
      <c r="AE113" s="30"/>
      <c r="AF113" s="30"/>
      <c r="AG113" s="30"/>
      <c r="AH113" s="30"/>
      <c r="AI113" s="30"/>
      <c r="AJ113" s="30"/>
      <c r="AK113" s="30"/>
      <c r="AL113" s="30"/>
      <c r="AM113" s="30"/>
      <c r="AR113" s="32"/>
      <c r="AS113" s="21"/>
      <c r="AT113" s="26"/>
      <c r="AU113" s="25"/>
      <c r="AV113" s="25"/>
      <c r="AW113" s="25"/>
      <c r="AX113" s="25"/>
      <c r="AY113" s="25"/>
      <c r="AZ113" s="25"/>
      <c r="BA113" s="25"/>
      <c r="BB113" s="25"/>
      <c r="BC113" s="25"/>
      <c r="BD113" s="25"/>
      <c r="BE113" s="25"/>
      <c r="BF113" s="25"/>
    </row>
    <row r="114" spans="1:59" s="16" customFormat="1" ht="4.5" hidden="1" customHeight="1" x14ac:dyDescent="0.15">
      <c r="A114" s="14"/>
      <c r="B114" s="14"/>
      <c r="C114" s="15"/>
      <c r="F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V114" s="44"/>
      <c r="AW114" s="44"/>
      <c r="AX114" s="44"/>
      <c r="AY114" s="44"/>
      <c r="AZ114" s="44"/>
      <c r="BA114" s="44"/>
      <c r="BB114" s="44"/>
      <c r="BC114" s="44"/>
      <c r="BD114" s="44"/>
      <c r="BE114" s="44"/>
      <c r="BF114" s="44"/>
      <c r="BG114" s="9"/>
    </row>
    <row r="115" spans="1:59" ht="25.5" hidden="1" customHeight="1" x14ac:dyDescent="0.15">
      <c r="A115" s="169" t="s">
        <v>63</v>
      </c>
      <c r="B115" s="170"/>
      <c r="C115" s="170"/>
      <c r="D115" s="170"/>
      <c r="E115" s="170"/>
      <c r="F115" s="170"/>
      <c r="G115" s="170"/>
      <c r="H115" s="170"/>
      <c r="I115" s="171"/>
      <c r="J115" s="33"/>
      <c r="K115" s="64" t="s">
        <v>60</v>
      </c>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33"/>
      <c r="AP115" s="33"/>
      <c r="AQ115" s="33"/>
      <c r="AR115" s="33"/>
      <c r="AS115" s="33"/>
      <c r="AT115" s="33"/>
      <c r="AU115" s="34"/>
      <c r="AV115" s="34" t="s">
        <v>17</v>
      </c>
      <c r="AW115" s="44"/>
      <c r="AX115" s="44"/>
      <c r="AY115" s="44"/>
      <c r="AZ115" s="44"/>
      <c r="BA115" s="34"/>
      <c r="BB115" s="44"/>
      <c r="BC115" s="44"/>
      <c r="BD115" s="44"/>
      <c r="BE115" s="44"/>
      <c r="BF115" s="44"/>
      <c r="BG115" s="9"/>
    </row>
    <row r="116" spans="1:59" ht="17.25" hidden="1" customHeight="1" x14ac:dyDescent="0.15">
      <c r="A116" s="172"/>
      <c r="B116" s="173"/>
      <c r="C116" s="173"/>
      <c r="D116" s="173"/>
      <c r="E116" s="173"/>
      <c r="F116" s="173"/>
      <c r="G116" s="173"/>
      <c r="H116" s="173"/>
      <c r="I116" s="174"/>
      <c r="J116" s="35"/>
      <c r="K116" s="35"/>
      <c r="L116" s="35"/>
      <c r="M116" s="35"/>
      <c r="N116" s="35"/>
      <c r="O116" s="35"/>
      <c r="P116" s="35"/>
      <c r="Q116" s="35"/>
      <c r="R116" s="35"/>
      <c r="S116" s="35"/>
      <c r="T116" s="35"/>
      <c r="U116" s="35"/>
      <c r="V116" s="35"/>
      <c r="W116" s="35"/>
      <c r="X116" s="36"/>
      <c r="Y116" s="36"/>
      <c r="Z116" s="36"/>
      <c r="AA116" s="36"/>
      <c r="AB116" s="36"/>
      <c r="AC116" s="36"/>
      <c r="AD116" s="36"/>
      <c r="AE116" s="37"/>
      <c r="AF116" s="36"/>
      <c r="AG116" s="36"/>
      <c r="AH116" s="36"/>
      <c r="AI116" s="36"/>
      <c r="AJ116" s="36"/>
      <c r="AK116" s="36"/>
      <c r="AL116" s="36"/>
      <c r="AM116" s="36"/>
      <c r="AN116" s="36"/>
      <c r="AO116" s="36"/>
      <c r="AP116" s="38"/>
      <c r="AQ116" s="38"/>
      <c r="AR116" s="38"/>
      <c r="AS116" s="38"/>
      <c r="AT116" s="34"/>
      <c r="AU116" s="34"/>
      <c r="AV116" s="34"/>
      <c r="AW116" s="34"/>
      <c r="AX116" s="34"/>
      <c r="AY116" s="34"/>
      <c r="AZ116" s="34"/>
      <c r="BA116" s="34"/>
      <c r="BB116" s="34"/>
      <c r="BC116" s="34"/>
      <c r="BD116" s="34"/>
      <c r="BE116" s="34"/>
      <c r="BF116" s="34"/>
      <c r="BG116" s="34"/>
    </row>
    <row r="117" spans="1:59" ht="28.5" hidden="1" customHeight="1" x14ac:dyDescent="0.15">
      <c r="A117" s="39"/>
      <c r="B117" s="40" t="s">
        <v>18</v>
      </c>
      <c r="C117" s="41"/>
      <c r="D117" s="41"/>
      <c r="E117" s="41"/>
      <c r="F117" s="34"/>
      <c r="G117" s="42"/>
      <c r="H117" s="34"/>
      <c r="I117" s="42"/>
      <c r="J117" s="42"/>
      <c r="K117" s="42"/>
      <c r="L117" s="42"/>
      <c r="M117" s="42"/>
      <c r="N117" s="42"/>
      <c r="O117" s="42"/>
      <c r="P117" s="42"/>
      <c r="Q117" s="42"/>
      <c r="R117" s="42"/>
      <c r="S117" s="42"/>
      <c r="T117" s="42"/>
      <c r="U117" s="42"/>
      <c r="V117" s="42"/>
      <c r="W117" s="42"/>
      <c r="X117" s="42"/>
      <c r="Y117" s="42"/>
      <c r="Z117" s="42"/>
      <c r="AA117" s="43"/>
      <c r="AB117" s="44"/>
      <c r="AC117" s="44"/>
      <c r="AD117" s="44"/>
      <c r="AE117" s="40" t="s">
        <v>19</v>
      </c>
      <c r="AF117" s="44"/>
      <c r="AG117" s="44"/>
      <c r="AH117" s="44"/>
      <c r="AI117" s="44"/>
      <c r="AJ117" s="44"/>
      <c r="AK117" s="44"/>
      <c r="AL117" s="44"/>
      <c r="AM117" s="44"/>
      <c r="AN117" s="44"/>
      <c r="AO117" s="44"/>
      <c r="AP117" s="44"/>
      <c r="AQ117" s="44"/>
      <c r="AR117" s="44"/>
      <c r="AS117" s="44"/>
      <c r="AT117" s="44"/>
      <c r="AU117" s="34"/>
      <c r="AV117" s="34"/>
      <c r="AW117" s="34" t="s">
        <v>20</v>
      </c>
      <c r="AX117" s="34"/>
      <c r="AY117" s="34"/>
      <c r="AZ117" s="34" t="s">
        <v>21</v>
      </c>
      <c r="BA117" s="34"/>
      <c r="BB117" s="34"/>
      <c r="BC117" s="34"/>
      <c r="BD117" s="34"/>
      <c r="BE117" s="34"/>
      <c r="BF117" s="34"/>
      <c r="BG117" s="34"/>
    </row>
    <row r="118" spans="1:59" ht="25.5" hidden="1" customHeight="1" x14ac:dyDescent="0.15">
      <c r="A118" s="39"/>
      <c r="B118" s="175" t="s">
        <v>22</v>
      </c>
      <c r="C118" s="176"/>
      <c r="D118" s="176"/>
      <c r="E118" s="177"/>
      <c r="F118" s="255" t="s">
        <v>23</v>
      </c>
      <c r="G118" s="256"/>
      <c r="H118" s="604"/>
      <c r="I118" s="604"/>
      <c r="J118" s="184" t="s">
        <v>24</v>
      </c>
      <c r="K118" s="184"/>
      <c r="L118" s="604"/>
      <c r="M118" s="604"/>
      <c r="N118" s="184" t="s">
        <v>25</v>
      </c>
      <c r="O118" s="211"/>
      <c r="P118" s="221" t="s">
        <v>26</v>
      </c>
      <c r="Q118" s="211"/>
      <c r="R118" s="255" t="s">
        <v>27</v>
      </c>
      <c r="S118" s="223"/>
      <c r="T118" s="604"/>
      <c r="U118" s="604"/>
      <c r="V118" s="184" t="s">
        <v>24</v>
      </c>
      <c r="W118" s="184"/>
      <c r="X118" s="604"/>
      <c r="Y118" s="604"/>
      <c r="Z118" s="184" t="s">
        <v>25</v>
      </c>
      <c r="AA118" s="211"/>
      <c r="AB118" s="34"/>
      <c r="AC118" s="34"/>
      <c r="AD118" s="34"/>
      <c r="AE118" s="213" t="s">
        <v>28</v>
      </c>
      <c r="AF118" s="214"/>
      <c r="AG118" s="214"/>
      <c r="AH118" s="214"/>
      <c r="AI118" s="215"/>
      <c r="AJ118" s="219">
        <f>ROUNDDOWN(AZ118/60,0)</f>
        <v>0</v>
      </c>
      <c r="AK118" s="219"/>
      <c r="AL118" s="214" t="s">
        <v>29</v>
      </c>
      <c r="AM118" s="214"/>
      <c r="AN118" s="219">
        <f>AZ118-AJ118*60</f>
        <v>0</v>
      </c>
      <c r="AO118" s="219"/>
      <c r="AP118" s="184" t="s">
        <v>25</v>
      </c>
      <c r="AQ118" s="211"/>
      <c r="AR118" s="44"/>
      <c r="AS118" s="34"/>
      <c r="AT118" s="34"/>
      <c r="AU118" s="600"/>
      <c r="AV118" s="600" t="s">
        <v>30</v>
      </c>
      <c r="AW118" s="601">
        <f>T118*60+X118</f>
        <v>0</v>
      </c>
      <c r="AX118" s="34"/>
      <c r="AY118" s="600" t="s">
        <v>31</v>
      </c>
      <c r="AZ118" s="601">
        <f>(T118*60+X118)-(H118*60+L118)</f>
        <v>0</v>
      </c>
      <c r="BA118" s="34"/>
      <c r="BB118" s="34"/>
      <c r="BC118" s="34"/>
      <c r="BD118" s="34"/>
      <c r="BE118" s="34"/>
      <c r="BF118" s="34"/>
      <c r="BG118" s="34"/>
    </row>
    <row r="119" spans="1:59" ht="35.25" hidden="1" customHeight="1" x14ac:dyDescent="0.15">
      <c r="A119" s="39"/>
      <c r="B119" s="178"/>
      <c r="C119" s="179"/>
      <c r="D119" s="179"/>
      <c r="E119" s="180"/>
      <c r="F119" s="257"/>
      <c r="G119" s="258"/>
      <c r="H119" s="605"/>
      <c r="I119" s="605"/>
      <c r="J119" s="185"/>
      <c r="K119" s="185"/>
      <c r="L119" s="605"/>
      <c r="M119" s="605"/>
      <c r="N119" s="185"/>
      <c r="O119" s="212"/>
      <c r="P119" s="222"/>
      <c r="Q119" s="212"/>
      <c r="R119" s="257"/>
      <c r="S119" s="224"/>
      <c r="T119" s="605"/>
      <c r="U119" s="605"/>
      <c r="V119" s="185"/>
      <c r="W119" s="185"/>
      <c r="X119" s="605"/>
      <c r="Y119" s="605"/>
      <c r="Z119" s="185"/>
      <c r="AA119" s="212"/>
      <c r="AB119" s="34"/>
      <c r="AC119" s="34"/>
      <c r="AD119" s="34"/>
      <c r="AE119" s="216"/>
      <c r="AF119" s="217"/>
      <c r="AG119" s="217"/>
      <c r="AH119" s="217"/>
      <c r="AI119" s="218"/>
      <c r="AJ119" s="220"/>
      <c r="AK119" s="220"/>
      <c r="AL119" s="217"/>
      <c r="AM119" s="217"/>
      <c r="AN119" s="220"/>
      <c r="AO119" s="220"/>
      <c r="AP119" s="185"/>
      <c r="AQ119" s="212"/>
      <c r="AR119" s="44"/>
      <c r="AS119" s="34"/>
      <c r="AT119" s="34"/>
      <c r="AU119" s="600"/>
      <c r="AV119" s="600"/>
      <c r="AW119" s="601"/>
      <c r="AX119" s="34"/>
      <c r="AY119" s="600"/>
      <c r="AZ119" s="601"/>
      <c r="BA119" s="34"/>
      <c r="BB119" s="34"/>
      <c r="BC119" s="34"/>
      <c r="BD119" s="34"/>
      <c r="BE119" s="34"/>
      <c r="BF119" s="34"/>
      <c r="BG119" s="34"/>
    </row>
    <row r="120" spans="1:59" ht="17.25" hidden="1" customHeight="1" x14ac:dyDescent="0.15">
      <c r="A120" s="39"/>
      <c r="B120" s="45"/>
      <c r="C120" s="45"/>
      <c r="D120" s="45"/>
      <c r="E120" s="45"/>
      <c r="F120" s="46"/>
      <c r="G120" s="46"/>
      <c r="H120" s="47"/>
      <c r="I120" s="46"/>
      <c r="J120" s="46"/>
      <c r="K120" s="46"/>
      <c r="L120" s="46"/>
      <c r="M120" s="46"/>
      <c r="N120" s="46"/>
      <c r="O120" s="46"/>
      <c r="P120" s="46"/>
      <c r="Q120" s="46"/>
      <c r="R120" s="46"/>
      <c r="S120" s="46"/>
      <c r="T120" s="46"/>
      <c r="U120" s="46"/>
      <c r="V120" s="46"/>
      <c r="W120" s="46"/>
      <c r="X120" s="44"/>
      <c r="Y120" s="44"/>
      <c r="Z120" s="42"/>
      <c r="AA120" s="43"/>
      <c r="AB120" s="44"/>
      <c r="AC120" s="44"/>
      <c r="AD120" s="44"/>
      <c r="AE120" s="131"/>
      <c r="AF120" s="131"/>
      <c r="AG120" s="131"/>
      <c r="AH120" s="131"/>
      <c r="AI120" s="131"/>
      <c r="AJ120" s="132" t="s">
        <v>32</v>
      </c>
      <c r="AK120" s="131"/>
      <c r="AL120" s="131"/>
      <c r="AM120" s="131"/>
      <c r="AN120" s="131"/>
      <c r="AO120" s="131"/>
      <c r="AP120" s="131"/>
      <c r="AQ120" s="131"/>
      <c r="AR120" s="44"/>
      <c r="AS120" s="34"/>
      <c r="AT120" s="34"/>
      <c r="AU120" s="34"/>
      <c r="AV120" s="34"/>
      <c r="AW120" s="34"/>
      <c r="AX120" s="34"/>
      <c r="AY120" s="34"/>
      <c r="AZ120" s="34"/>
      <c r="BA120" s="34"/>
      <c r="BB120" s="34"/>
      <c r="BC120" s="34"/>
      <c r="BD120" s="34"/>
      <c r="BE120" s="34"/>
      <c r="BF120" s="34"/>
      <c r="BG120" s="34"/>
    </row>
    <row r="121" spans="1:59" s="34" customFormat="1" ht="25.5" hidden="1" customHeight="1" x14ac:dyDescent="0.15">
      <c r="A121" s="39"/>
      <c r="B121" s="40"/>
      <c r="C121" s="41"/>
      <c r="D121" s="41"/>
      <c r="E121" s="41"/>
      <c r="F121" s="42"/>
      <c r="G121" s="42"/>
      <c r="H121" s="42"/>
      <c r="I121" s="42"/>
      <c r="J121" s="42"/>
      <c r="K121" s="42"/>
      <c r="L121" s="42"/>
      <c r="M121" s="42"/>
      <c r="N121" s="42"/>
      <c r="O121" s="42"/>
      <c r="P121" s="42"/>
      <c r="Q121" s="42"/>
      <c r="R121" s="42"/>
      <c r="S121" s="42"/>
      <c r="T121" s="42"/>
      <c r="U121" s="42"/>
      <c r="V121" s="42"/>
      <c r="W121" s="43"/>
      <c r="X121" s="44"/>
      <c r="Y121" s="44"/>
      <c r="Z121" s="42"/>
      <c r="AA121" s="43"/>
      <c r="AB121" s="44"/>
      <c r="AC121" s="44"/>
      <c r="AD121" s="44"/>
      <c r="AE121" s="131"/>
      <c r="AF121" s="131"/>
      <c r="AG121" s="131"/>
      <c r="AH121" s="131"/>
      <c r="AI121" s="131"/>
      <c r="AJ121" s="131"/>
      <c r="AK121" s="131"/>
      <c r="AL121" s="131"/>
      <c r="AM121" s="131"/>
      <c r="AN121" s="131"/>
      <c r="AO121" s="131"/>
      <c r="AP121" s="131"/>
      <c r="AQ121" s="131"/>
      <c r="AR121" s="44"/>
      <c r="AW121" s="51" t="s">
        <v>33</v>
      </c>
      <c r="AZ121" s="34" t="s">
        <v>34</v>
      </c>
    </row>
    <row r="122" spans="1:59" s="52" customFormat="1" ht="25.5" hidden="1" customHeight="1" x14ac:dyDescent="0.15">
      <c r="A122" s="49"/>
      <c r="B122" s="50" t="s">
        <v>35</v>
      </c>
      <c r="C122" s="50"/>
      <c r="D122" s="50"/>
      <c r="E122" s="50"/>
      <c r="F122" s="50"/>
      <c r="G122" s="50"/>
      <c r="H122" s="50"/>
      <c r="I122" s="50"/>
      <c r="J122" s="50"/>
      <c r="K122" s="50"/>
      <c r="L122" s="50"/>
      <c r="M122" s="50"/>
      <c r="N122" s="50"/>
      <c r="O122" s="51"/>
      <c r="P122" s="50"/>
      <c r="Q122" s="50"/>
      <c r="R122" s="50"/>
      <c r="S122" s="50"/>
      <c r="T122" s="50"/>
      <c r="U122" s="12"/>
      <c r="V122" s="50"/>
      <c r="W122" s="50"/>
      <c r="X122" s="44"/>
      <c r="Y122" s="44"/>
      <c r="Z122" s="42"/>
      <c r="AA122" s="43"/>
      <c r="AB122" s="44"/>
      <c r="AC122" s="44"/>
      <c r="AD122" s="44"/>
      <c r="AE122" s="133" t="s">
        <v>36</v>
      </c>
      <c r="AF122" s="134"/>
      <c r="AG122" s="135"/>
      <c r="AH122" s="135"/>
      <c r="AI122" s="135"/>
      <c r="AJ122" s="135"/>
      <c r="AK122" s="135"/>
      <c r="AL122" s="135"/>
      <c r="AM122" s="135"/>
      <c r="AN122" s="131"/>
      <c r="AO122" s="131"/>
      <c r="AP122" s="131"/>
      <c r="AQ122" s="82"/>
      <c r="AR122" s="44"/>
      <c r="AS122" s="34"/>
      <c r="AT122" s="34"/>
      <c r="AU122" s="51"/>
      <c r="AV122" s="51"/>
      <c r="AW122" s="51" t="s">
        <v>37</v>
      </c>
      <c r="AX122" s="51"/>
      <c r="AY122" s="51"/>
      <c r="AZ122" s="34" t="s">
        <v>38</v>
      </c>
      <c r="BA122" s="51"/>
      <c r="BB122" s="34"/>
      <c r="BC122" s="34" t="s">
        <v>39</v>
      </c>
      <c r="BD122" s="51"/>
      <c r="BE122" s="34"/>
      <c r="BF122" s="51"/>
      <c r="BG122" s="51"/>
    </row>
    <row r="123" spans="1:59" ht="25.5" hidden="1" customHeight="1" x14ac:dyDescent="0.15">
      <c r="A123" s="39"/>
      <c r="B123" s="175" t="s">
        <v>22</v>
      </c>
      <c r="C123" s="176"/>
      <c r="D123" s="176"/>
      <c r="E123" s="177"/>
      <c r="F123" s="255" t="s">
        <v>23</v>
      </c>
      <c r="G123" s="256"/>
      <c r="H123" s="604"/>
      <c r="I123" s="604"/>
      <c r="J123" s="184" t="s">
        <v>24</v>
      </c>
      <c r="K123" s="184"/>
      <c r="L123" s="604"/>
      <c r="M123" s="604"/>
      <c r="N123" s="184" t="s">
        <v>25</v>
      </c>
      <c r="O123" s="211"/>
      <c r="P123" s="221" t="s">
        <v>26</v>
      </c>
      <c r="Q123" s="211"/>
      <c r="R123" s="255" t="s">
        <v>27</v>
      </c>
      <c r="S123" s="256"/>
      <c r="T123" s="606"/>
      <c r="U123" s="604"/>
      <c r="V123" s="184" t="s">
        <v>24</v>
      </c>
      <c r="W123" s="184"/>
      <c r="X123" s="604"/>
      <c r="Y123" s="604"/>
      <c r="Z123" s="184" t="s">
        <v>25</v>
      </c>
      <c r="AA123" s="211"/>
      <c r="AB123" s="44"/>
      <c r="AC123" s="44"/>
      <c r="AD123" s="44"/>
      <c r="AE123" s="248" t="s">
        <v>40</v>
      </c>
      <c r="AF123" s="184"/>
      <c r="AG123" s="184"/>
      <c r="AH123" s="184"/>
      <c r="AI123" s="211"/>
      <c r="AJ123" s="249">
        <f>ROUNDDOWN(AW128/60,0)</f>
        <v>0</v>
      </c>
      <c r="AK123" s="219"/>
      <c r="AL123" s="184" t="s">
        <v>24</v>
      </c>
      <c r="AM123" s="184"/>
      <c r="AN123" s="219">
        <f>AW128-AJ123*60</f>
        <v>0</v>
      </c>
      <c r="AO123" s="219"/>
      <c r="AP123" s="184" t="s">
        <v>25</v>
      </c>
      <c r="AQ123" s="211"/>
      <c r="AR123" s="44"/>
      <c r="AS123" s="53"/>
      <c r="AT123" s="53"/>
      <c r="AU123" s="34"/>
      <c r="AV123" s="600" t="s">
        <v>41</v>
      </c>
      <c r="AW123" s="601">
        <f>IF(AZ123&lt;=BC123,BC123,AW118)</f>
        <v>1200</v>
      </c>
      <c r="AX123" s="346"/>
      <c r="AY123" s="600" t="s">
        <v>42</v>
      </c>
      <c r="AZ123" s="601">
        <f>T123*60+X123</f>
        <v>0</v>
      </c>
      <c r="BA123" s="346"/>
      <c r="BB123" s="600" t="s">
        <v>43</v>
      </c>
      <c r="BC123" s="601">
        <v>1200</v>
      </c>
      <c r="BD123" s="34"/>
      <c r="BE123" s="34"/>
      <c r="BF123" s="34"/>
      <c r="BG123" s="34"/>
    </row>
    <row r="124" spans="1:59" ht="35.25" hidden="1" customHeight="1" x14ac:dyDescent="0.15">
      <c r="A124" s="39"/>
      <c r="B124" s="178"/>
      <c r="C124" s="179"/>
      <c r="D124" s="179"/>
      <c r="E124" s="180"/>
      <c r="F124" s="257"/>
      <c r="G124" s="258"/>
      <c r="H124" s="605"/>
      <c r="I124" s="605"/>
      <c r="J124" s="185"/>
      <c r="K124" s="185"/>
      <c r="L124" s="605"/>
      <c r="M124" s="605"/>
      <c r="N124" s="185"/>
      <c r="O124" s="212"/>
      <c r="P124" s="222"/>
      <c r="Q124" s="212"/>
      <c r="R124" s="257"/>
      <c r="S124" s="258"/>
      <c r="T124" s="607"/>
      <c r="U124" s="605"/>
      <c r="V124" s="185"/>
      <c r="W124" s="185"/>
      <c r="X124" s="605"/>
      <c r="Y124" s="605"/>
      <c r="Z124" s="185"/>
      <c r="AA124" s="212"/>
      <c r="AB124" s="34"/>
      <c r="AC124" s="34"/>
      <c r="AD124" s="34"/>
      <c r="AE124" s="222"/>
      <c r="AF124" s="185"/>
      <c r="AG124" s="185"/>
      <c r="AH124" s="185"/>
      <c r="AI124" s="212"/>
      <c r="AJ124" s="250"/>
      <c r="AK124" s="220"/>
      <c r="AL124" s="185"/>
      <c r="AM124" s="185"/>
      <c r="AN124" s="220"/>
      <c r="AO124" s="220"/>
      <c r="AP124" s="185"/>
      <c r="AQ124" s="212"/>
      <c r="AR124" s="44"/>
      <c r="AS124" s="53"/>
      <c r="AT124" s="53"/>
      <c r="AU124" s="34"/>
      <c r="AV124" s="600"/>
      <c r="AW124" s="601"/>
      <c r="AX124" s="346"/>
      <c r="AY124" s="600"/>
      <c r="AZ124" s="601"/>
      <c r="BA124" s="346"/>
      <c r="BB124" s="600"/>
      <c r="BC124" s="601"/>
      <c r="BD124" s="34"/>
      <c r="BE124" s="34"/>
      <c r="BF124" s="34"/>
      <c r="BG124" s="34"/>
    </row>
    <row r="125" spans="1:59" ht="17.25" hidden="1" customHeight="1" x14ac:dyDescent="0.15">
      <c r="A125" s="54"/>
      <c r="B125" s="45"/>
      <c r="C125" s="45"/>
      <c r="D125" s="45"/>
      <c r="E125" s="45"/>
      <c r="F125" s="34"/>
      <c r="G125" s="45"/>
      <c r="H125" s="47"/>
      <c r="I125" s="45"/>
      <c r="J125" s="45"/>
      <c r="K125" s="45"/>
      <c r="L125" s="45"/>
      <c r="M125" s="45"/>
      <c r="N125" s="45"/>
      <c r="O125" s="45"/>
      <c r="P125" s="55"/>
      <c r="Q125" s="45"/>
      <c r="R125" s="45"/>
      <c r="S125" s="45"/>
      <c r="T125" s="45"/>
      <c r="U125" s="45"/>
      <c r="V125" s="45"/>
      <c r="W125" s="45"/>
      <c r="X125" s="44"/>
      <c r="Y125" s="44"/>
      <c r="Z125" s="42"/>
      <c r="AA125" s="34"/>
      <c r="AB125" s="34"/>
      <c r="AC125" s="34"/>
      <c r="AD125" s="34"/>
      <c r="AE125" s="82"/>
      <c r="AF125" s="82"/>
      <c r="AG125" s="82"/>
      <c r="AH125" s="82"/>
      <c r="AI125" s="82"/>
      <c r="AJ125" s="132" t="s">
        <v>32</v>
      </c>
      <c r="AK125" s="82"/>
      <c r="AL125" s="82"/>
      <c r="AM125" s="82"/>
      <c r="AN125" s="82"/>
      <c r="AO125" s="82"/>
      <c r="AP125" s="82"/>
      <c r="AQ125" s="82"/>
      <c r="AR125" s="34"/>
      <c r="AS125" s="34"/>
      <c r="AT125" s="34"/>
      <c r="AU125" s="34"/>
      <c r="AV125" s="34"/>
      <c r="AW125" s="34"/>
      <c r="AX125" s="34"/>
      <c r="AY125" s="34"/>
      <c r="AZ125" s="69" t="s">
        <v>44</v>
      </c>
      <c r="BA125" s="34"/>
      <c r="BB125" s="34"/>
      <c r="BC125" s="34"/>
      <c r="BD125" s="34"/>
      <c r="BE125" s="34"/>
      <c r="BF125" s="34"/>
      <c r="BG125" s="34"/>
    </row>
    <row r="126" spans="1:59" ht="25.5" hidden="1" customHeight="1" x14ac:dyDescent="0.2">
      <c r="A126" s="54"/>
      <c r="B126" s="34"/>
      <c r="C126" s="225" t="s">
        <v>158</v>
      </c>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7"/>
      <c r="AD126" s="34"/>
      <c r="AE126" s="82"/>
      <c r="AF126" s="82"/>
      <c r="AG126" s="82"/>
      <c r="AH126" s="82"/>
      <c r="AI126" s="82"/>
      <c r="AJ126" s="82"/>
      <c r="AK126" s="82"/>
      <c r="AL126" s="82"/>
      <c r="AM126" s="82"/>
      <c r="AN126" s="82"/>
      <c r="AO126" s="82"/>
      <c r="AP126" s="82"/>
      <c r="AQ126" s="82"/>
      <c r="AR126" s="34"/>
      <c r="AS126" s="34"/>
      <c r="AT126" s="34"/>
      <c r="AU126" s="34"/>
      <c r="AV126" s="34"/>
      <c r="AW126" s="34"/>
      <c r="AX126" s="34"/>
      <c r="AY126" s="34"/>
      <c r="AZ126" s="144" t="s">
        <v>45</v>
      </c>
      <c r="BA126" s="34"/>
      <c r="BB126" s="34"/>
      <c r="BC126" s="34"/>
      <c r="BD126" s="34"/>
      <c r="BE126" s="34"/>
      <c r="BF126" s="34"/>
      <c r="BG126" s="34"/>
    </row>
    <row r="127" spans="1:59" ht="25.5" hidden="1" customHeight="1" x14ac:dyDescent="0.15">
      <c r="A127" s="54"/>
      <c r="B127" s="34"/>
      <c r="C127" s="228"/>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30"/>
      <c r="AD127" s="34"/>
      <c r="AE127" s="133" t="s">
        <v>46</v>
      </c>
      <c r="AF127" s="82"/>
      <c r="AG127" s="82"/>
      <c r="AH127" s="82"/>
      <c r="AI127" s="82"/>
      <c r="AJ127" s="82"/>
      <c r="AK127" s="82"/>
      <c r="AL127" s="82"/>
      <c r="AM127" s="82"/>
      <c r="AN127" s="82"/>
      <c r="AO127" s="82"/>
      <c r="AP127" s="82"/>
      <c r="AQ127" s="82"/>
      <c r="AR127" s="34"/>
      <c r="AS127" s="34"/>
      <c r="AT127" s="34"/>
      <c r="AU127" s="34"/>
      <c r="AV127" s="34"/>
      <c r="AW127" s="34" t="s">
        <v>47</v>
      </c>
      <c r="AX127" s="34"/>
      <c r="AY127" s="34"/>
      <c r="AZ127" s="34" t="s">
        <v>48</v>
      </c>
      <c r="BA127" s="70"/>
      <c r="BB127" s="34"/>
      <c r="BC127" s="34"/>
      <c r="BD127" s="34"/>
      <c r="BE127" s="34"/>
      <c r="BF127" s="34"/>
      <c r="BG127" s="34"/>
    </row>
    <row r="128" spans="1:59" s="52" customFormat="1" ht="25.5" hidden="1" customHeight="1" x14ac:dyDescent="0.15">
      <c r="A128" s="54"/>
      <c r="B128" s="34"/>
      <c r="C128" s="228"/>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30"/>
      <c r="AC128" s="1"/>
      <c r="AD128" s="34"/>
      <c r="AE128" s="213" t="s">
        <v>49</v>
      </c>
      <c r="AF128" s="234"/>
      <c r="AG128" s="234"/>
      <c r="AH128" s="234"/>
      <c r="AI128" s="234"/>
      <c r="AJ128" s="234"/>
      <c r="AK128" s="235"/>
      <c r="AL128" s="239">
        <f>IF(AZ118=0,0,ROUNDUP(AW128/AZ118,3))</f>
        <v>0</v>
      </c>
      <c r="AM128" s="240"/>
      <c r="AN128" s="240"/>
      <c r="AO128" s="240"/>
      <c r="AP128" s="240"/>
      <c r="AQ128" s="241"/>
      <c r="AR128" s="34"/>
      <c r="AS128" s="34"/>
      <c r="AT128" s="34"/>
      <c r="AU128" s="51"/>
      <c r="AV128" s="600" t="s">
        <v>50</v>
      </c>
      <c r="AW128" s="602">
        <f>IF(AW118-AW123&gt;0,IF(AW118-AW123&gt;AZ118,AZ118,AW118-AW123),0)</f>
        <v>0</v>
      </c>
      <c r="AX128" s="603" t="s">
        <v>51</v>
      </c>
      <c r="AY128" s="603"/>
      <c r="AZ128" s="70"/>
      <c r="BA128" s="70"/>
      <c r="BB128" s="51"/>
      <c r="BC128" s="51"/>
      <c r="BD128" s="51"/>
      <c r="BE128" s="51"/>
      <c r="BF128" s="51"/>
      <c r="BG128" s="51"/>
    </row>
    <row r="129" spans="1:59" ht="35.25" hidden="1" customHeight="1" x14ac:dyDescent="0.15">
      <c r="A129" s="54"/>
      <c r="B129" s="34"/>
      <c r="C129" s="228"/>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c r="AB129" s="230"/>
      <c r="AD129" s="34"/>
      <c r="AE129" s="236"/>
      <c r="AF129" s="237"/>
      <c r="AG129" s="237"/>
      <c r="AH129" s="237"/>
      <c r="AI129" s="237"/>
      <c r="AJ129" s="237"/>
      <c r="AK129" s="238"/>
      <c r="AL129" s="242"/>
      <c r="AM129" s="243"/>
      <c r="AN129" s="243"/>
      <c r="AO129" s="243"/>
      <c r="AP129" s="243"/>
      <c r="AQ129" s="244"/>
      <c r="AR129" s="34"/>
      <c r="AS129" s="34"/>
      <c r="AT129" s="34"/>
      <c r="AU129" s="600"/>
      <c r="AV129" s="600"/>
      <c r="AW129" s="602"/>
      <c r="AX129" s="603"/>
      <c r="AY129" s="603"/>
      <c r="AZ129" s="34"/>
      <c r="BA129" s="34"/>
      <c r="BB129" s="34"/>
      <c r="BC129" s="34"/>
      <c r="BD129" s="34"/>
      <c r="BE129" s="34"/>
      <c r="BF129" s="34"/>
      <c r="BG129" s="34"/>
    </row>
    <row r="130" spans="1:59" ht="25.5" hidden="1" customHeight="1" x14ac:dyDescent="0.15">
      <c r="A130" s="54"/>
      <c r="B130" s="34"/>
      <c r="C130" s="231"/>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3"/>
      <c r="AD130" s="34"/>
      <c r="AE130" s="34"/>
      <c r="AF130" s="34"/>
      <c r="AG130" s="34"/>
      <c r="AH130" s="34"/>
      <c r="AI130" s="34"/>
      <c r="AJ130" s="34"/>
      <c r="AK130" s="48" t="s">
        <v>32</v>
      </c>
      <c r="AL130" s="34"/>
      <c r="AM130" s="44"/>
      <c r="AN130" s="44"/>
      <c r="AO130" s="44"/>
      <c r="AP130" s="34"/>
      <c r="AQ130" s="34"/>
      <c r="AR130" s="34"/>
      <c r="AS130" s="34"/>
      <c r="AT130" s="34"/>
      <c r="AU130" s="600"/>
      <c r="AV130" s="34"/>
      <c r="AW130" s="34"/>
      <c r="AX130" s="34"/>
      <c r="AY130" s="34"/>
      <c r="AZ130" s="34"/>
      <c r="BA130" s="34"/>
      <c r="BB130" s="34"/>
      <c r="BC130" s="34"/>
      <c r="BD130" s="34"/>
      <c r="BE130" s="34"/>
      <c r="BF130" s="34"/>
      <c r="BG130" s="34"/>
    </row>
    <row r="131" spans="1:59" ht="25.5" hidden="1" customHeight="1" x14ac:dyDescent="0.15">
      <c r="A131" s="54"/>
      <c r="B131" s="34"/>
      <c r="C131" s="34"/>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D131" s="34"/>
      <c r="AE131" s="34"/>
      <c r="AF131" s="34"/>
      <c r="AG131" s="34"/>
      <c r="AH131" s="34"/>
      <c r="AI131" s="34"/>
      <c r="AJ131" s="34"/>
      <c r="AK131" s="57" t="s">
        <v>52</v>
      </c>
      <c r="AL131" s="34"/>
      <c r="AM131" s="44"/>
      <c r="AN131" s="44"/>
      <c r="AO131" s="44"/>
      <c r="AP131" s="34"/>
      <c r="AQ131" s="34"/>
      <c r="AR131" s="34"/>
      <c r="AS131" s="34"/>
      <c r="AT131" s="34"/>
      <c r="AU131" s="34"/>
      <c r="AV131" s="34"/>
      <c r="AW131" s="34"/>
      <c r="AX131" s="34"/>
      <c r="AY131" s="34"/>
      <c r="AZ131" s="34"/>
      <c r="BA131" s="34"/>
      <c r="BB131" s="34"/>
      <c r="BC131" s="34"/>
      <c r="BD131" s="34"/>
      <c r="BE131" s="34"/>
      <c r="BF131" s="34"/>
    </row>
    <row r="132" spans="1:59" ht="17.25" hidden="1" customHeight="1" x14ac:dyDescent="0.15">
      <c r="A132" s="58"/>
      <c r="B132" s="59"/>
      <c r="C132" s="59"/>
      <c r="D132" s="59"/>
      <c r="E132" s="59"/>
      <c r="F132" s="60"/>
      <c r="G132" s="59"/>
      <c r="H132" s="59"/>
      <c r="I132" s="59"/>
      <c r="J132" s="59"/>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2"/>
      <c r="AL132" s="61"/>
      <c r="AM132" s="63"/>
      <c r="AN132" s="63"/>
      <c r="AO132" s="63"/>
      <c r="AP132" s="61"/>
      <c r="AQ132" s="61"/>
      <c r="AR132" s="61"/>
      <c r="AS132" s="61"/>
      <c r="AT132" s="34"/>
      <c r="AU132" s="34"/>
      <c r="AV132" s="34"/>
      <c r="AW132" s="34"/>
      <c r="AX132" s="34"/>
      <c r="AY132" s="34"/>
      <c r="AZ132" s="34"/>
      <c r="BA132" s="34"/>
      <c r="BB132" s="34"/>
      <c r="BC132" s="34"/>
      <c r="BD132" s="34"/>
      <c r="BE132" s="34"/>
      <c r="BF132" s="34"/>
    </row>
    <row r="133" spans="1:59" ht="25.5" hidden="1" customHeight="1" x14ac:dyDescent="0.15">
      <c r="A133" s="169" t="s">
        <v>64</v>
      </c>
      <c r="B133" s="170"/>
      <c r="C133" s="170"/>
      <c r="D133" s="170"/>
      <c r="E133" s="170"/>
      <c r="F133" s="170"/>
      <c r="G133" s="170"/>
      <c r="H133" s="170"/>
      <c r="I133" s="171"/>
      <c r="J133" s="33"/>
      <c r="K133" s="64" t="s">
        <v>60</v>
      </c>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33"/>
      <c r="AP133" s="33"/>
      <c r="AQ133" s="33"/>
      <c r="AR133" s="33"/>
      <c r="AS133" s="33"/>
      <c r="AT133" s="33"/>
      <c r="AU133" s="34"/>
      <c r="AV133" s="34" t="s">
        <v>17</v>
      </c>
      <c r="AW133" s="44"/>
      <c r="AX133" s="44"/>
      <c r="AY133" s="44"/>
      <c r="AZ133" s="44"/>
      <c r="BA133" s="34"/>
      <c r="BB133" s="44"/>
      <c r="BC133" s="44"/>
      <c r="BD133" s="44"/>
      <c r="BE133" s="44"/>
      <c r="BF133" s="44"/>
      <c r="BG133" s="9"/>
    </row>
    <row r="134" spans="1:59" ht="17.25" hidden="1" customHeight="1" x14ac:dyDescent="0.15">
      <c r="A134" s="172"/>
      <c r="B134" s="173"/>
      <c r="C134" s="173"/>
      <c r="D134" s="173"/>
      <c r="E134" s="173"/>
      <c r="F134" s="173"/>
      <c r="G134" s="173"/>
      <c r="H134" s="173"/>
      <c r="I134" s="174"/>
      <c r="J134" s="35"/>
      <c r="K134" s="35"/>
      <c r="L134" s="35"/>
      <c r="M134" s="35"/>
      <c r="N134" s="35"/>
      <c r="O134" s="35"/>
      <c r="P134" s="35"/>
      <c r="Q134" s="35"/>
      <c r="R134" s="35"/>
      <c r="S134" s="35"/>
      <c r="T134" s="35"/>
      <c r="U134" s="35"/>
      <c r="V134" s="35"/>
      <c r="W134" s="35"/>
      <c r="X134" s="36"/>
      <c r="Y134" s="36"/>
      <c r="Z134" s="36"/>
      <c r="AA134" s="36"/>
      <c r="AB134" s="36"/>
      <c r="AC134" s="36"/>
      <c r="AD134" s="36"/>
      <c r="AE134" s="37"/>
      <c r="AF134" s="36"/>
      <c r="AG134" s="36"/>
      <c r="AH134" s="36"/>
      <c r="AI134" s="36"/>
      <c r="AJ134" s="36"/>
      <c r="AK134" s="36"/>
      <c r="AL134" s="36"/>
      <c r="AM134" s="36"/>
      <c r="AN134" s="36"/>
      <c r="AO134" s="36"/>
      <c r="AP134" s="38"/>
      <c r="AQ134" s="38"/>
      <c r="AR134" s="38"/>
      <c r="AS134" s="38"/>
      <c r="AT134" s="34"/>
      <c r="AU134" s="34"/>
      <c r="AV134" s="34"/>
      <c r="AW134" s="34"/>
      <c r="AX134" s="34"/>
      <c r="AY134" s="34"/>
      <c r="AZ134" s="34"/>
      <c r="BA134" s="34"/>
      <c r="BB134" s="34"/>
      <c r="BC134" s="34"/>
      <c r="BD134" s="34"/>
      <c r="BE134" s="34"/>
      <c r="BF134" s="34"/>
      <c r="BG134" s="34"/>
    </row>
    <row r="135" spans="1:59" ht="28.5" hidden="1" customHeight="1" x14ac:dyDescent="0.15">
      <c r="A135" s="39"/>
      <c r="B135" s="40" t="s">
        <v>18</v>
      </c>
      <c r="C135" s="41"/>
      <c r="D135" s="41"/>
      <c r="E135" s="41"/>
      <c r="F135" s="34"/>
      <c r="G135" s="42"/>
      <c r="H135" s="34"/>
      <c r="I135" s="42"/>
      <c r="J135" s="42"/>
      <c r="K135" s="42"/>
      <c r="L135" s="42"/>
      <c r="M135" s="42"/>
      <c r="N135" s="42"/>
      <c r="O135" s="42"/>
      <c r="P135" s="42"/>
      <c r="Q135" s="42"/>
      <c r="R135" s="42"/>
      <c r="S135" s="42"/>
      <c r="T135" s="42"/>
      <c r="U135" s="42"/>
      <c r="V135" s="42"/>
      <c r="W135" s="42"/>
      <c r="X135" s="42"/>
      <c r="Y135" s="42"/>
      <c r="Z135" s="42"/>
      <c r="AA135" s="43"/>
      <c r="AB135" s="44"/>
      <c r="AC135" s="44"/>
      <c r="AD135" s="44"/>
      <c r="AE135" s="40" t="s">
        <v>19</v>
      </c>
      <c r="AF135" s="44"/>
      <c r="AG135" s="44"/>
      <c r="AH135" s="44"/>
      <c r="AI135" s="44"/>
      <c r="AJ135" s="44"/>
      <c r="AK135" s="44"/>
      <c r="AL135" s="44"/>
      <c r="AM135" s="44"/>
      <c r="AN135" s="44"/>
      <c r="AO135" s="44"/>
      <c r="AP135" s="44"/>
      <c r="AQ135" s="44"/>
      <c r="AR135" s="44"/>
      <c r="AS135" s="44"/>
      <c r="AT135" s="44"/>
      <c r="AU135" s="34"/>
      <c r="AV135" s="34"/>
      <c r="AW135" s="34" t="s">
        <v>20</v>
      </c>
      <c r="AX135" s="34"/>
      <c r="AY135" s="34"/>
      <c r="AZ135" s="34" t="s">
        <v>21</v>
      </c>
      <c r="BA135" s="34"/>
      <c r="BB135" s="34"/>
      <c r="BC135" s="34"/>
      <c r="BD135" s="34"/>
      <c r="BE135" s="34"/>
      <c r="BF135" s="34"/>
      <c r="BG135" s="34"/>
    </row>
    <row r="136" spans="1:59" ht="25.5" hidden="1" customHeight="1" x14ac:dyDescent="0.15">
      <c r="A136" s="39"/>
      <c r="B136" s="175" t="s">
        <v>22</v>
      </c>
      <c r="C136" s="176"/>
      <c r="D136" s="176"/>
      <c r="E136" s="177"/>
      <c r="F136" s="255" t="s">
        <v>23</v>
      </c>
      <c r="G136" s="256"/>
      <c r="H136" s="604"/>
      <c r="I136" s="604"/>
      <c r="J136" s="184" t="s">
        <v>24</v>
      </c>
      <c r="K136" s="184"/>
      <c r="L136" s="604"/>
      <c r="M136" s="604"/>
      <c r="N136" s="184" t="s">
        <v>25</v>
      </c>
      <c r="O136" s="211"/>
      <c r="P136" s="221" t="s">
        <v>26</v>
      </c>
      <c r="Q136" s="211"/>
      <c r="R136" s="255" t="s">
        <v>27</v>
      </c>
      <c r="S136" s="223"/>
      <c r="T136" s="604"/>
      <c r="U136" s="604"/>
      <c r="V136" s="184" t="s">
        <v>24</v>
      </c>
      <c r="W136" s="184"/>
      <c r="X136" s="604"/>
      <c r="Y136" s="604"/>
      <c r="Z136" s="184" t="s">
        <v>25</v>
      </c>
      <c r="AA136" s="211"/>
      <c r="AB136" s="34"/>
      <c r="AC136" s="34"/>
      <c r="AD136" s="34"/>
      <c r="AE136" s="213" t="s">
        <v>55</v>
      </c>
      <c r="AF136" s="214"/>
      <c r="AG136" s="214"/>
      <c r="AH136" s="214"/>
      <c r="AI136" s="215"/>
      <c r="AJ136" s="219">
        <f>ROUNDDOWN(AZ136/60,0)</f>
        <v>0</v>
      </c>
      <c r="AK136" s="219"/>
      <c r="AL136" s="214" t="s">
        <v>29</v>
      </c>
      <c r="AM136" s="214"/>
      <c r="AN136" s="219">
        <f>AZ136-AJ136*60</f>
        <v>0</v>
      </c>
      <c r="AO136" s="219"/>
      <c r="AP136" s="184" t="s">
        <v>25</v>
      </c>
      <c r="AQ136" s="211"/>
      <c r="AR136" s="44"/>
      <c r="AS136" s="34"/>
      <c r="AT136" s="34"/>
      <c r="AU136" s="600"/>
      <c r="AV136" s="600" t="s">
        <v>30</v>
      </c>
      <c r="AW136" s="601">
        <f>T136*60+X136</f>
        <v>0</v>
      </c>
      <c r="AX136" s="34"/>
      <c r="AY136" s="600" t="s">
        <v>31</v>
      </c>
      <c r="AZ136" s="601">
        <f>(T136*60+X136)-(H136*60+L136)</f>
        <v>0</v>
      </c>
      <c r="BA136" s="34"/>
      <c r="BB136" s="34"/>
      <c r="BC136" s="34"/>
      <c r="BD136" s="34"/>
      <c r="BE136" s="34"/>
      <c r="BF136" s="34"/>
      <c r="BG136" s="34"/>
    </row>
    <row r="137" spans="1:59" ht="35.25" hidden="1" customHeight="1" x14ac:dyDescent="0.15">
      <c r="A137" s="39"/>
      <c r="B137" s="178"/>
      <c r="C137" s="179"/>
      <c r="D137" s="179"/>
      <c r="E137" s="180"/>
      <c r="F137" s="257"/>
      <c r="G137" s="258"/>
      <c r="H137" s="605"/>
      <c r="I137" s="605"/>
      <c r="J137" s="185"/>
      <c r="K137" s="185"/>
      <c r="L137" s="605"/>
      <c r="M137" s="605"/>
      <c r="N137" s="185"/>
      <c r="O137" s="212"/>
      <c r="P137" s="222"/>
      <c r="Q137" s="212"/>
      <c r="R137" s="257"/>
      <c r="S137" s="224"/>
      <c r="T137" s="605"/>
      <c r="U137" s="605"/>
      <c r="V137" s="185"/>
      <c r="W137" s="185"/>
      <c r="X137" s="605"/>
      <c r="Y137" s="605"/>
      <c r="Z137" s="185"/>
      <c r="AA137" s="212"/>
      <c r="AB137" s="34"/>
      <c r="AC137" s="34"/>
      <c r="AD137" s="34"/>
      <c r="AE137" s="216"/>
      <c r="AF137" s="217"/>
      <c r="AG137" s="217"/>
      <c r="AH137" s="217"/>
      <c r="AI137" s="218"/>
      <c r="AJ137" s="220"/>
      <c r="AK137" s="220"/>
      <c r="AL137" s="217"/>
      <c r="AM137" s="217"/>
      <c r="AN137" s="220"/>
      <c r="AO137" s="220"/>
      <c r="AP137" s="185"/>
      <c r="AQ137" s="212"/>
      <c r="AR137" s="44"/>
      <c r="AS137" s="34"/>
      <c r="AT137" s="34"/>
      <c r="AU137" s="600"/>
      <c r="AV137" s="600"/>
      <c r="AW137" s="601"/>
      <c r="AX137" s="34"/>
      <c r="AY137" s="600"/>
      <c r="AZ137" s="601"/>
      <c r="BA137" s="34"/>
      <c r="BB137" s="34"/>
      <c r="BC137" s="34"/>
      <c r="BD137" s="34"/>
      <c r="BE137" s="34"/>
      <c r="BF137" s="34"/>
      <c r="BG137" s="34"/>
    </row>
    <row r="138" spans="1:59" ht="17.25" hidden="1" customHeight="1" x14ac:dyDescent="0.15">
      <c r="A138" s="39"/>
      <c r="B138" s="45"/>
      <c r="C138" s="45"/>
      <c r="D138" s="45"/>
      <c r="E138" s="45"/>
      <c r="F138" s="46"/>
      <c r="G138" s="46"/>
      <c r="H138" s="47"/>
      <c r="I138" s="46"/>
      <c r="J138" s="46"/>
      <c r="K138" s="46"/>
      <c r="L138" s="46"/>
      <c r="M138" s="46"/>
      <c r="N138" s="46"/>
      <c r="O138" s="46"/>
      <c r="P138" s="46"/>
      <c r="Q138" s="46"/>
      <c r="R138" s="46"/>
      <c r="S138" s="46"/>
      <c r="T138" s="46"/>
      <c r="U138" s="46"/>
      <c r="V138" s="46"/>
      <c r="W138" s="46"/>
      <c r="X138" s="44"/>
      <c r="Y138" s="44"/>
      <c r="Z138" s="42"/>
      <c r="AA138" s="43"/>
      <c r="AB138" s="44"/>
      <c r="AC138" s="44"/>
      <c r="AD138" s="44"/>
      <c r="AE138" s="131"/>
      <c r="AF138" s="131"/>
      <c r="AG138" s="131"/>
      <c r="AH138" s="131"/>
      <c r="AI138" s="131"/>
      <c r="AJ138" s="132" t="s">
        <v>32</v>
      </c>
      <c r="AK138" s="131"/>
      <c r="AL138" s="131"/>
      <c r="AM138" s="131"/>
      <c r="AN138" s="131"/>
      <c r="AO138" s="131"/>
      <c r="AP138" s="131"/>
      <c r="AQ138" s="131"/>
      <c r="AR138" s="44"/>
      <c r="AS138" s="34"/>
      <c r="AT138" s="34"/>
      <c r="AU138" s="34"/>
      <c r="AV138" s="34"/>
      <c r="AW138" s="34"/>
      <c r="AX138" s="34"/>
      <c r="AY138" s="34"/>
      <c r="AZ138" s="34"/>
      <c r="BA138" s="34"/>
      <c r="BB138" s="34"/>
      <c r="BC138" s="34"/>
      <c r="BD138" s="34"/>
      <c r="BE138" s="34"/>
      <c r="BF138" s="34"/>
      <c r="BG138" s="34"/>
    </row>
    <row r="139" spans="1:59" s="34" customFormat="1" ht="25.5" hidden="1" customHeight="1" x14ac:dyDescent="0.15">
      <c r="A139" s="39"/>
      <c r="B139" s="40"/>
      <c r="C139" s="41"/>
      <c r="D139" s="41"/>
      <c r="E139" s="41"/>
      <c r="F139" s="42"/>
      <c r="G139" s="42"/>
      <c r="H139" s="42"/>
      <c r="I139" s="42"/>
      <c r="J139" s="42"/>
      <c r="K139" s="42"/>
      <c r="L139" s="42"/>
      <c r="M139" s="42"/>
      <c r="N139" s="42"/>
      <c r="O139" s="42"/>
      <c r="P139" s="42"/>
      <c r="Q139" s="42"/>
      <c r="R139" s="42"/>
      <c r="S139" s="42"/>
      <c r="T139" s="42"/>
      <c r="U139" s="42"/>
      <c r="V139" s="42"/>
      <c r="W139" s="43"/>
      <c r="X139" s="44"/>
      <c r="Y139" s="44"/>
      <c r="Z139" s="42"/>
      <c r="AA139" s="43"/>
      <c r="AB139" s="44"/>
      <c r="AC139" s="44"/>
      <c r="AD139" s="44"/>
      <c r="AE139" s="131"/>
      <c r="AF139" s="131"/>
      <c r="AG139" s="131"/>
      <c r="AH139" s="131"/>
      <c r="AI139" s="131"/>
      <c r="AJ139" s="131"/>
      <c r="AK139" s="131"/>
      <c r="AL139" s="131"/>
      <c r="AM139" s="131"/>
      <c r="AN139" s="131"/>
      <c r="AO139" s="131"/>
      <c r="AP139" s="131"/>
      <c r="AQ139" s="131"/>
      <c r="AR139" s="44"/>
      <c r="AW139" s="51" t="s">
        <v>33</v>
      </c>
      <c r="AZ139" s="34" t="s">
        <v>34</v>
      </c>
    </row>
    <row r="140" spans="1:59" s="52" customFormat="1" ht="25.5" hidden="1" customHeight="1" x14ac:dyDescent="0.15">
      <c r="A140" s="49"/>
      <c r="B140" s="50" t="s">
        <v>35</v>
      </c>
      <c r="C140" s="50"/>
      <c r="D140" s="50"/>
      <c r="E140" s="50"/>
      <c r="F140" s="50"/>
      <c r="G140" s="50"/>
      <c r="H140" s="50"/>
      <c r="I140" s="50"/>
      <c r="J140" s="50"/>
      <c r="K140" s="50"/>
      <c r="L140" s="50"/>
      <c r="M140" s="50"/>
      <c r="N140" s="50"/>
      <c r="O140" s="51"/>
      <c r="P140" s="50"/>
      <c r="Q140" s="50"/>
      <c r="R140" s="50"/>
      <c r="S140" s="50"/>
      <c r="T140" s="50"/>
      <c r="U140" s="12"/>
      <c r="V140" s="50"/>
      <c r="W140" s="50"/>
      <c r="X140" s="44"/>
      <c r="Y140" s="44"/>
      <c r="Z140" s="42"/>
      <c r="AA140" s="43"/>
      <c r="AB140" s="44"/>
      <c r="AC140" s="44"/>
      <c r="AD140" s="44"/>
      <c r="AE140" s="133" t="s">
        <v>36</v>
      </c>
      <c r="AF140" s="134"/>
      <c r="AG140" s="135"/>
      <c r="AH140" s="135"/>
      <c r="AI140" s="135"/>
      <c r="AJ140" s="135"/>
      <c r="AK140" s="135"/>
      <c r="AL140" s="135"/>
      <c r="AM140" s="135"/>
      <c r="AN140" s="131"/>
      <c r="AO140" s="131"/>
      <c r="AP140" s="131"/>
      <c r="AQ140" s="82"/>
      <c r="AR140" s="44"/>
      <c r="AS140" s="34"/>
      <c r="AT140" s="34"/>
      <c r="AU140" s="51"/>
      <c r="AV140" s="51"/>
      <c r="AW140" s="51" t="s">
        <v>37</v>
      </c>
      <c r="AX140" s="51"/>
      <c r="AY140" s="51"/>
      <c r="AZ140" s="34" t="s">
        <v>38</v>
      </c>
      <c r="BA140" s="51"/>
      <c r="BB140" s="34"/>
      <c r="BC140" s="34" t="s">
        <v>39</v>
      </c>
      <c r="BD140" s="51"/>
      <c r="BE140" s="34"/>
      <c r="BF140" s="51"/>
      <c r="BG140" s="51"/>
    </row>
    <row r="141" spans="1:59" ht="25.5" hidden="1" customHeight="1" x14ac:dyDescent="0.15">
      <c r="A141" s="39"/>
      <c r="B141" s="175" t="s">
        <v>56</v>
      </c>
      <c r="C141" s="176"/>
      <c r="D141" s="176"/>
      <c r="E141" s="177"/>
      <c r="F141" s="255" t="s">
        <v>23</v>
      </c>
      <c r="G141" s="256"/>
      <c r="H141" s="604"/>
      <c r="I141" s="604"/>
      <c r="J141" s="184" t="s">
        <v>24</v>
      </c>
      <c r="K141" s="184"/>
      <c r="L141" s="604"/>
      <c r="M141" s="604"/>
      <c r="N141" s="184" t="s">
        <v>25</v>
      </c>
      <c r="O141" s="211"/>
      <c r="P141" s="221" t="s">
        <v>26</v>
      </c>
      <c r="Q141" s="211"/>
      <c r="R141" s="255" t="s">
        <v>27</v>
      </c>
      <c r="S141" s="256"/>
      <c r="T141" s="606"/>
      <c r="U141" s="604"/>
      <c r="V141" s="184" t="s">
        <v>24</v>
      </c>
      <c r="W141" s="184"/>
      <c r="X141" s="604"/>
      <c r="Y141" s="604"/>
      <c r="Z141" s="184" t="s">
        <v>25</v>
      </c>
      <c r="AA141" s="211"/>
      <c r="AB141" s="44"/>
      <c r="AC141" s="44"/>
      <c r="AD141" s="44"/>
      <c r="AE141" s="248" t="s">
        <v>57</v>
      </c>
      <c r="AF141" s="184"/>
      <c r="AG141" s="184"/>
      <c r="AH141" s="184"/>
      <c r="AI141" s="211"/>
      <c r="AJ141" s="249">
        <f>ROUNDDOWN(AW146/60,0)</f>
        <v>0</v>
      </c>
      <c r="AK141" s="219"/>
      <c r="AL141" s="184" t="s">
        <v>24</v>
      </c>
      <c r="AM141" s="184"/>
      <c r="AN141" s="219">
        <f>AW146-AJ141*60</f>
        <v>0</v>
      </c>
      <c r="AO141" s="219"/>
      <c r="AP141" s="184" t="s">
        <v>25</v>
      </c>
      <c r="AQ141" s="211"/>
      <c r="AR141" s="44"/>
      <c r="AS141" s="53"/>
      <c r="AT141" s="53"/>
      <c r="AU141" s="34"/>
      <c r="AV141" s="600" t="s">
        <v>41</v>
      </c>
      <c r="AW141" s="601">
        <f>IF(AZ141&lt;=BC141,BC141,AW136)</f>
        <v>1200</v>
      </c>
      <c r="AX141" s="346"/>
      <c r="AY141" s="600" t="s">
        <v>42</v>
      </c>
      <c r="AZ141" s="601">
        <f>T141*60+X141</f>
        <v>0</v>
      </c>
      <c r="BA141" s="346"/>
      <c r="BB141" s="600" t="s">
        <v>43</v>
      </c>
      <c r="BC141" s="601">
        <v>1200</v>
      </c>
      <c r="BD141" s="34"/>
      <c r="BE141" s="34"/>
      <c r="BF141" s="34"/>
      <c r="BG141" s="34"/>
    </row>
    <row r="142" spans="1:59" ht="35.25" hidden="1" customHeight="1" x14ac:dyDescent="0.15">
      <c r="A142" s="39"/>
      <c r="B142" s="178"/>
      <c r="C142" s="179"/>
      <c r="D142" s="179"/>
      <c r="E142" s="180"/>
      <c r="F142" s="257"/>
      <c r="G142" s="258"/>
      <c r="H142" s="605"/>
      <c r="I142" s="605"/>
      <c r="J142" s="185"/>
      <c r="K142" s="185"/>
      <c r="L142" s="605"/>
      <c r="M142" s="605"/>
      <c r="N142" s="185"/>
      <c r="O142" s="212"/>
      <c r="P142" s="222"/>
      <c r="Q142" s="212"/>
      <c r="R142" s="257"/>
      <c r="S142" s="258"/>
      <c r="T142" s="607"/>
      <c r="U142" s="605"/>
      <c r="V142" s="185"/>
      <c r="W142" s="185"/>
      <c r="X142" s="605"/>
      <c r="Y142" s="605"/>
      <c r="Z142" s="185"/>
      <c r="AA142" s="212"/>
      <c r="AB142" s="34"/>
      <c r="AC142" s="34"/>
      <c r="AD142" s="34"/>
      <c r="AE142" s="222"/>
      <c r="AF142" s="185"/>
      <c r="AG142" s="185"/>
      <c r="AH142" s="185"/>
      <c r="AI142" s="212"/>
      <c r="AJ142" s="250"/>
      <c r="AK142" s="220"/>
      <c r="AL142" s="185"/>
      <c r="AM142" s="185"/>
      <c r="AN142" s="220"/>
      <c r="AO142" s="220"/>
      <c r="AP142" s="185"/>
      <c r="AQ142" s="212"/>
      <c r="AR142" s="44"/>
      <c r="AS142" s="53"/>
      <c r="AT142" s="53"/>
      <c r="AU142" s="34"/>
      <c r="AV142" s="600"/>
      <c r="AW142" s="601"/>
      <c r="AX142" s="346"/>
      <c r="AY142" s="600"/>
      <c r="AZ142" s="601"/>
      <c r="BA142" s="346"/>
      <c r="BB142" s="600"/>
      <c r="BC142" s="601"/>
      <c r="BD142" s="34"/>
      <c r="BE142" s="34"/>
      <c r="BF142" s="34"/>
      <c r="BG142" s="34"/>
    </row>
    <row r="143" spans="1:59" ht="17.25" hidden="1" customHeight="1" x14ac:dyDescent="0.15">
      <c r="A143" s="54"/>
      <c r="B143" s="45"/>
      <c r="C143" s="45"/>
      <c r="D143" s="45"/>
      <c r="E143" s="45"/>
      <c r="F143" s="34"/>
      <c r="G143" s="45"/>
      <c r="H143" s="47"/>
      <c r="I143" s="45"/>
      <c r="J143" s="45"/>
      <c r="K143" s="45"/>
      <c r="L143" s="45"/>
      <c r="M143" s="45"/>
      <c r="N143" s="45"/>
      <c r="O143" s="45"/>
      <c r="P143" s="55"/>
      <c r="Q143" s="45"/>
      <c r="R143" s="45"/>
      <c r="S143" s="45"/>
      <c r="T143" s="45"/>
      <c r="U143" s="45"/>
      <c r="V143" s="45"/>
      <c r="W143" s="45"/>
      <c r="X143" s="44"/>
      <c r="Y143" s="44"/>
      <c r="Z143" s="42"/>
      <c r="AA143" s="34"/>
      <c r="AB143" s="34"/>
      <c r="AC143" s="34"/>
      <c r="AD143" s="34"/>
      <c r="AE143" s="82"/>
      <c r="AF143" s="82"/>
      <c r="AG143" s="82"/>
      <c r="AH143" s="82"/>
      <c r="AI143" s="82"/>
      <c r="AJ143" s="132" t="s">
        <v>32</v>
      </c>
      <c r="AK143" s="82"/>
      <c r="AL143" s="82"/>
      <c r="AM143" s="82"/>
      <c r="AN143" s="82"/>
      <c r="AO143" s="82"/>
      <c r="AP143" s="82"/>
      <c r="AQ143" s="82"/>
      <c r="AR143" s="34"/>
      <c r="AS143" s="34"/>
      <c r="AT143" s="34"/>
      <c r="AU143" s="34"/>
      <c r="AV143" s="34"/>
      <c r="AW143" s="34"/>
      <c r="AX143" s="34"/>
      <c r="AY143" s="34"/>
      <c r="AZ143" s="69" t="s">
        <v>44</v>
      </c>
      <c r="BA143" s="34"/>
      <c r="BB143" s="34"/>
      <c r="BC143" s="34"/>
      <c r="BD143" s="34"/>
      <c r="BE143" s="34"/>
      <c r="BF143" s="34"/>
      <c r="BG143" s="34"/>
    </row>
    <row r="144" spans="1:59" ht="25.5" hidden="1" customHeight="1" x14ac:dyDescent="0.2">
      <c r="A144" s="54"/>
      <c r="B144" s="34"/>
      <c r="C144" s="225" t="s">
        <v>158</v>
      </c>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7"/>
      <c r="AC144" s="34"/>
      <c r="AD144" s="34"/>
      <c r="AE144" s="82"/>
      <c r="AF144" s="82"/>
      <c r="AG144" s="82"/>
      <c r="AH144" s="82"/>
      <c r="AI144" s="82"/>
      <c r="AJ144" s="82"/>
      <c r="AK144" s="82"/>
      <c r="AL144" s="82"/>
      <c r="AM144" s="82"/>
      <c r="AN144" s="82"/>
      <c r="AO144" s="82"/>
      <c r="AP144" s="82"/>
      <c r="AQ144" s="82"/>
      <c r="AR144" s="34"/>
      <c r="AS144" s="34"/>
      <c r="AT144" s="34"/>
      <c r="AU144" s="34"/>
      <c r="AV144" s="34"/>
      <c r="AW144" s="34"/>
      <c r="AX144" s="34"/>
      <c r="AY144" s="34"/>
      <c r="AZ144" s="144" t="s">
        <v>45</v>
      </c>
      <c r="BA144" s="34"/>
      <c r="BB144" s="34"/>
      <c r="BC144" s="34"/>
      <c r="BD144" s="34"/>
      <c r="BE144" s="34"/>
      <c r="BF144" s="34"/>
      <c r="BG144" s="34"/>
    </row>
    <row r="145" spans="1:59" ht="25.5" hidden="1" customHeight="1" x14ac:dyDescent="0.15">
      <c r="A145" s="54"/>
      <c r="B145" s="34"/>
      <c r="C145" s="228"/>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30"/>
      <c r="AC145" s="34"/>
      <c r="AD145" s="34"/>
      <c r="AE145" s="133" t="s">
        <v>46</v>
      </c>
      <c r="AF145" s="82"/>
      <c r="AG145" s="82"/>
      <c r="AH145" s="82"/>
      <c r="AI145" s="82"/>
      <c r="AJ145" s="82"/>
      <c r="AK145" s="82"/>
      <c r="AL145" s="82"/>
      <c r="AM145" s="82"/>
      <c r="AN145" s="82"/>
      <c r="AO145" s="82"/>
      <c r="AP145" s="82"/>
      <c r="AQ145" s="82"/>
      <c r="AR145" s="34"/>
      <c r="AS145" s="34"/>
      <c r="AT145" s="34"/>
      <c r="AU145" s="34"/>
      <c r="AV145" s="34"/>
      <c r="AW145" s="34" t="s">
        <v>47</v>
      </c>
      <c r="AX145" s="34"/>
      <c r="AY145" s="34"/>
      <c r="AZ145" s="34" t="s">
        <v>48</v>
      </c>
      <c r="BA145" s="70"/>
      <c r="BB145" s="34"/>
      <c r="BC145" s="34"/>
      <c r="BD145" s="34"/>
      <c r="BE145" s="34"/>
      <c r="BF145" s="34"/>
      <c r="BG145" s="34"/>
    </row>
    <row r="146" spans="1:59" s="52" customFormat="1" ht="25.5" hidden="1" customHeight="1" x14ac:dyDescent="0.15">
      <c r="A146" s="54"/>
      <c r="B146" s="34"/>
      <c r="C146" s="228"/>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30"/>
      <c r="AC146" s="44"/>
      <c r="AD146" s="44"/>
      <c r="AE146" s="213" t="s">
        <v>58</v>
      </c>
      <c r="AF146" s="234"/>
      <c r="AG146" s="234"/>
      <c r="AH146" s="234"/>
      <c r="AI146" s="234"/>
      <c r="AJ146" s="234"/>
      <c r="AK146" s="235"/>
      <c r="AL146" s="239">
        <f>IF(AZ136=0,0,ROUNDUP(AW146/AZ136,3))</f>
        <v>0</v>
      </c>
      <c r="AM146" s="240"/>
      <c r="AN146" s="240"/>
      <c r="AO146" s="240"/>
      <c r="AP146" s="240"/>
      <c r="AQ146" s="241"/>
      <c r="AR146" s="34"/>
      <c r="AS146" s="34"/>
      <c r="AT146" s="34"/>
      <c r="AU146" s="51"/>
      <c r="AV146" s="600" t="s">
        <v>50</v>
      </c>
      <c r="AW146" s="602">
        <f>IF(AW136-AW141&gt;0,IF(AW136-AW141&gt;AZ136,AZ136,AW136-AW141),0)</f>
        <v>0</v>
      </c>
      <c r="AX146" s="603" t="s">
        <v>51</v>
      </c>
      <c r="AY146" s="603"/>
      <c r="AZ146" s="70"/>
      <c r="BA146" s="70"/>
      <c r="BB146" s="51"/>
      <c r="BC146" s="51"/>
      <c r="BD146" s="51"/>
      <c r="BE146" s="51"/>
      <c r="BF146" s="51"/>
      <c r="BG146" s="51"/>
    </row>
    <row r="147" spans="1:59" ht="35.25" hidden="1" customHeight="1" x14ac:dyDescent="0.15">
      <c r="A147" s="65"/>
      <c r="B147" s="34"/>
      <c r="C147" s="228"/>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30"/>
      <c r="AC147" s="34"/>
      <c r="AD147" s="34"/>
      <c r="AE147" s="236"/>
      <c r="AF147" s="237"/>
      <c r="AG147" s="237"/>
      <c r="AH147" s="237"/>
      <c r="AI147" s="237"/>
      <c r="AJ147" s="237"/>
      <c r="AK147" s="238"/>
      <c r="AL147" s="242"/>
      <c r="AM147" s="243"/>
      <c r="AN147" s="243"/>
      <c r="AO147" s="243"/>
      <c r="AP147" s="243"/>
      <c r="AQ147" s="244"/>
      <c r="AR147" s="34"/>
      <c r="AS147" s="34"/>
      <c r="AT147" s="34"/>
      <c r="AU147" s="600"/>
      <c r="AV147" s="600"/>
      <c r="AW147" s="602"/>
      <c r="AX147" s="603"/>
      <c r="AY147" s="603"/>
      <c r="AZ147" s="34"/>
      <c r="BA147" s="34"/>
      <c r="BB147" s="34"/>
      <c r="BC147" s="34"/>
      <c r="BD147" s="34"/>
      <c r="BE147" s="34"/>
      <c r="BF147" s="34"/>
      <c r="BG147" s="34"/>
    </row>
    <row r="148" spans="1:59" ht="25.5" hidden="1" customHeight="1" x14ac:dyDescent="0.15">
      <c r="A148" s="65"/>
      <c r="B148" s="34"/>
      <c r="C148" s="231"/>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3"/>
      <c r="AC148" s="34"/>
      <c r="AD148" s="34"/>
      <c r="AE148" s="34"/>
      <c r="AF148" s="34"/>
      <c r="AG148" s="34"/>
      <c r="AH148" s="34"/>
      <c r="AI148" s="34"/>
      <c r="AJ148" s="34"/>
      <c r="AK148" s="48" t="s">
        <v>32</v>
      </c>
      <c r="AL148" s="34"/>
      <c r="AM148" s="44"/>
      <c r="AN148" s="44"/>
      <c r="AO148" s="44"/>
      <c r="AP148" s="34"/>
      <c r="AQ148" s="34"/>
      <c r="AR148" s="34"/>
      <c r="AS148" s="34"/>
      <c r="AT148" s="34"/>
      <c r="AU148" s="600"/>
      <c r="AV148" s="34"/>
      <c r="AW148" s="34"/>
      <c r="AX148" s="34"/>
      <c r="AY148" s="34"/>
      <c r="AZ148" s="34"/>
      <c r="BA148" s="34"/>
      <c r="BB148" s="34"/>
      <c r="BC148" s="34"/>
      <c r="BD148" s="34"/>
      <c r="BE148" s="34"/>
      <c r="BF148" s="34"/>
      <c r="BG148" s="34"/>
    </row>
    <row r="149" spans="1:59" ht="25.5" hidden="1" customHeight="1" x14ac:dyDescent="0.15">
      <c r="A149" s="54"/>
      <c r="B149" s="41"/>
      <c r="C149" s="34"/>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34"/>
      <c r="AD149" s="34"/>
      <c r="AE149" s="34"/>
      <c r="AF149" s="34"/>
      <c r="AG149" s="34"/>
      <c r="AH149" s="34"/>
      <c r="AI149" s="34"/>
      <c r="AJ149" s="34"/>
      <c r="AK149" s="57" t="s">
        <v>52</v>
      </c>
      <c r="AL149" s="34"/>
      <c r="AM149" s="44"/>
      <c r="AN149" s="44"/>
      <c r="AO149" s="44"/>
      <c r="AP149" s="34"/>
      <c r="AQ149" s="34"/>
      <c r="AR149" s="34"/>
      <c r="AS149" s="34"/>
      <c r="AT149" s="34"/>
      <c r="AU149" s="34"/>
      <c r="AV149" s="34"/>
      <c r="AW149" s="34"/>
      <c r="AX149" s="34"/>
      <c r="AY149" s="34"/>
      <c r="AZ149" s="34"/>
      <c r="BA149" s="34"/>
      <c r="BB149" s="34"/>
      <c r="BC149" s="34"/>
      <c r="BD149" s="34"/>
      <c r="BE149" s="34"/>
      <c r="BF149" s="34"/>
    </row>
    <row r="150" spans="1:59" s="24" customFormat="1" ht="13.5" hidden="1" customHeight="1" x14ac:dyDescent="0.15">
      <c r="B150" s="27"/>
      <c r="C150" s="28"/>
      <c r="D150" s="28"/>
      <c r="E150" s="28"/>
      <c r="F150" s="28"/>
      <c r="G150" s="28"/>
      <c r="H150" s="28"/>
      <c r="I150" s="28"/>
      <c r="J150" s="28"/>
      <c r="K150" s="28"/>
      <c r="L150" s="28"/>
      <c r="M150" s="28"/>
      <c r="N150" s="28"/>
      <c r="O150" s="28"/>
      <c r="P150" s="28"/>
      <c r="Q150" s="28"/>
      <c r="R150" s="28"/>
      <c r="S150" s="29"/>
      <c r="T150" s="30"/>
      <c r="U150" s="30"/>
      <c r="V150" s="30"/>
      <c r="W150" s="30"/>
      <c r="X150" s="31"/>
      <c r="Y150" s="30"/>
      <c r="Z150" s="30"/>
      <c r="AA150" s="30"/>
      <c r="AB150" s="30"/>
      <c r="AC150" s="30"/>
      <c r="AD150" s="30"/>
      <c r="AE150" s="30"/>
      <c r="AF150" s="30"/>
      <c r="AG150" s="30"/>
      <c r="AH150" s="30"/>
      <c r="AI150" s="30"/>
      <c r="AJ150" s="30"/>
      <c r="AK150" s="30"/>
      <c r="AL150" s="30"/>
      <c r="AM150" s="30"/>
      <c r="AR150" s="32"/>
      <c r="AS150" s="21"/>
      <c r="AT150" s="26"/>
      <c r="AU150" s="25"/>
      <c r="AV150" s="25"/>
      <c r="AW150" s="25"/>
      <c r="AX150" s="25"/>
      <c r="AY150" s="25"/>
      <c r="AZ150" s="25"/>
      <c r="BA150" s="25"/>
      <c r="BB150" s="25"/>
      <c r="BC150" s="25"/>
      <c r="BD150" s="25"/>
      <c r="BE150" s="25"/>
      <c r="BF150" s="25"/>
    </row>
    <row r="151" spans="1:59" s="16" customFormat="1" ht="4.5" hidden="1" customHeight="1" x14ac:dyDescent="0.15">
      <c r="A151" s="14"/>
      <c r="B151" s="14"/>
      <c r="C151" s="15"/>
      <c r="F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V151" s="44"/>
      <c r="AW151" s="44"/>
      <c r="AX151" s="44"/>
      <c r="AY151" s="44"/>
      <c r="AZ151" s="44"/>
      <c r="BA151" s="44"/>
      <c r="BB151" s="44"/>
      <c r="BC151" s="44"/>
      <c r="BD151" s="44"/>
      <c r="BE151" s="44"/>
      <c r="BF151" s="44"/>
      <c r="BG151" s="9"/>
    </row>
    <row r="152" spans="1:59" ht="25.5" hidden="1" customHeight="1" x14ac:dyDescent="0.15">
      <c r="A152" s="169" t="s">
        <v>65</v>
      </c>
      <c r="B152" s="170"/>
      <c r="C152" s="170"/>
      <c r="D152" s="170"/>
      <c r="E152" s="170"/>
      <c r="F152" s="170"/>
      <c r="G152" s="170"/>
      <c r="H152" s="170"/>
      <c r="I152" s="171"/>
      <c r="J152" s="33"/>
      <c r="K152" s="64" t="s">
        <v>60</v>
      </c>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33"/>
      <c r="AP152" s="33"/>
      <c r="AQ152" s="33"/>
      <c r="AR152" s="33"/>
      <c r="AS152" s="33"/>
      <c r="AT152" s="33"/>
      <c r="AU152" s="34"/>
      <c r="AV152" s="34" t="s">
        <v>17</v>
      </c>
      <c r="AW152" s="44"/>
      <c r="AX152" s="44"/>
      <c r="AY152" s="44"/>
      <c r="AZ152" s="44"/>
      <c r="BA152" s="34"/>
      <c r="BB152" s="44"/>
      <c r="BC152" s="44"/>
      <c r="BD152" s="44"/>
      <c r="BE152" s="44"/>
      <c r="BF152" s="44"/>
      <c r="BG152" s="9"/>
    </row>
    <row r="153" spans="1:59" ht="17.25" hidden="1" customHeight="1" x14ac:dyDescent="0.15">
      <c r="A153" s="172"/>
      <c r="B153" s="173"/>
      <c r="C153" s="173"/>
      <c r="D153" s="173"/>
      <c r="E153" s="173"/>
      <c r="F153" s="173"/>
      <c r="G153" s="173"/>
      <c r="H153" s="173"/>
      <c r="I153" s="174"/>
      <c r="J153" s="35"/>
      <c r="K153" s="35"/>
      <c r="L153" s="35"/>
      <c r="M153" s="35"/>
      <c r="N153" s="35"/>
      <c r="O153" s="35"/>
      <c r="P153" s="35"/>
      <c r="Q153" s="35"/>
      <c r="R153" s="35"/>
      <c r="S153" s="35"/>
      <c r="T153" s="35"/>
      <c r="U153" s="35"/>
      <c r="V153" s="35"/>
      <c r="W153" s="35"/>
      <c r="X153" s="36"/>
      <c r="Y153" s="36"/>
      <c r="Z153" s="36"/>
      <c r="AA153" s="36"/>
      <c r="AB153" s="36"/>
      <c r="AC153" s="36"/>
      <c r="AD153" s="36"/>
      <c r="AE153" s="37"/>
      <c r="AF153" s="36"/>
      <c r="AG153" s="36"/>
      <c r="AH153" s="36"/>
      <c r="AI153" s="36"/>
      <c r="AJ153" s="36"/>
      <c r="AK153" s="36"/>
      <c r="AL153" s="36"/>
      <c r="AM153" s="36"/>
      <c r="AN153" s="36"/>
      <c r="AO153" s="36"/>
      <c r="AP153" s="38"/>
      <c r="AQ153" s="38"/>
      <c r="AR153" s="38"/>
      <c r="AS153" s="38"/>
      <c r="AT153" s="34"/>
      <c r="AU153" s="34"/>
      <c r="AV153" s="34"/>
      <c r="AW153" s="34"/>
      <c r="AX153" s="34"/>
      <c r="AY153" s="34"/>
      <c r="AZ153" s="34"/>
      <c r="BA153" s="34"/>
      <c r="BB153" s="34"/>
      <c r="BC153" s="34"/>
      <c r="BD153" s="34"/>
      <c r="BE153" s="34"/>
      <c r="BF153" s="34"/>
      <c r="BG153" s="34"/>
    </row>
    <row r="154" spans="1:59" ht="28.5" hidden="1" customHeight="1" x14ac:dyDescent="0.15">
      <c r="A154" s="39"/>
      <c r="B154" s="40" t="s">
        <v>18</v>
      </c>
      <c r="C154" s="41"/>
      <c r="D154" s="41"/>
      <c r="E154" s="41"/>
      <c r="F154" s="34"/>
      <c r="G154" s="42"/>
      <c r="H154" s="34"/>
      <c r="I154" s="42"/>
      <c r="J154" s="42"/>
      <c r="K154" s="42"/>
      <c r="L154" s="42"/>
      <c r="M154" s="42"/>
      <c r="N154" s="42"/>
      <c r="O154" s="42"/>
      <c r="P154" s="42"/>
      <c r="Q154" s="42"/>
      <c r="R154" s="42"/>
      <c r="S154" s="42"/>
      <c r="T154" s="42"/>
      <c r="U154" s="42"/>
      <c r="V154" s="42"/>
      <c r="W154" s="42"/>
      <c r="X154" s="42"/>
      <c r="Y154" s="42"/>
      <c r="Z154" s="42"/>
      <c r="AA154" s="43"/>
      <c r="AB154" s="44"/>
      <c r="AC154" s="44"/>
      <c r="AD154" s="44"/>
      <c r="AE154" s="40" t="s">
        <v>19</v>
      </c>
      <c r="AF154" s="44"/>
      <c r="AG154" s="44"/>
      <c r="AH154" s="44"/>
      <c r="AI154" s="44"/>
      <c r="AJ154" s="44"/>
      <c r="AK154" s="44"/>
      <c r="AL154" s="44"/>
      <c r="AM154" s="44"/>
      <c r="AN154" s="44"/>
      <c r="AO154" s="44"/>
      <c r="AP154" s="44"/>
      <c r="AQ154" s="44"/>
      <c r="AR154" s="44"/>
      <c r="AS154" s="44"/>
      <c r="AT154" s="44"/>
      <c r="AU154" s="34"/>
      <c r="AV154" s="34"/>
      <c r="AW154" s="34" t="s">
        <v>20</v>
      </c>
      <c r="AX154" s="34"/>
      <c r="AY154" s="34"/>
      <c r="AZ154" s="34" t="s">
        <v>21</v>
      </c>
      <c r="BA154" s="34"/>
      <c r="BB154" s="34"/>
      <c r="BC154" s="34"/>
      <c r="BD154" s="34"/>
      <c r="BE154" s="34"/>
      <c r="BF154" s="34"/>
      <c r="BG154" s="34"/>
    </row>
    <row r="155" spans="1:59" ht="25.5" hidden="1" customHeight="1" x14ac:dyDescent="0.15">
      <c r="A155" s="39"/>
      <c r="B155" s="175" t="s">
        <v>22</v>
      </c>
      <c r="C155" s="176"/>
      <c r="D155" s="176"/>
      <c r="E155" s="177"/>
      <c r="F155" s="255" t="s">
        <v>23</v>
      </c>
      <c r="G155" s="256"/>
      <c r="H155" s="604"/>
      <c r="I155" s="604"/>
      <c r="J155" s="184" t="s">
        <v>24</v>
      </c>
      <c r="K155" s="184"/>
      <c r="L155" s="604"/>
      <c r="M155" s="604"/>
      <c r="N155" s="184" t="s">
        <v>25</v>
      </c>
      <c r="O155" s="211"/>
      <c r="P155" s="221" t="s">
        <v>26</v>
      </c>
      <c r="Q155" s="211"/>
      <c r="R155" s="255" t="s">
        <v>27</v>
      </c>
      <c r="S155" s="223"/>
      <c r="T155" s="604"/>
      <c r="U155" s="604"/>
      <c r="V155" s="184" t="s">
        <v>24</v>
      </c>
      <c r="W155" s="184"/>
      <c r="X155" s="604"/>
      <c r="Y155" s="604"/>
      <c r="Z155" s="184" t="s">
        <v>25</v>
      </c>
      <c r="AA155" s="211"/>
      <c r="AB155" s="34"/>
      <c r="AC155" s="34"/>
      <c r="AD155" s="34"/>
      <c r="AE155" s="213" t="s">
        <v>28</v>
      </c>
      <c r="AF155" s="214"/>
      <c r="AG155" s="214"/>
      <c r="AH155" s="214"/>
      <c r="AI155" s="215"/>
      <c r="AJ155" s="219">
        <f>ROUNDDOWN(AZ155/60,0)</f>
        <v>0</v>
      </c>
      <c r="AK155" s="219"/>
      <c r="AL155" s="214" t="s">
        <v>29</v>
      </c>
      <c r="AM155" s="214"/>
      <c r="AN155" s="219">
        <f>AZ155-AJ155*60</f>
        <v>0</v>
      </c>
      <c r="AO155" s="219"/>
      <c r="AP155" s="184" t="s">
        <v>25</v>
      </c>
      <c r="AQ155" s="211"/>
      <c r="AR155" s="44"/>
      <c r="AS155" s="34"/>
      <c r="AT155" s="34"/>
      <c r="AU155" s="600"/>
      <c r="AV155" s="600" t="s">
        <v>30</v>
      </c>
      <c r="AW155" s="601">
        <f>T155*60+X155</f>
        <v>0</v>
      </c>
      <c r="AX155" s="34"/>
      <c r="AY155" s="600" t="s">
        <v>31</v>
      </c>
      <c r="AZ155" s="601">
        <f>(T155*60+X155)-(H155*60+L155)</f>
        <v>0</v>
      </c>
      <c r="BA155" s="34"/>
      <c r="BB155" s="34"/>
      <c r="BC155" s="34"/>
      <c r="BD155" s="34"/>
      <c r="BE155" s="34"/>
      <c r="BF155" s="34"/>
      <c r="BG155" s="34"/>
    </row>
    <row r="156" spans="1:59" ht="35.25" hidden="1" customHeight="1" x14ac:dyDescent="0.15">
      <c r="A156" s="39"/>
      <c r="B156" s="178"/>
      <c r="C156" s="179"/>
      <c r="D156" s="179"/>
      <c r="E156" s="180"/>
      <c r="F156" s="257"/>
      <c r="G156" s="258"/>
      <c r="H156" s="605"/>
      <c r="I156" s="605"/>
      <c r="J156" s="185"/>
      <c r="K156" s="185"/>
      <c r="L156" s="605"/>
      <c r="M156" s="605"/>
      <c r="N156" s="185"/>
      <c r="O156" s="212"/>
      <c r="P156" s="222"/>
      <c r="Q156" s="212"/>
      <c r="R156" s="257"/>
      <c r="S156" s="224"/>
      <c r="T156" s="605"/>
      <c r="U156" s="605"/>
      <c r="V156" s="185"/>
      <c r="W156" s="185"/>
      <c r="X156" s="605"/>
      <c r="Y156" s="605"/>
      <c r="Z156" s="185"/>
      <c r="AA156" s="212"/>
      <c r="AB156" s="34"/>
      <c r="AC156" s="34"/>
      <c r="AD156" s="34"/>
      <c r="AE156" s="216"/>
      <c r="AF156" s="217"/>
      <c r="AG156" s="217"/>
      <c r="AH156" s="217"/>
      <c r="AI156" s="218"/>
      <c r="AJ156" s="220"/>
      <c r="AK156" s="220"/>
      <c r="AL156" s="217"/>
      <c r="AM156" s="217"/>
      <c r="AN156" s="220"/>
      <c r="AO156" s="220"/>
      <c r="AP156" s="185"/>
      <c r="AQ156" s="212"/>
      <c r="AR156" s="44"/>
      <c r="AS156" s="34"/>
      <c r="AT156" s="34"/>
      <c r="AU156" s="600"/>
      <c r="AV156" s="600"/>
      <c r="AW156" s="601"/>
      <c r="AX156" s="34"/>
      <c r="AY156" s="600"/>
      <c r="AZ156" s="601"/>
      <c r="BA156" s="34"/>
      <c r="BB156" s="34"/>
      <c r="BC156" s="34"/>
      <c r="BD156" s="34"/>
      <c r="BE156" s="34"/>
      <c r="BF156" s="34"/>
      <c r="BG156" s="34"/>
    </row>
    <row r="157" spans="1:59" ht="17.25" hidden="1" customHeight="1" x14ac:dyDescent="0.15">
      <c r="A157" s="39"/>
      <c r="B157" s="45"/>
      <c r="C157" s="45"/>
      <c r="D157" s="45"/>
      <c r="E157" s="45"/>
      <c r="F157" s="46"/>
      <c r="G157" s="46"/>
      <c r="H157" s="47"/>
      <c r="I157" s="46"/>
      <c r="J157" s="46"/>
      <c r="K157" s="46"/>
      <c r="L157" s="46"/>
      <c r="M157" s="46"/>
      <c r="N157" s="46"/>
      <c r="O157" s="46"/>
      <c r="P157" s="46"/>
      <c r="Q157" s="46"/>
      <c r="R157" s="46"/>
      <c r="S157" s="46"/>
      <c r="T157" s="46"/>
      <c r="U157" s="46"/>
      <c r="V157" s="46"/>
      <c r="W157" s="46"/>
      <c r="X157" s="44"/>
      <c r="Y157" s="44"/>
      <c r="Z157" s="42"/>
      <c r="AA157" s="43"/>
      <c r="AB157" s="44"/>
      <c r="AC157" s="44"/>
      <c r="AD157" s="44"/>
      <c r="AE157" s="131"/>
      <c r="AF157" s="131"/>
      <c r="AG157" s="131"/>
      <c r="AH157" s="131"/>
      <c r="AI157" s="131"/>
      <c r="AJ157" s="132" t="s">
        <v>32</v>
      </c>
      <c r="AK157" s="131"/>
      <c r="AL157" s="131"/>
      <c r="AM157" s="131"/>
      <c r="AN157" s="131"/>
      <c r="AO157" s="131"/>
      <c r="AP157" s="131"/>
      <c r="AQ157" s="131"/>
      <c r="AR157" s="44"/>
      <c r="AS157" s="34"/>
      <c r="AT157" s="34"/>
      <c r="AU157" s="34"/>
      <c r="AV157" s="34"/>
      <c r="AW157" s="34"/>
      <c r="AX157" s="34"/>
      <c r="AY157" s="34"/>
      <c r="AZ157" s="34"/>
      <c r="BA157" s="34"/>
      <c r="BB157" s="34"/>
      <c r="BC157" s="34"/>
      <c r="BD157" s="34"/>
      <c r="BE157" s="34"/>
      <c r="BF157" s="34"/>
      <c r="BG157" s="34"/>
    </row>
    <row r="158" spans="1:59" s="34" customFormat="1" ht="25.5" hidden="1" customHeight="1" x14ac:dyDescent="0.15">
      <c r="A158" s="39"/>
      <c r="B158" s="40"/>
      <c r="C158" s="41"/>
      <c r="D158" s="41"/>
      <c r="E158" s="41"/>
      <c r="F158" s="42"/>
      <c r="G158" s="42"/>
      <c r="H158" s="42"/>
      <c r="I158" s="42"/>
      <c r="J158" s="42"/>
      <c r="K158" s="42"/>
      <c r="L158" s="42"/>
      <c r="M158" s="42"/>
      <c r="N158" s="42"/>
      <c r="O158" s="42"/>
      <c r="P158" s="42"/>
      <c r="Q158" s="42"/>
      <c r="R158" s="42"/>
      <c r="S158" s="42"/>
      <c r="T158" s="42"/>
      <c r="U158" s="42"/>
      <c r="V158" s="42"/>
      <c r="W158" s="43"/>
      <c r="X158" s="44"/>
      <c r="Y158" s="44"/>
      <c r="Z158" s="42"/>
      <c r="AA158" s="43"/>
      <c r="AB158" s="44"/>
      <c r="AC158" s="44"/>
      <c r="AD158" s="44"/>
      <c r="AE158" s="131"/>
      <c r="AF158" s="131"/>
      <c r="AG158" s="131"/>
      <c r="AH158" s="131"/>
      <c r="AI158" s="131"/>
      <c r="AJ158" s="131"/>
      <c r="AK158" s="131"/>
      <c r="AL158" s="131"/>
      <c r="AM158" s="131"/>
      <c r="AN158" s="131"/>
      <c r="AO158" s="131"/>
      <c r="AP158" s="131"/>
      <c r="AQ158" s="131"/>
      <c r="AR158" s="44"/>
      <c r="AW158" s="51" t="s">
        <v>33</v>
      </c>
      <c r="AZ158" s="34" t="s">
        <v>34</v>
      </c>
    </row>
    <row r="159" spans="1:59" s="52" customFormat="1" ht="25.5" hidden="1" customHeight="1" x14ac:dyDescent="0.15">
      <c r="A159" s="49"/>
      <c r="B159" s="50" t="s">
        <v>35</v>
      </c>
      <c r="C159" s="50"/>
      <c r="D159" s="50"/>
      <c r="E159" s="50"/>
      <c r="F159" s="50"/>
      <c r="G159" s="50"/>
      <c r="H159" s="50"/>
      <c r="I159" s="50"/>
      <c r="J159" s="50"/>
      <c r="K159" s="50"/>
      <c r="L159" s="50"/>
      <c r="M159" s="50"/>
      <c r="N159" s="50"/>
      <c r="O159" s="51"/>
      <c r="P159" s="50"/>
      <c r="Q159" s="50"/>
      <c r="R159" s="50"/>
      <c r="S159" s="50"/>
      <c r="T159" s="50"/>
      <c r="U159" s="12"/>
      <c r="V159" s="50"/>
      <c r="W159" s="50"/>
      <c r="X159" s="44"/>
      <c r="Y159" s="44"/>
      <c r="Z159" s="42"/>
      <c r="AA159" s="43"/>
      <c r="AB159" s="44"/>
      <c r="AC159" s="44"/>
      <c r="AD159" s="44"/>
      <c r="AE159" s="133" t="s">
        <v>36</v>
      </c>
      <c r="AF159" s="134"/>
      <c r="AG159" s="135"/>
      <c r="AH159" s="135"/>
      <c r="AI159" s="135"/>
      <c r="AJ159" s="135"/>
      <c r="AK159" s="135"/>
      <c r="AL159" s="135"/>
      <c r="AM159" s="135"/>
      <c r="AN159" s="131"/>
      <c r="AO159" s="131"/>
      <c r="AP159" s="131"/>
      <c r="AQ159" s="82"/>
      <c r="AR159" s="44"/>
      <c r="AS159" s="34"/>
      <c r="AT159" s="34"/>
      <c r="AU159" s="51"/>
      <c r="AV159" s="51"/>
      <c r="AW159" s="51" t="s">
        <v>37</v>
      </c>
      <c r="AX159" s="51"/>
      <c r="AY159" s="51"/>
      <c r="AZ159" s="34" t="s">
        <v>38</v>
      </c>
      <c r="BA159" s="51"/>
      <c r="BB159" s="34"/>
      <c r="BC159" s="34" t="s">
        <v>39</v>
      </c>
      <c r="BD159" s="51"/>
      <c r="BE159" s="34"/>
      <c r="BF159" s="51"/>
      <c r="BG159" s="51"/>
    </row>
    <row r="160" spans="1:59" ht="25.5" hidden="1" customHeight="1" x14ac:dyDescent="0.15">
      <c r="A160" s="39"/>
      <c r="B160" s="175" t="s">
        <v>22</v>
      </c>
      <c r="C160" s="176"/>
      <c r="D160" s="176"/>
      <c r="E160" s="177"/>
      <c r="F160" s="255" t="s">
        <v>23</v>
      </c>
      <c r="G160" s="256"/>
      <c r="H160" s="604"/>
      <c r="I160" s="604"/>
      <c r="J160" s="184" t="s">
        <v>24</v>
      </c>
      <c r="K160" s="184"/>
      <c r="L160" s="604"/>
      <c r="M160" s="604"/>
      <c r="N160" s="184" t="s">
        <v>25</v>
      </c>
      <c r="O160" s="211"/>
      <c r="P160" s="221" t="s">
        <v>26</v>
      </c>
      <c r="Q160" s="211"/>
      <c r="R160" s="255" t="s">
        <v>27</v>
      </c>
      <c r="S160" s="256"/>
      <c r="T160" s="606"/>
      <c r="U160" s="604"/>
      <c r="V160" s="184" t="s">
        <v>24</v>
      </c>
      <c r="W160" s="184"/>
      <c r="X160" s="604"/>
      <c r="Y160" s="604"/>
      <c r="Z160" s="184" t="s">
        <v>25</v>
      </c>
      <c r="AA160" s="211"/>
      <c r="AB160" s="44"/>
      <c r="AC160" s="44"/>
      <c r="AD160" s="44"/>
      <c r="AE160" s="248" t="s">
        <v>40</v>
      </c>
      <c r="AF160" s="184"/>
      <c r="AG160" s="184"/>
      <c r="AH160" s="184"/>
      <c r="AI160" s="211"/>
      <c r="AJ160" s="249">
        <f>ROUNDDOWN(AW165/60,0)</f>
        <v>0</v>
      </c>
      <c r="AK160" s="219"/>
      <c r="AL160" s="184" t="s">
        <v>24</v>
      </c>
      <c r="AM160" s="184"/>
      <c r="AN160" s="219">
        <f>AW165-AJ160*60</f>
        <v>0</v>
      </c>
      <c r="AO160" s="219"/>
      <c r="AP160" s="184" t="s">
        <v>25</v>
      </c>
      <c r="AQ160" s="211"/>
      <c r="AR160" s="44"/>
      <c r="AS160" s="53"/>
      <c r="AT160" s="53"/>
      <c r="AU160" s="34"/>
      <c r="AV160" s="600" t="s">
        <v>41</v>
      </c>
      <c r="AW160" s="601">
        <f>IF(AZ160&lt;=BC160,BC160,AW155)</f>
        <v>1200</v>
      </c>
      <c r="AX160" s="346"/>
      <c r="AY160" s="600" t="s">
        <v>42</v>
      </c>
      <c r="AZ160" s="601">
        <f>T160*60+X160</f>
        <v>0</v>
      </c>
      <c r="BA160" s="346"/>
      <c r="BB160" s="600" t="s">
        <v>43</v>
      </c>
      <c r="BC160" s="601">
        <v>1200</v>
      </c>
      <c r="BD160" s="34"/>
      <c r="BE160" s="34"/>
      <c r="BF160" s="34"/>
      <c r="BG160" s="34"/>
    </row>
    <row r="161" spans="1:59" ht="35.25" hidden="1" customHeight="1" x14ac:dyDescent="0.15">
      <c r="A161" s="39"/>
      <c r="B161" s="178"/>
      <c r="C161" s="179"/>
      <c r="D161" s="179"/>
      <c r="E161" s="180"/>
      <c r="F161" s="257"/>
      <c r="G161" s="258"/>
      <c r="H161" s="605"/>
      <c r="I161" s="605"/>
      <c r="J161" s="185"/>
      <c r="K161" s="185"/>
      <c r="L161" s="605"/>
      <c r="M161" s="605"/>
      <c r="N161" s="185"/>
      <c r="O161" s="212"/>
      <c r="P161" s="222"/>
      <c r="Q161" s="212"/>
      <c r="R161" s="257"/>
      <c r="S161" s="258"/>
      <c r="T161" s="607"/>
      <c r="U161" s="605"/>
      <c r="V161" s="185"/>
      <c r="W161" s="185"/>
      <c r="X161" s="605"/>
      <c r="Y161" s="605"/>
      <c r="Z161" s="185"/>
      <c r="AA161" s="212"/>
      <c r="AB161" s="34"/>
      <c r="AC161" s="34"/>
      <c r="AD161" s="34"/>
      <c r="AE161" s="222"/>
      <c r="AF161" s="185"/>
      <c r="AG161" s="185"/>
      <c r="AH161" s="185"/>
      <c r="AI161" s="212"/>
      <c r="AJ161" s="250"/>
      <c r="AK161" s="220"/>
      <c r="AL161" s="185"/>
      <c r="AM161" s="185"/>
      <c r="AN161" s="220"/>
      <c r="AO161" s="220"/>
      <c r="AP161" s="185"/>
      <c r="AQ161" s="212"/>
      <c r="AR161" s="44"/>
      <c r="AS161" s="53"/>
      <c r="AT161" s="53"/>
      <c r="AU161" s="34"/>
      <c r="AV161" s="600"/>
      <c r="AW161" s="601"/>
      <c r="AX161" s="346"/>
      <c r="AY161" s="600"/>
      <c r="AZ161" s="601"/>
      <c r="BA161" s="346"/>
      <c r="BB161" s="600"/>
      <c r="BC161" s="601"/>
      <c r="BD161" s="34"/>
      <c r="BE161" s="34"/>
      <c r="BF161" s="34"/>
      <c r="BG161" s="34"/>
    </row>
    <row r="162" spans="1:59" ht="17.25" hidden="1" customHeight="1" x14ac:dyDescent="0.15">
      <c r="A162" s="54"/>
      <c r="B162" s="45"/>
      <c r="C162" s="45"/>
      <c r="D162" s="45"/>
      <c r="E162" s="45"/>
      <c r="F162" s="34"/>
      <c r="G162" s="45"/>
      <c r="H162" s="47"/>
      <c r="I162" s="45"/>
      <c r="J162" s="45"/>
      <c r="K162" s="45"/>
      <c r="L162" s="45"/>
      <c r="M162" s="45"/>
      <c r="N162" s="45"/>
      <c r="O162" s="45"/>
      <c r="P162" s="55"/>
      <c r="Q162" s="45"/>
      <c r="R162" s="45"/>
      <c r="S162" s="45"/>
      <c r="T162" s="45"/>
      <c r="U162" s="45"/>
      <c r="V162" s="45"/>
      <c r="W162" s="45"/>
      <c r="X162" s="44"/>
      <c r="Y162" s="44"/>
      <c r="Z162" s="42"/>
      <c r="AA162" s="34"/>
      <c r="AB162" s="34"/>
      <c r="AC162" s="34"/>
      <c r="AD162" s="34"/>
      <c r="AE162" s="82"/>
      <c r="AF162" s="82"/>
      <c r="AG162" s="82"/>
      <c r="AH162" s="82"/>
      <c r="AI162" s="82"/>
      <c r="AJ162" s="132" t="s">
        <v>32</v>
      </c>
      <c r="AK162" s="82"/>
      <c r="AL162" s="82"/>
      <c r="AM162" s="82"/>
      <c r="AN162" s="82"/>
      <c r="AO162" s="82"/>
      <c r="AP162" s="82"/>
      <c r="AQ162" s="82"/>
      <c r="AR162" s="34"/>
      <c r="AS162" s="34"/>
      <c r="AT162" s="34"/>
      <c r="AU162" s="34"/>
      <c r="AV162" s="34"/>
      <c r="AW162" s="34"/>
      <c r="AX162" s="34"/>
      <c r="AY162" s="34"/>
      <c r="AZ162" s="69" t="s">
        <v>44</v>
      </c>
      <c r="BA162" s="34"/>
      <c r="BB162" s="34"/>
      <c r="BC162" s="34"/>
      <c r="BD162" s="34"/>
      <c r="BE162" s="34"/>
      <c r="BF162" s="34"/>
      <c r="BG162" s="34"/>
    </row>
    <row r="163" spans="1:59" ht="25.5" hidden="1" customHeight="1" x14ac:dyDescent="0.2">
      <c r="A163" s="54"/>
      <c r="B163" s="34"/>
      <c r="C163" s="225" t="s">
        <v>158</v>
      </c>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7"/>
      <c r="AD163" s="34"/>
      <c r="AE163" s="82"/>
      <c r="AF163" s="82"/>
      <c r="AG163" s="82"/>
      <c r="AH163" s="82"/>
      <c r="AI163" s="82"/>
      <c r="AJ163" s="82"/>
      <c r="AK163" s="82"/>
      <c r="AL163" s="82"/>
      <c r="AM163" s="82"/>
      <c r="AN163" s="82"/>
      <c r="AO163" s="82"/>
      <c r="AP163" s="82"/>
      <c r="AQ163" s="82"/>
      <c r="AR163" s="34"/>
      <c r="AS163" s="34"/>
      <c r="AT163" s="34"/>
      <c r="AU163" s="34"/>
      <c r="AV163" s="34"/>
      <c r="AW163" s="34"/>
      <c r="AX163" s="34"/>
      <c r="AY163" s="34"/>
      <c r="AZ163" s="144" t="s">
        <v>45</v>
      </c>
      <c r="BA163" s="34"/>
      <c r="BB163" s="34"/>
      <c r="BC163" s="34"/>
      <c r="BD163" s="34"/>
      <c r="BE163" s="34"/>
      <c r="BF163" s="34"/>
      <c r="BG163" s="34"/>
    </row>
    <row r="164" spans="1:59" ht="25.5" hidden="1" customHeight="1" x14ac:dyDescent="0.15">
      <c r="A164" s="54"/>
      <c r="B164" s="34"/>
      <c r="C164" s="228"/>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30"/>
      <c r="AD164" s="34"/>
      <c r="AE164" s="133" t="s">
        <v>46</v>
      </c>
      <c r="AF164" s="82"/>
      <c r="AG164" s="82"/>
      <c r="AH164" s="82"/>
      <c r="AI164" s="82"/>
      <c r="AJ164" s="82"/>
      <c r="AK164" s="82"/>
      <c r="AL164" s="82"/>
      <c r="AM164" s="82"/>
      <c r="AN164" s="82"/>
      <c r="AO164" s="82"/>
      <c r="AP164" s="82"/>
      <c r="AQ164" s="82"/>
      <c r="AR164" s="34"/>
      <c r="AS164" s="34"/>
      <c r="AT164" s="34"/>
      <c r="AU164" s="34"/>
      <c r="AV164" s="34"/>
      <c r="AW164" s="34" t="s">
        <v>47</v>
      </c>
      <c r="AX164" s="34"/>
      <c r="AY164" s="34"/>
      <c r="AZ164" s="34" t="s">
        <v>48</v>
      </c>
      <c r="BA164" s="70"/>
      <c r="BB164" s="34"/>
      <c r="BC164" s="34"/>
      <c r="BD164" s="34"/>
      <c r="BE164" s="34"/>
      <c r="BF164" s="34"/>
      <c r="BG164" s="34"/>
    </row>
    <row r="165" spans="1:59" s="52" customFormat="1" ht="25.5" hidden="1" customHeight="1" x14ac:dyDescent="0.15">
      <c r="A165" s="54"/>
      <c r="B165" s="34"/>
      <c r="C165" s="228"/>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30"/>
      <c r="AC165" s="1"/>
      <c r="AD165" s="34"/>
      <c r="AE165" s="213" t="s">
        <v>49</v>
      </c>
      <c r="AF165" s="234"/>
      <c r="AG165" s="234"/>
      <c r="AH165" s="234"/>
      <c r="AI165" s="234"/>
      <c r="AJ165" s="234"/>
      <c r="AK165" s="235"/>
      <c r="AL165" s="239">
        <f>IF(AZ155=0,0,ROUNDUP(AW165/AZ155,3))</f>
        <v>0</v>
      </c>
      <c r="AM165" s="240"/>
      <c r="AN165" s="240"/>
      <c r="AO165" s="240"/>
      <c r="AP165" s="240"/>
      <c r="AQ165" s="241"/>
      <c r="AR165" s="34"/>
      <c r="AS165" s="34"/>
      <c r="AT165" s="34"/>
      <c r="AU165" s="51"/>
      <c r="AV165" s="600" t="s">
        <v>50</v>
      </c>
      <c r="AW165" s="602">
        <f>IF(AW155-AW160&gt;0,IF(AW155-AW160&gt;AZ155,AZ155,AW155-AW160),0)</f>
        <v>0</v>
      </c>
      <c r="AX165" s="603" t="s">
        <v>51</v>
      </c>
      <c r="AY165" s="603"/>
      <c r="AZ165" s="70"/>
      <c r="BA165" s="70"/>
      <c r="BB165" s="51"/>
      <c r="BC165" s="51"/>
      <c r="BD165" s="51"/>
      <c r="BE165" s="51"/>
      <c r="BF165" s="51"/>
      <c r="BG165" s="51"/>
    </row>
    <row r="166" spans="1:59" ht="35.25" hidden="1" customHeight="1" x14ac:dyDescent="0.15">
      <c r="A166" s="54"/>
      <c r="B166" s="34"/>
      <c r="C166" s="228"/>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30"/>
      <c r="AD166" s="34"/>
      <c r="AE166" s="236"/>
      <c r="AF166" s="237"/>
      <c r="AG166" s="237"/>
      <c r="AH166" s="237"/>
      <c r="AI166" s="237"/>
      <c r="AJ166" s="237"/>
      <c r="AK166" s="238"/>
      <c r="AL166" s="242"/>
      <c r="AM166" s="243"/>
      <c r="AN166" s="243"/>
      <c r="AO166" s="243"/>
      <c r="AP166" s="243"/>
      <c r="AQ166" s="244"/>
      <c r="AR166" s="34"/>
      <c r="AS166" s="34"/>
      <c r="AT166" s="34"/>
      <c r="AU166" s="600"/>
      <c r="AV166" s="600"/>
      <c r="AW166" s="602"/>
      <c r="AX166" s="603"/>
      <c r="AY166" s="603"/>
      <c r="AZ166" s="34"/>
      <c r="BA166" s="34"/>
      <c r="BB166" s="34"/>
      <c r="BC166" s="34"/>
      <c r="BD166" s="34"/>
      <c r="BE166" s="34"/>
      <c r="BF166" s="34"/>
      <c r="BG166" s="34"/>
    </row>
    <row r="167" spans="1:59" ht="25.5" hidden="1" customHeight="1" x14ac:dyDescent="0.15">
      <c r="A167" s="54"/>
      <c r="B167" s="34"/>
      <c r="C167" s="231"/>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3"/>
      <c r="AD167" s="34"/>
      <c r="AE167" s="34"/>
      <c r="AF167" s="34"/>
      <c r="AG167" s="34"/>
      <c r="AH167" s="34"/>
      <c r="AI167" s="34"/>
      <c r="AJ167" s="34"/>
      <c r="AK167" s="48" t="s">
        <v>32</v>
      </c>
      <c r="AL167" s="34"/>
      <c r="AM167" s="44"/>
      <c r="AN167" s="44"/>
      <c r="AO167" s="44"/>
      <c r="AP167" s="34"/>
      <c r="AQ167" s="34"/>
      <c r="AR167" s="34"/>
      <c r="AS167" s="34"/>
      <c r="AT167" s="34"/>
      <c r="AU167" s="600"/>
      <c r="AV167" s="34"/>
      <c r="AW167" s="34"/>
      <c r="AX167" s="34"/>
      <c r="AY167" s="34"/>
      <c r="AZ167" s="34"/>
      <c r="BA167" s="34"/>
      <c r="BB167" s="34"/>
      <c r="BC167" s="34"/>
      <c r="BD167" s="34"/>
      <c r="BE167" s="34"/>
      <c r="BF167" s="34"/>
      <c r="BG167" s="34"/>
    </row>
    <row r="168" spans="1:59" ht="25.5" hidden="1" customHeight="1" x14ac:dyDescent="0.15">
      <c r="A168" s="54"/>
      <c r="B168" s="34"/>
      <c r="C168" s="34"/>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D168" s="34"/>
      <c r="AE168" s="34"/>
      <c r="AF168" s="34"/>
      <c r="AG168" s="34"/>
      <c r="AH168" s="34"/>
      <c r="AI168" s="34"/>
      <c r="AJ168" s="34"/>
      <c r="AK168" s="57" t="s">
        <v>52</v>
      </c>
      <c r="AL168" s="34"/>
      <c r="AM168" s="44"/>
      <c r="AN168" s="44"/>
      <c r="AO168" s="44"/>
      <c r="AP168" s="34"/>
      <c r="AQ168" s="34"/>
      <c r="AR168" s="34"/>
      <c r="AS168" s="34"/>
      <c r="AT168" s="34"/>
      <c r="AU168" s="34"/>
      <c r="AV168" s="34"/>
      <c r="AW168" s="34"/>
      <c r="AX168" s="34"/>
      <c r="AY168" s="34"/>
      <c r="AZ168" s="34"/>
      <c r="BA168" s="34"/>
      <c r="BB168" s="34"/>
      <c r="BC168" s="34"/>
      <c r="BD168" s="34"/>
      <c r="BE168" s="34"/>
      <c r="BF168" s="34"/>
    </row>
    <row r="169" spans="1:59" ht="17.25" hidden="1" customHeight="1" x14ac:dyDescent="0.15">
      <c r="A169" s="58"/>
      <c r="B169" s="59"/>
      <c r="C169" s="59"/>
      <c r="D169" s="59"/>
      <c r="E169" s="59"/>
      <c r="F169" s="60"/>
      <c r="G169" s="59"/>
      <c r="H169" s="59"/>
      <c r="I169" s="59"/>
      <c r="J169" s="59"/>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2"/>
      <c r="AL169" s="61"/>
      <c r="AM169" s="63"/>
      <c r="AN169" s="63"/>
      <c r="AO169" s="63"/>
      <c r="AP169" s="61"/>
      <c r="AQ169" s="61"/>
      <c r="AR169" s="61"/>
      <c r="AS169" s="61"/>
      <c r="AT169" s="34"/>
      <c r="AU169" s="34"/>
      <c r="AV169" s="34"/>
      <c r="AW169" s="34"/>
      <c r="AX169" s="34"/>
      <c r="AY169" s="34"/>
      <c r="AZ169" s="34"/>
      <c r="BA169" s="34"/>
      <c r="BB169" s="34"/>
      <c r="BC169" s="34"/>
      <c r="BD169" s="34"/>
      <c r="BE169" s="34"/>
      <c r="BF169" s="34"/>
    </row>
    <row r="170" spans="1:59" ht="25.5" hidden="1" customHeight="1" x14ac:dyDescent="0.15">
      <c r="A170" s="169" t="s">
        <v>66</v>
      </c>
      <c r="B170" s="170"/>
      <c r="C170" s="170"/>
      <c r="D170" s="170"/>
      <c r="E170" s="170"/>
      <c r="F170" s="170"/>
      <c r="G170" s="170"/>
      <c r="H170" s="170"/>
      <c r="I170" s="171"/>
      <c r="J170" s="33"/>
      <c r="K170" s="64" t="s">
        <v>60</v>
      </c>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33"/>
      <c r="AP170" s="33"/>
      <c r="AQ170" s="33"/>
      <c r="AR170" s="33"/>
      <c r="AS170" s="33"/>
      <c r="AT170" s="33"/>
      <c r="AU170" s="34"/>
      <c r="AV170" s="34" t="s">
        <v>17</v>
      </c>
      <c r="AW170" s="44"/>
      <c r="AX170" s="44"/>
      <c r="AY170" s="44"/>
      <c r="AZ170" s="44"/>
      <c r="BA170" s="34"/>
      <c r="BB170" s="44"/>
      <c r="BC170" s="44"/>
      <c r="BD170" s="44"/>
      <c r="BE170" s="44"/>
      <c r="BF170" s="44"/>
      <c r="BG170" s="9"/>
    </row>
    <row r="171" spans="1:59" ht="17.25" hidden="1" customHeight="1" x14ac:dyDescent="0.15">
      <c r="A171" s="172"/>
      <c r="B171" s="173"/>
      <c r="C171" s="173"/>
      <c r="D171" s="173"/>
      <c r="E171" s="173"/>
      <c r="F171" s="173"/>
      <c r="G171" s="173"/>
      <c r="H171" s="173"/>
      <c r="I171" s="174"/>
      <c r="J171" s="35"/>
      <c r="K171" s="35"/>
      <c r="L171" s="35"/>
      <c r="M171" s="35"/>
      <c r="N171" s="35"/>
      <c r="O171" s="35"/>
      <c r="P171" s="35"/>
      <c r="Q171" s="35"/>
      <c r="R171" s="35"/>
      <c r="S171" s="35"/>
      <c r="T171" s="35"/>
      <c r="U171" s="35"/>
      <c r="V171" s="35"/>
      <c r="W171" s="35"/>
      <c r="X171" s="36"/>
      <c r="Y171" s="36"/>
      <c r="Z171" s="36"/>
      <c r="AA171" s="36"/>
      <c r="AB171" s="36"/>
      <c r="AC171" s="36"/>
      <c r="AD171" s="36"/>
      <c r="AE171" s="37"/>
      <c r="AF171" s="36"/>
      <c r="AG171" s="36"/>
      <c r="AH171" s="36"/>
      <c r="AI171" s="36"/>
      <c r="AJ171" s="36"/>
      <c r="AK171" s="36"/>
      <c r="AL171" s="36"/>
      <c r="AM171" s="36"/>
      <c r="AN171" s="36"/>
      <c r="AO171" s="36"/>
      <c r="AP171" s="38"/>
      <c r="AQ171" s="38"/>
      <c r="AR171" s="38"/>
      <c r="AS171" s="38"/>
      <c r="AT171" s="34"/>
      <c r="AU171" s="34"/>
      <c r="AV171" s="34"/>
      <c r="AW171" s="34"/>
      <c r="AX171" s="34"/>
      <c r="AY171" s="34"/>
      <c r="AZ171" s="34"/>
      <c r="BA171" s="34"/>
      <c r="BB171" s="34"/>
      <c r="BC171" s="34"/>
      <c r="BD171" s="34"/>
      <c r="BE171" s="34"/>
      <c r="BF171" s="34"/>
      <c r="BG171" s="34"/>
    </row>
    <row r="172" spans="1:59" ht="28.5" hidden="1" customHeight="1" x14ac:dyDescent="0.15">
      <c r="A172" s="39"/>
      <c r="B172" s="40" t="s">
        <v>18</v>
      </c>
      <c r="C172" s="41"/>
      <c r="D172" s="41"/>
      <c r="E172" s="41"/>
      <c r="F172" s="34"/>
      <c r="G172" s="42"/>
      <c r="H172" s="34"/>
      <c r="I172" s="42"/>
      <c r="J172" s="42"/>
      <c r="K172" s="42"/>
      <c r="L172" s="42"/>
      <c r="M172" s="42"/>
      <c r="N172" s="42"/>
      <c r="O172" s="42"/>
      <c r="P172" s="42"/>
      <c r="Q172" s="42"/>
      <c r="R172" s="42"/>
      <c r="S172" s="42"/>
      <c r="T172" s="42"/>
      <c r="U172" s="42"/>
      <c r="V172" s="42"/>
      <c r="W172" s="42"/>
      <c r="X172" s="42"/>
      <c r="Y172" s="42"/>
      <c r="Z172" s="42"/>
      <c r="AA172" s="43"/>
      <c r="AB172" s="44"/>
      <c r="AC172" s="44"/>
      <c r="AD172" s="44"/>
      <c r="AE172" s="40" t="s">
        <v>19</v>
      </c>
      <c r="AF172" s="44"/>
      <c r="AG172" s="44"/>
      <c r="AH172" s="44"/>
      <c r="AI172" s="44"/>
      <c r="AJ172" s="44"/>
      <c r="AK172" s="44"/>
      <c r="AL172" s="44"/>
      <c r="AM172" s="44"/>
      <c r="AN172" s="44"/>
      <c r="AO172" s="44"/>
      <c r="AP172" s="44"/>
      <c r="AQ172" s="44"/>
      <c r="AR172" s="44"/>
      <c r="AS172" s="44"/>
      <c r="AT172" s="44"/>
      <c r="AU172" s="34"/>
      <c r="AV172" s="34"/>
      <c r="AW172" s="34" t="s">
        <v>20</v>
      </c>
      <c r="AX172" s="34"/>
      <c r="AY172" s="34"/>
      <c r="AZ172" s="34" t="s">
        <v>21</v>
      </c>
      <c r="BA172" s="34"/>
      <c r="BB172" s="34"/>
      <c r="BC172" s="34"/>
      <c r="BD172" s="34"/>
      <c r="BE172" s="34"/>
      <c r="BF172" s="34"/>
      <c r="BG172" s="34"/>
    </row>
    <row r="173" spans="1:59" ht="25.5" hidden="1" customHeight="1" x14ac:dyDescent="0.15">
      <c r="A173" s="39"/>
      <c r="B173" s="175" t="s">
        <v>22</v>
      </c>
      <c r="C173" s="176"/>
      <c r="D173" s="176"/>
      <c r="E173" s="177"/>
      <c r="F173" s="255" t="s">
        <v>23</v>
      </c>
      <c r="G173" s="256"/>
      <c r="H173" s="604"/>
      <c r="I173" s="604"/>
      <c r="J173" s="184" t="s">
        <v>24</v>
      </c>
      <c r="K173" s="184"/>
      <c r="L173" s="604"/>
      <c r="M173" s="604"/>
      <c r="N173" s="184" t="s">
        <v>25</v>
      </c>
      <c r="O173" s="211"/>
      <c r="P173" s="221" t="s">
        <v>26</v>
      </c>
      <c r="Q173" s="211"/>
      <c r="R173" s="255" t="s">
        <v>27</v>
      </c>
      <c r="S173" s="223"/>
      <c r="T173" s="604"/>
      <c r="U173" s="604"/>
      <c r="V173" s="184" t="s">
        <v>24</v>
      </c>
      <c r="W173" s="184"/>
      <c r="X173" s="604"/>
      <c r="Y173" s="604"/>
      <c r="Z173" s="184" t="s">
        <v>25</v>
      </c>
      <c r="AA173" s="211"/>
      <c r="AB173" s="34"/>
      <c r="AC173" s="34"/>
      <c r="AD173" s="34"/>
      <c r="AE173" s="213" t="s">
        <v>55</v>
      </c>
      <c r="AF173" s="214"/>
      <c r="AG173" s="214"/>
      <c r="AH173" s="214"/>
      <c r="AI173" s="215"/>
      <c r="AJ173" s="219">
        <f>ROUNDDOWN(AZ173/60,0)</f>
        <v>0</v>
      </c>
      <c r="AK173" s="219"/>
      <c r="AL173" s="214" t="s">
        <v>29</v>
      </c>
      <c r="AM173" s="214"/>
      <c r="AN173" s="219">
        <f>AZ173-AJ173*60</f>
        <v>0</v>
      </c>
      <c r="AO173" s="219"/>
      <c r="AP173" s="184" t="s">
        <v>25</v>
      </c>
      <c r="AQ173" s="211"/>
      <c r="AR173" s="44"/>
      <c r="AS173" s="34"/>
      <c r="AT173" s="34"/>
      <c r="AU173" s="600"/>
      <c r="AV173" s="600" t="s">
        <v>30</v>
      </c>
      <c r="AW173" s="601">
        <f>T173*60+X173</f>
        <v>0</v>
      </c>
      <c r="AX173" s="34"/>
      <c r="AY173" s="600" t="s">
        <v>31</v>
      </c>
      <c r="AZ173" s="601">
        <f>(T173*60+X173)-(H173*60+L173)</f>
        <v>0</v>
      </c>
      <c r="BA173" s="34"/>
      <c r="BB173" s="34"/>
      <c r="BC173" s="34"/>
      <c r="BD173" s="34"/>
      <c r="BE173" s="34"/>
      <c r="BF173" s="34"/>
      <c r="BG173" s="34"/>
    </row>
    <row r="174" spans="1:59" ht="35.25" hidden="1" customHeight="1" x14ac:dyDescent="0.15">
      <c r="A174" s="39"/>
      <c r="B174" s="178"/>
      <c r="C174" s="179"/>
      <c r="D174" s="179"/>
      <c r="E174" s="180"/>
      <c r="F174" s="257"/>
      <c r="G174" s="258"/>
      <c r="H174" s="605"/>
      <c r="I174" s="605"/>
      <c r="J174" s="185"/>
      <c r="K174" s="185"/>
      <c r="L174" s="605"/>
      <c r="M174" s="605"/>
      <c r="N174" s="185"/>
      <c r="O174" s="212"/>
      <c r="P174" s="222"/>
      <c r="Q174" s="212"/>
      <c r="R174" s="257"/>
      <c r="S174" s="224"/>
      <c r="T174" s="605"/>
      <c r="U174" s="605"/>
      <c r="V174" s="185"/>
      <c r="W174" s="185"/>
      <c r="X174" s="605"/>
      <c r="Y174" s="605"/>
      <c r="Z174" s="185"/>
      <c r="AA174" s="212"/>
      <c r="AB174" s="34"/>
      <c r="AC174" s="34"/>
      <c r="AD174" s="34"/>
      <c r="AE174" s="216"/>
      <c r="AF174" s="217"/>
      <c r="AG174" s="217"/>
      <c r="AH174" s="217"/>
      <c r="AI174" s="218"/>
      <c r="AJ174" s="220"/>
      <c r="AK174" s="220"/>
      <c r="AL174" s="217"/>
      <c r="AM174" s="217"/>
      <c r="AN174" s="220"/>
      <c r="AO174" s="220"/>
      <c r="AP174" s="185"/>
      <c r="AQ174" s="212"/>
      <c r="AR174" s="44"/>
      <c r="AS174" s="34"/>
      <c r="AT174" s="34"/>
      <c r="AU174" s="600"/>
      <c r="AV174" s="600"/>
      <c r="AW174" s="601"/>
      <c r="AX174" s="34"/>
      <c r="AY174" s="600"/>
      <c r="AZ174" s="601"/>
      <c r="BA174" s="34"/>
      <c r="BB174" s="34"/>
      <c r="BC174" s="34"/>
      <c r="BD174" s="34"/>
      <c r="BE174" s="34"/>
      <c r="BF174" s="34"/>
      <c r="BG174" s="34"/>
    </row>
    <row r="175" spans="1:59" ht="17.25" hidden="1" customHeight="1" x14ac:dyDescent="0.15">
      <c r="A175" s="39"/>
      <c r="B175" s="45"/>
      <c r="C175" s="45"/>
      <c r="D175" s="45"/>
      <c r="E175" s="45"/>
      <c r="F175" s="46"/>
      <c r="G175" s="46"/>
      <c r="H175" s="47"/>
      <c r="I175" s="46"/>
      <c r="J175" s="46"/>
      <c r="K175" s="46"/>
      <c r="L175" s="46"/>
      <c r="M175" s="46"/>
      <c r="N175" s="46"/>
      <c r="O175" s="46"/>
      <c r="P175" s="46"/>
      <c r="Q175" s="46"/>
      <c r="R175" s="46"/>
      <c r="S175" s="46"/>
      <c r="T175" s="46"/>
      <c r="U175" s="46"/>
      <c r="V175" s="46"/>
      <c r="W175" s="46"/>
      <c r="X175" s="44"/>
      <c r="Y175" s="44"/>
      <c r="Z175" s="42"/>
      <c r="AA175" s="43"/>
      <c r="AB175" s="44"/>
      <c r="AC175" s="44"/>
      <c r="AD175" s="44"/>
      <c r="AE175" s="131"/>
      <c r="AF175" s="131"/>
      <c r="AG175" s="131"/>
      <c r="AH175" s="131"/>
      <c r="AI175" s="131"/>
      <c r="AJ175" s="132" t="s">
        <v>32</v>
      </c>
      <c r="AK175" s="131"/>
      <c r="AL175" s="131"/>
      <c r="AM175" s="131"/>
      <c r="AN175" s="131"/>
      <c r="AO175" s="131"/>
      <c r="AP175" s="131"/>
      <c r="AQ175" s="131"/>
      <c r="AR175" s="44"/>
      <c r="AS175" s="34"/>
      <c r="AT175" s="34"/>
      <c r="AU175" s="34"/>
      <c r="AV175" s="34"/>
      <c r="AW175" s="34"/>
      <c r="AX175" s="34"/>
      <c r="AY175" s="34"/>
      <c r="AZ175" s="34"/>
      <c r="BA175" s="34"/>
      <c r="BB175" s="34"/>
      <c r="BC175" s="34"/>
      <c r="BD175" s="34"/>
      <c r="BE175" s="34"/>
      <c r="BF175" s="34"/>
      <c r="BG175" s="34"/>
    </row>
    <row r="176" spans="1:59" s="34" customFormat="1" ht="25.5" hidden="1" customHeight="1" x14ac:dyDescent="0.15">
      <c r="A176" s="39"/>
      <c r="B176" s="40"/>
      <c r="C176" s="41"/>
      <c r="D176" s="41"/>
      <c r="E176" s="41"/>
      <c r="F176" s="42"/>
      <c r="G176" s="42"/>
      <c r="H176" s="42"/>
      <c r="I176" s="42"/>
      <c r="J176" s="42"/>
      <c r="K176" s="42"/>
      <c r="L176" s="42"/>
      <c r="M176" s="42"/>
      <c r="N176" s="42"/>
      <c r="O176" s="42"/>
      <c r="P176" s="42"/>
      <c r="Q176" s="42"/>
      <c r="R176" s="42"/>
      <c r="S176" s="42"/>
      <c r="T176" s="42"/>
      <c r="U176" s="42"/>
      <c r="V176" s="42"/>
      <c r="W176" s="43"/>
      <c r="X176" s="44"/>
      <c r="Y176" s="44"/>
      <c r="Z176" s="42"/>
      <c r="AA176" s="43"/>
      <c r="AB176" s="44"/>
      <c r="AC176" s="44"/>
      <c r="AD176" s="44"/>
      <c r="AE176" s="131"/>
      <c r="AF176" s="131"/>
      <c r="AG176" s="131"/>
      <c r="AH176" s="131"/>
      <c r="AI176" s="131"/>
      <c r="AJ176" s="131"/>
      <c r="AK176" s="131"/>
      <c r="AL176" s="131"/>
      <c r="AM176" s="131"/>
      <c r="AN176" s="131"/>
      <c r="AO176" s="131"/>
      <c r="AP176" s="131"/>
      <c r="AQ176" s="131"/>
      <c r="AR176" s="44"/>
      <c r="AW176" s="51" t="s">
        <v>33</v>
      </c>
      <c r="AZ176" s="34" t="s">
        <v>34</v>
      </c>
    </row>
    <row r="177" spans="1:59" s="52" customFormat="1" ht="25.5" hidden="1" customHeight="1" x14ac:dyDescent="0.15">
      <c r="A177" s="49"/>
      <c r="B177" s="50" t="s">
        <v>35</v>
      </c>
      <c r="C177" s="50"/>
      <c r="D177" s="50"/>
      <c r="E177" s="50"/>
      <c r="F177" s="50"/>
      <c r="G177" s="50"/>
      <c r="H177" s="50"/>
      <c r="I177" s="50"/>
      <c r="J177" s="50"/>
      <c r="K177" s="50"/>
      <c r="L177" s="50"/>
      <c r="M177" s="50"/>
      <c r="N177" s="50"/>
      <c r="O177" s="51"/>
      <c r="P177" s="50"/>
      <c r="Q177" s="50"/>
      <c r="R177" s="50"/>
      <c r="S177" s="50"/>
      <c r="T177" s="50"/>
      <c r="U177" s="12"/>
      <c r="V177" s="50"/>
      <c r="W177" s="50"/>
      <c r="X177" s="44"/>
      <c r="Y177" s="44"/>
      <c r="Z177" s="42"/>
      <c r="AA177" s="43"/>
      <c r="AB177" s="44"/>
      <c r="AC177" s="44"/>
      <c r="AD177" s="44"/>
      <c r="AE177" s="133" t="s">
        <v>36</v>
      </c>
      <c r="AF177" s="134"/>
      <c r="AG177" s="135"/>
      <c r="AH177" s="135"/>
      <c r="AI177" s="135"/>
      <c r="AJ177" s="135"/>
      <c r="AK177" s="135"/>
      <c r="AL177" s="135"/>
      <c r="AM177" s="135"/>
      <c r="AN177" s="131"/>
      <c r="AO177" s="131"/>
      <c r="AP177" s="131"/>
      <c r="AQ177" s="82"/>
      <c r="AR177" s="44"/>
      <c r="AS177" s="34"/>
      <c r="AT177" s="34"/>
      <c r="AU177" s="51"/>
      <c r="AV177" s="51"/>
      <c r="AW177" s="51" t="s">
        <v>37</v>
      </c>
      <c r="AX177" s="51"/>
      <c r="AY177" s="51"/>
      <c r="AZ177" s="34" t="s">
        <v>38</v>
      </c>
      <c r="BA177" s="51"/>
      <c r="BB177" s="34"/>
      <c r="BC177" s="34" t="s">
        <v>39</v>
      </c>
      <c r="BD177" s="51"/>
      <c r="BE177" s="34"/>
      <c r="BF177" s="51"/>
      <c r="BG177" s="51"/>
    </row>
    <row r="178" spans="1:59" ht="25.5" hidden="1" customHeight="1" x14ac:dyDescent="0.15">
      <c r="A178" s="39"/>
      <c r="B178" s="175" t="s">
        <v>56</v>
      </c>
      <c r="C178" s="176"/>
      <c r="D178" s="176"/>
      <c r="E178" s="177"/>
      <c r="F178" s="255" t="s">
        <v>23</v>
      </c>
      <c r="G178" s="256"/>
      <c r="H178" s="604"/>
      <c r="I178" s="604"/>
      <c r="J178" s="184" t="s">
        <v>24</v>
      </c>
      <c r="K178" s="184"/>
      <c r="L178" s="604"/>
      <c r="M178" s="604"/>
      <c r="N178" s="184" t="s">
        <v>25</v>
      </c>
      <c r="O178" s="211"/>
      <c r="P178" s="221" t="s">
        <v>26</v>
      </c>
      <c r="Q178" s="211"/>
      <c r="R178" s="255" t="s">
        <v>27</v>
      </c>
      <c r="S178" s="256"/>
      <c r="T178" s="606"/>
      <c r="U178" s="604"/>
      <c r="V178" s="184" t="s">
        <v>24</v>
      </c>
      <c r="W178" s="184"/>
      <c r="X178" s="604"/>
      <c r="Y178" s="604"/>
      <c r="Z178" s="184" t="s">
        <v>25</v>
      </c>
      <c r="AA178" s="211"/>
      <c r="AB178" s="44"/>
      <c r="AC178" s="44"/>
      <c r="AD178" s="44"/>
      <c r="AE178" s="248" t="s">
        <v>57</v>
      </c>
      <c r="AF178" s="184"/>
      <c r="AG178" s="184"/>
      <c r="AH178" s="184"/>
      <c r="AI178" s="211"/>
      <c r="AJ178" s="249">
        <f>ROUNDDOWN(AW183/60,0)</f>
        <v>0</v>
      </c>
      <c r="AK178" s="219"/>
      <c r="AL178" s="184" t="s">
        <v>24</v>
      </c>
      <c r="AM178" s="184"/>
      <c r="AN178" s="219">
        <f>AW183-AJ178*60</f>
        <v>0</v>
      </c>
      <c r="AO178" s="219"/>
      <c r="AP178" s="184" t="s">
        <v>25</v>
      </c>
      <c r="AQ178" s="211"/>
      <c r="AR178" s="44"/>
      <c r="AS178" s="53"/>
      <c r="AT178" s="53"/>
      <c r="AU178" s="34"/>
      <c r="AV178" s="600" t="s">
        <v>41</v>
      </c>
      <c r="AW178" s="601">
        <f>IF(AZ178&lt;=BC178,BC178,AW173)</f>
        <v>1200</v>
      </c>
      <c r="AX178" s="346"/>
      <c r="AY178" s="600" t="s">
        <v>42</v>
      </c>
      <c r="AZ178" s="601">
        <f>T178*60+X178</f>
        <v>0</v>
      </c>
      <c r="BA178" s="346"/>
      <c r="BB178" s="600" t="s">
        <v>43</v>
      </c>
      <c r="BC178" s="601">
        <v>1200</v>
      </c>
      <c r="BD178" s="34"/>
      <c r="BE178" s="34"/>
      <c r="BF178" s="34"/>
      <c r="BG178" s="34"/>
    </row>
    <row r="179" spans="1:59" ht="35.25" hidden="1" customHeight="1" x14ac:dyDescent="0.15">
      <c r="A179" s="39"/>
      <c r="B179" s="178"/>
      <c r="C179" s="179"/>
      <c r="D179" s="179"/>
      <c r="E179" s="180"/>
      <c r="F179" s="257"/>
      <c r="G179" s="258"/>
      <c r="H179" s="605"/>
      <c r="I179" s="605"/>
      <c r="J179" s="185"/>
      <c r="K179" s="185"/>
      <c r="L179" s="605"/>
      <c r="M179" s="605"/>
      <c r="N179" s="185"/>
      <c r="O179" s="212"/>
      <c r="P179" s="222"/>
      <c r="Q179" s="212"/>
      <c r="R179" s="257"/>
      <c r="S179" s="258"/>
      <c r="T179" s="607"/>
      <c r="U179" s="605"/>
      <c r="V179" s="185"/>
      <c r="W179" s="185"/>
      <c r="X179" s="605"/>
      <c r="Y179" s="605"/>
      <c r="Z179" s="185"/>
      <c r="AA179" s="212"/>
      <c r="AB179" s="34"/>
      <c r="AC179" s="34"/>
      <c r="AD179" s="34"/>
      <c r="AE179" s="222"/>
      <c r="AF179" s="185"/>
      <c r="AG179" s="185"/>
      <c r="AH179" s="185"/>
      <c r="AI179" s="212"/>
      <c r="AJ179" s="250"/>
      <c r="AK179" s="220"/>
      <c r="AL179" s="185"/>
      <c r="AM179" s="185"/>
      <c r="AN179" s="220"/>
      <c r="AO179" s="220"/>
      <c r="AP179" s="185"/>
      <c r="AQ179" s="212"/>
      <c r="AR179" s="44"/>
      <c r="AS179" s="53"/>
      <c r="AT179" s="53"/>
      <c r="AU179" s="34"/>
      <c r="AV179" s="600"/>
      <c r="AW179" s="601"/>
      <c r="AX179" s="346"/>
      <c r="AY179" s="600"/>
      <c r="AZ179" s="601"/>
      <c r="BA179" s="346"/>
      <c r="BB179" s="600"/>
      <c r="BC179" s="601"/>
      <c r="BD179" s="34"/>
      <c r="BE179" s="34"/>
      <c r="BF179" s="34"/>
      <c r="BG179" s="34"/>
    </row>
    <row r="180" spans="1:59" ht="17.25" hidden="1" customHeight="1" x14ac:dyDescent="0.15">
      <c r="A180" s="54"/>
      <c r="B180" s="45"/>
      <c r="C180" s="45"/>
      <c r="D180" s="45"/>
      <c r="E180" s="45"/>
      <c r="F180" s="34"/>
      <c r="G180" s="45"/>
      <c r="H180" s="47"/>
      <c r="I180" s="45"/>
      <c r="J180" s="45"/>
      <c r="K180" s="45"/>
      <c r="L180" s="45"/>
      <c r="M180" s="45"/>
      <c r="N180" s="45"/>
      <c r="O180" s="45"/>
      <c r="P180" s="55"/>
      <c r="Q180" s="45"/>
      <c r="R180" s="45"/>
      <c r="S180" s="45"/>
      <c r="T180" s="45"/>
      <c r="U180" s="45"/>
      <c r="V180" s="45"/>
      <c r="W180" s="45"/>
      <c r="X180" s="44"/>
      <c r="Y180" s="44"/>
      <c r="Z180" s="42"/>
      <c r="AA180" s="34"/>
      <c r="AB180" s="34"/>
      <c r="AC180" s="34"/>
      <c r="AD180" s="34"/>
      <c r="AE180" s="82"/>
      <c r="AF180" s="82"/>
      <c r="AG180" s="82"/>
      <c r="AH180" s="82"/>
      <c r="AI180" s="82"/>
      <c r="AJ180" s="132" t="s">
        <v>32</v>
      </c>
      <c r="AK180" s="82"/>
      <c r="AL180" s="82"/>
      <c r="AM180" s="82"/>
      <c r="AN180" s="82"/>
      <c r="AO180" s="82"/>
      <c r="AP180" s="82"/>
      <c r="AQ180" s="82"/>
      <c r="AR180" s="34"/>
      <c r="AS180" s="34"/>
      <c r="AT180" s="34"/>
      <c r="AU180" s="34"/>
      <c r="AV180" s="34"/>
      <c r="AW180" s="34"/>
      <c r="AX180" s="34"/>
      <c r="AY180" s="34"/>
      <c r="AZ180" s="69" t="s">
        <v>44</v>
      </c>
      <c r="BA180" s="34"/>
      <c r="BB180" s="34"/>
      <c r="BC180" s="34"/>
      <c r="BD180" s="34"/>
      <c r="BE180" s="34"/>
      <c r="BF180" s="34"/>
      <c r="BG180" s="34"/>
    </row>
    <row r="181" spans="1:59" ht="25.5" hidden="1" customHeight="1" x14ac:dyDescent="0.2">
      <c r="A181" s="54"/>
      <c r="B181" s="34"/>
      <c r="C181" s="225" t="s">
        <v>158</v>
      </c>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7"/>
      <c r="AC181" s="34"/>
      <c r="AD181" s="34"/>
      <c r="AE181" s="82"/>
      <c r="AF181" s="82"/>
      <c r="AG181" s="82"/>
      <c r="AH181" s="82"/>
      <c r="AI181" s="82"/>
      <c r="AJ181" s="82"/>
      <c r="AK181" s="82"/>
      <c r="AL181" s="82"/>
      <c r="AM181" s="82"/>
      <c r="AN181" s="82"/>
      <c r="AO181" s="82"/>
      <c r="AP181" s="82"/>
      <c r="AQ181" s="82"/>
      <c r="AR181" s="34"/>
      <c r="AS181" s="34"/>
      <c r="AT181" s="34"/>
      <c r="AU181" s="34"/>
      <c r="AV181" s="34"/>
      <c r="AW181" s="34"/>
      <c r="AX181" s="34"/>
      <c r="AY181" s="34"/>
      <c r="AZ181" s="144" t="s">
        <v>45</v>
      </c>
      <c r="BA181" s="34"/>
      <c r="BB181" s="34"/>
      <c r="BC181" s="34"/>
      <c r="BD181" s="34"/>
      <c r="BE181" s="34"/>
      <c r="BF181" s="34"/>
      <c r="BG181" s="34"/>
    </row>
    <row r="182" spans="1:59" ht="25.5" hidden="1" customHeight="1" x14ac:dyDescent="0.15">
      <c r="A182" s="54"/>
      <c r="B182" s="34"/>
      <c r="C182" s="228"/>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30"/>
      <c r="AC182" s="34"/>
      <c r="AD182" s="34"/>
      <c r="AE182" s="133" t="s">
        <v>46</v>
      </c>
      <c r="AF182" s="82"/>
      <c r="AG182" s="82"/>
      <c r="AH182" s="82"/>
      <c r="AI182" s="82"/>
      <c r="AJ182" s="82"/>
      <c r="AK182" s="82"/>
      <c r="AL182" s="82"/>
      <c r="AM182" s="82"/>
      <c r="AN182" s="82"/>
      <c r="AO182" s="82"/>
      <c r="AP182" s="82"/>
      <c r="AQ182" s="82"/>
      <c r="AR182" s="34"/>
      <c r="AS182" s="34"/>
      <c r="AT182" s="34"/>
      <c r="AU182" s="34"/>
      <c r="AV182" s="34"/>
      <c r="AW182" s="34" t="s">
        <v>47</v>
      </c>
      <c r="AX182" s="34"/>
      <c r="AY182" s="34"/>
      <c r="AZ182" s="34" t="s">
        <v>48</v>
      </c>
      <c r="BA182" s="70"/>
      <c r="BB182" s="34"/>
      <c r="BC182" s="34"/>
      <c r="BD182" s="34"/>
      <c r="BE182" s="34"/>
      <c r="BF182" s="34"/>
      <c r="BG182" s="34"/>
    </row>
    <row r="183" spans="1:59" s="52" customFormat="1" ht="25.5" hidden="1" customHeight="1" x14ac:dyDescent="0.15">
      <c r="A183" s="54"/>
      <c r="B183" s="34"/>
      <c r="C183" s="228"/>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30"/>
      <c r="AC183" s="44"/>
      <c r="AD183" s="44"/>
      <c r="AE183" s="213" t="s">
        <v>58</v>
      </c>
      <c r="AF183" s="234"/>
      <c r="AG183" s="234"/>
      <c r="AH183" s="234"/>
      <c r="AI183" s="234"/>
      <c r="AJ183" s="234"/>
      <c r="AK183" s="235"/>
      <c r="AL183" s="239">
        <f>IF(AZ173=0,0,ROUNDUP(AW183/AZ173,3))</f>
        <v>0</v>
      </c>
      <c r="AM183" s="240"/>
      <c r="AN183" s="240"/>
      <c r="AO183" s="240"/>
      <c r="AP183" s="240"/>
      <c r="AQ183" s="241"/>
      <c r="AR183" s="34"/>
      <c r="AS183" s="34"/>
      <c r="AT183" s="34"/>
      <c r="AU183" s="51"/>
      <c r="AV183" s="600" t="s">
        <v>50</v>
      </c>
      <c r="AW183" s="602">
        <f>IF(AW173-AW178&gt;0,IF(AW173-AW178&gt;AZ173,AZ173,AW173-AW178),0)</f>
        <v>0</v>
      </c>
      <c r="AX183" s="603" t="s">
        <v>51</v>
      </c>
      <c r="AY183" s="603"/>
      <c r="AZ183" s="70"/>
      <c r="BA183" s="70"/>
      <c r="BB183" s="51"/>
      <c r="BC183" s="51"/>
      <c r="BD183" s="51"/>
      <c r="BE183" s="51"/>
      <c r="BF183" s="51"/>
      <c r="BG183" s="51"/>
    </row>
    <row r="184" spans="1:59" ht="35.25" hidden="1" customHeight="1" x14ac:dyDescent="0.15">
      <c r="A184" s="65"/>
      <c r="B184" s="34"/>
      <c r="C184" s="228"/>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30"/>
      <c r="AC184" s="34"/>
      <c r="AD184" s="34"/>
      <c r="AE184" s="236"/>
      <c r="AF184" s="237"/>
      <c r="AG184" s="237"/>
      <c r="AH184" s="237"/>
      <c r="AI184" s="237"/>
      <c r="AJ184" s="237"/>
      <c r="AK184" s="238"/>
      <c r="AL184" s="242"/>
      <c r="AM184" s="243"/>
      <c r="AN184" s="243"/>
      <c r="AO184" s="243"/>
      <c r="AP184" s="243"/>
      <c r="AQ184" s="244"/>
      <c r="AR184" s="34"/>
      <c r="AS184" s="34"/>
      <c r="AT184" s="34"/>
      <c r="AU184" s="600"/>
      <c r="AV184" s="600"/>
      <c r="AW184" s="602"/>
      <c r="AX184" s="603"/>
      <c r="AY184" s="603"/>
      <c r="AZ184" s="34"/>
      <c r="BA184" s="34"/>
      <c r="BB184" s="34"/>
      <c r="BC184" s="34"/>
      <c r="BD184" s="34"/>
      <c r="BE184" s="34"/>
      <c r="BF184" s="34"/>
      <c r="BG184" s="34"/>
    </row>
    <row r="185" spans="1:59" ht="25.5" hidden="1" customHeight="1" x14ac:dyDescent="0.15">
      <c r="A185" s="65"/>
      <c r="B185" s="34"/>
      <c r="C185" s="231"/>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3"/>
      <c r="AC185" s="34"/>
      <c r="AD185" s="34"/>
      <c r="AE185" s="34"/>
      <c r="AF185" s="34"/>
      <c r="AG185" s="34"/>
      <c r="AH185" s="34"/>
      <c r="AI185" s="34"/>
      <c r="AJ185" s="34"/>
      <c r="AK185" s="48" t="s">
        <v>32</v>
      </c>
      <c r="AL185" s="34"/>
      <c r="AM185" s="44"/>
      <c r="AN185" s="44"/>
      <c r="AO185" s="44"/>
      <c r="AP185" s="34"/>
      <c r="AQ185" s="34"/>
      <c r="AR185" s="34"/>
      <c r="AS185" s="34"/>
      <c r="AT185" s="34"/>
      <c r="AU185" s="600"/>
      <c r="AV185" s="34"/>
      <c r="AW185" s="34"/>
      <c r="AX185" s="34"/>
      <c r="AY185" s="34"/>
      <c r="AZ185" s="34"/>
      <c r="BA185" s="34"/>
      <c r="BB185" s="34"/>
      <c r="BC185" s="34"/>
      <c r="BD185" s="34"/>
      <c r="BE185" s="34"/>
      <c r="BF185" s="34"/>
      <c r="BG185" s="34"/>
    </row>
    <row r="186" spans="1:59" ht="25.5" hidden="1" customHeight="1" x14ac:dyDescent="0.15">
      <c r="A186" s="54"/>
      <c r="B186" s="41"/>
      <c r="C186" s="34"/>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34"/>
      <c r="AD186" s="34"/>
      <c r="AE186" s="34"/>
      <c r="AF186" s="34"/>
      <c r="AG186" s="34"/>
      <c r="AH186" s="34"/>
      <c r="AI186" s="34"/>
      <c r="AJ186" s="34"/>
      <c r="AK186" s="57" t="s">
        <v>52</v>
      </c>
      <c r="AL186" s="34"/>
      <c r="AM186" s="44"/>
      <c r="AN186" s="44"/>
      <c r="AO186" s="44"/>
      <c r="AP186" s="34"/>
      <c r="AQ186" s="34"/>
      <c r="AR186" s="34"/>
      <c r="AS186" s="34"/>
      <c r="AT186" s="34"/>
      <c r="AU186" s="34"/>
      <c r="AV186" s="34"/>
      <c r="AW186" s="34"/>
      <c r="AX186" s="34"/>
      <c r="AY186" s="34"/>
      <c r="AZ186" s="34"/>
      <c r="BA186" s="34"/>
      <c r="BB186" s="34"/>
      <c r="BC186" s="34"/>
      <c r="BD186" s="34"/>
      <c r="BE186" s="34"/>
      <c r="BF186" s="34"/>
    </row>
    <row r="187" spans="1:59" ht="17.25" hidden="1" customHeight="1" x14ac:dyDescent="0.15">
      <c r="A187" s="58"/>
      <c r="B187" s="59"/>
      <c r="C187" s="59"/>
      <c r="D187" s="59"/>
      <c r="E187" s="59"/>
      <c r="F187" s="60"/>
      <c r="G187" s="59"/>
      <c r="H187" s="59"/>
      <c r="I187" s="59"/>
      <c r="J187" s="59"/>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2"/>
      <c r="AL187" s="61"/>
      <c r="AM187" s="63"/>
      <c r="AN187" s="63"/>
      <c r="AO187" s="63"/>
      <c r="AP187" s="61"/>
      <c r="AQ187" s="61"/>
      <c r="AR187" s="61"/>
      <c r="AS187" s="61"/>
      <c r="AT187" s="34"/>
      <c r="AU187" s="34"/>
      <c r="AV187" s="34"/>
      <c r="AW187" s="34"/>
      <c r="AX187" s="34"/>
      <c r="AY187" s="34"/>
      <c r="AZ187" s="34"/>
      <c r="BA187" s="34"/>
      <c r="BB187" s="34"/>
      <c r="BC187" s="34"/>
      <c r="BD187" s="34"/>
      <c r="BE187" s="34"/>
      <c r="BF187" s="34"/>
    </row>
    <row r="188" spans="1:59" ht="25.5" hidden="1" customHeight="1" x14ac:dyDescent="0.15">
      <c r="A188" s="169" t="s">
        <v>67</v>
      </c>
      <c r="B188" s="170"/>
      <c r="C188" s="170"/>
      <c r="D188" s="170"/>
      <c r="E188" s="170"/>
      <c r="F188" s="170"/>
      <c r="G188" s="170"/>
      <c r="H188" s="170"/>
      <c r="I188" s="171"/>
      <c r="J188" s="33"/>
      <c r="K188" s="64" t="s">
        <v>54</v>
      </c>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33"/>
      <c r="AP188" s="33"/>
      <c r="AQ188" s="33"/>
      <c r="AR188" s="33"/>
      <c r="AS188" s="33"/>
      <c r="AT188" s="33"/>
      <c r="AU188" s="34"/>
      <c r="AV188" s="34" t="s">
        <v>17</v>
      </c>
      <c r="AW188" s="44"/>
      <c r="AX188" s="44"/>
      <c r="AY188" s="44"/>
      <c r="AZ188" s="44"/>
      <c r="BA188" s="34"/>
      <c r="BB188" s="44"/>
      <c r="BC188" s="44"/>
      <c r="BD188" s="44"/>
      <c r="BE188" s="44"/>
      <c r="BF188" s="44"/>
      <c r="BG188" s="9"/>
    </row>
    <row r="189" spans="1:59" ht="17.25" hidden="1" customHeight="1" x14ac:dyDescent="0.15">
      <c r="A189" s="172"/>
      <c r="B189" s="173"/>
      <c r="C189" s="173"/>
      <c r="D189" s="173"/>
      <c r="E189" s="173"/>
      <c r="F189" s="173"/>
      <c r="G189" s="173"/>
      <c r="H189" s="173"/>
      <c r="I189" s="174"/>
      <c r="J189" s="35"/>
      <c r="K189" s="35"/>
      <c r="L189" s="35"/>
      <c r="M189" s="35"/>
      <c r="N189" s="35"/>
      <c r="O189" s="35"/>
      <c r="P189" s="35"/>
      <c r="Q189" s="35"/>
      <c r="R189" s="35"/>
      <c r="S189" s="35"/>
      <c r="T189" s="35"/>
      <c r="U189" s="35"/>
      <c r="V189" s="35"/>
      <c r="W189" s="35"/>
      <c r="X189" s="36"/>
      <c r="Y189" s="36"/>
      <c r="Z189" s="36"/>
      <c r="AA189" s="36"/>
      <c r="AB189" s="36"/>
      <c r="AC189" s="36"/>
      <c r="AD189" s="36"/>
      <c r="AE189" s="37"/>
      <c r="AF189" s="36"/>
      <c r="AG189" s="36"/>
      <c r="AH189" s="36"/>
      <c r="AI189" s="36"/>
      <c r="AJ189" s="36"/>
      <c r="AK189" s="36"/>
      <c r="AL189" s="36"/>
      <c r="AM189" s="36"/>
      <c r="AN189" s="36"/>
      <c r="AO189" s="36"/>
      <c r="AP189" s="38"/>
      <c r="AQ189" s="38"/>
      <c r="AR189" s="38"/>
      <c r="AS189" s="38"/>
      <c r="AT189" s="34"/>
      <c r="AU189" s="34"/>
      <c r="AV189" s="34"/>
      <c r="AW189" s="34"/>
      <c r="AX189" s="34"/>
      <c r="AY189" s="34"/>
      <c r="AZ189" s="34"/>
      <c r="BA189" s="34"/>
      <c r="BB189" s="34"/>
      <c r="BC189" s="34"/>
      <c r="BD189" s="34"/>
      <c r="BE189" s="34"/>
      <c r="BF189" s="34"/>
      <c r="BG189" s="34"/>
    </row>
    <row r="190" spans="1:59" ht="28.5" hidden="1" customHeight="1" x14ac:dyDescent="0.15">
      <c r="A190" s="39"/>
      <c r="B190" s="40" t="s">
        <v>18</v>
      </c>
      <c r="C190" s="41"/>
      <c r="D190" s="41"/>
      <c r="E190" s="41"/>
      <c r="F190" s="34"/>
      <c r="G190" s="42"/>
      <c r="H190" s="34"/>
      <c r="I190" s="42"/>
      <c r="J190" s="42"/>
      <c r="K190" s="42"/>
      <c r="L190" s="42"/>
      <c r="M190" s="42"/>
      <c r="N190" s="42"/>
      <c r="O190" s="42"/>
      <c r="P190" s="42"/>
      <c r="Q190" s="42"/>
      <c r="R190" s="42"/>
      <c r="S190" s="42"/>
      <c r="T190" s="42"/>
      <c r="U190" s="42"/>
      <c r="V190" s="42"/>
      <c r="W190" s="42"/>
      <c r="X190" s="42"/>
      <c r="Y190" s="42"/>
      <c r="Z190" s="42"/>
      <c r="AA190" s="43"/>
      <c r="AB190" s="44"/>
      <c r="AC190" s="44"/>
      <c r="AD190" s="44"/>
      <c r="AE190" s="40" t="s">
        <v>19</v>
      </c>
      <c r="AF190" s="44"/>
      <c r="AG190" s="44"/>
      <c r="AH190" s="44"/>
      <c r="AI190" s="44"/>
      <c r="AJ190" s="44"/>
      <c r="AK190" s="44"/>
      <c r="AL190" s="44"/>
      <c r="AM190" s="44"/>
      <c r="AN190" s="44"/>
      <c r="AO190" s="44"/>
      <c r="AP190" s="44"/>
      <c r="AQ190" s="44"/>
      <c r="AR190" s="44"/>
      <c r="AS190" s="44"/>
      <c r="AT190" s="44"/>
      <c r="AU190" s="34"/>
      <c r="AV190" s="34"/>
      <c r="AW190" s="34" t="s">
        <v>20</v>
      </c>
      <c r="AX190" s="34"/>
      <c r="AY190" s="34"/>
      <c r="AZ190" s="34" t="s">
        <v>21</v>
      </c>
      <c r="BA190" s="34"/>
      <c r="BB190" s="34"/>
      <c r="BC190" s="34"/>
      <c r="BD190" s="34"/>
      <c r="BE190" s="34"/>
      <c r="BF190" s="34"/>
      <c r="BG190" s="34"/>
    </row>
    <row r="191" spans="1:59" ht="25.5" hidden="1" customHeight="1" x14ac:dyDescent="0.15">
      <c r="A191" s="39"/>
      <c r="B191" s="175" t="s">
        <v>22</v>
      </c>
      <c r="C191" s="176"/>
      <c r="D191" s="176"/>
      <c r="E191" s="177"/>
      <c r="F191" s="255" t="s">
        <v>23</v>
      </c>
      <c r="G191" s="256"/>
      <c r="H191" s="604"/>
      <c r="I191" s="604"/>
      <c r="J191" s="184" t="s">
        <v>24</v>
      </c>
      <c r="K191" s="184"/>
      <c r="L191" s="604"/>
      <c r="M191" s="604"/>
      <c r="N191" s="184" t="s">
        <v>25</v>
      </c>
      <c r="O191" s="211"/>
      <c r="P191" s="221" t="s">
        <v>26</v>
      </c>
      <c r="Q191" s="211"/>
      <c r="R191" s="255" t="s">
        <v>27</v>
      </c>
      <c r="S191" s="223"/>
      <c r="T191" s="604"/>
      <c r="U191" s="604"/>
      <c r="V191" s="184" t="s">
        <v>24</v>
      </c>
      <c r="W191" s="184"/>
      <c r="X191" s="604"/>
      <c r="Y191" s="604"/>
      <c r="Z191" s="184" t="s">
        <v>25</v>
      </c>
      <c r="AA191" s="211"/>
      <c r="AB191" s="34"/>
      <c r="AC191" s="34"/>
      <c r="AD191" s="34"/>
      <c r="AE191" s="213" t="s">
        <v>55</v>
      </c>
      <c r="AF191" s="214"/>
      <c r="AG191" s="214"/>
      <c r="AH191" s="214"/>
      <c r="AI191" s="215"/>
      <c r="AJ191" s="219">
        <f>ROUNDDOWN(AZ191/60,0)</f>
        <v>0</v>
      </c>
      <c r="AK191" s="219"/>
      <c r="AL191" s="214" t="s">
        <v>29</v>
      </c>
      <c r="AM191" s="214"/>
      <c r="AN191" s="219">
        <f>AZ191-AJ191*60</f>
        <v>0</v>
      </c>
      <c r="AO191" s="219"/>
      <c r="AP191" s="184" t="s">
        <v>25</v>
      </c>
      <c r="AQ191" s="211"/>
      <c r="AR191" s="44"/>
      <c r="AS191" s="34"/>
      <c r="AT191" s="34"/>
      <c r="AU191" s="600"/>
      <c r="AV191" s="600" t="s">
        <v>30</v>
      </c>
      <c r="AW191" s="601">
        <f>T191*60+X191</f>
        <v>0</v>
      </c>
      <c r="AX191" s="34"/>
      <c r="AY191" s="600" t="s">
        <v>31</v>
      </c>
      <c r="AZ191" s="601">
        <f>(T191*60+X191)-(H191*60+L191)</f>
        <v>0</v>
      </c>
      <c r="BA191" s="34"/>
      <c r="BB191" s="34"/>
      <c r="BC191" s="34"/>
      <c r="BD191" s="34"/>
      <c r="BE191" s="34"/>
      <c r="BF191" s="34"/>
      <c r="BG191" s="34"/>
    </row>
    <row r="192" spans="1:59" ht="35.25" hidden="1" customHeight="1" x14ac:dyDescent="0.15">
      <c r="A192" s="39"/>
      <c r="B192" s="178"/>
      <c r="C192" s="179"/>
      <c r="D192" s="179"/>
      <c r="E192" s="180"/>
      <c r="F192" s="257"/>
      <c r="G192" s="258"/>
      <c r="H192" s="605"/>
      <c r="I192" s="605"/>
      <c r="J192" s="185"/>
      <c r="K192" s="185"/>
      <c r="L192" s="605"/>
      <c r="M192" s="605"/>
      <c r="N192" s="185"/>
      <c r="O192" s="212"/>
      <c r="P192" s="222"/>
      <c r="Q192" s="212"/>
      <c r="R192" s="257"/>
      <c r="S192" s="224"/>
      <c r="T192" s="605"/>
      <c r="U192" s="605"/>
      <c r="V192" s="185"/>
      <c r="W192" s="185"/>
      <c r="X192" s="605"/>
      <c r="Y192" s="605"/>
      <c r="Z192" s="185"/>
      <c r="AA192" s="212"/>
      <c r="AB192" s="34"/>
      <c r="AC192" s="34"/>
      <c r="AD192" s="34"/>
      <c r="AE192" s="216"/>
      <c r="AF192" s="217"/>
      <c r="AG192" s="217"/>
      <c r="AH192" s="217"/>
      <c r="AI192" s="218"/>
      <c r="AJ192" s="220"/>
      <c r="AK192" s="220"/>
      <c r="AL192" s="217"/>
      <c r="AM192" s="217"/>
      <c r="AN192" s="220"/>
      <c r="AO192" s="220"/>
      <c r="AP192" s="185"/>
      <c r="AQ192" s="212"/>
      <c r="AR192" s="44"/>
      <c r="AS192" s="34"/>
      <c r="AT192" s="34"/>
      <c r="AU192" s="600"/>
      <c r="AV192" s="600"/>
      <c r="AW192" s="601"/>
      <c r="AX192" s="34"/>
      <c r="AY192" s="600"/>
      <c r="AZ192" s="601"/>
      <c r="BA192" s="34"/>
      <c r="BB192" s="34"/>
      <c r="BC192" s="34"/>
      <c r="BD192" s="34"/>
      <c r="BE192" s="34"/>
      <c r="BF192" s="34"/>
      <c r="BG192" s="34"/>
    </row>
    <row r="193" spans="1:59" ht="17.25" hidden="1" customHeight="1" x14ac:dyDescent="0.15">
      <c r="A193" s="39"/>
      <c r="B193" s="45"/>
      <c r="C193" s="45"/>
      <c r="D193" s="45"/>
      <c r="E193" s="45"/>
      <c r="F193" s="46"/>
      <c r="G193" s="46"/>
      <c r="H193" s="47"/>
      <c r="I193" s="46"/>
      <c r="J193" s="46"/>
      <c r="K193" s="46"/>
      <c r="L193" s="46"/>
      <c r="M193" s="46"/>
      <c r="N193" s="46"/>
      <c r="O193" s="46"/>
      <c r="P193" s="46"/>
      <c r="Q193" s="46"/>
      <c r="R193" s="46"/>
      <c r="S193" s="46"/>
      <c r="T193" s="46"/>
      <c r="U193" s="46"/>
      <c r="V193" s="46"/>
      <c r="W193" s="46"/>
      <c r="X193" s="44"/>
      <c r="Y193" s="44"/>
      <c r="Z193" s="42"/>
      <c r="AA193" s="43"/>
      <c r="AB193" s="44"/>
      <c r="AC193" s="44"/>
      <c r="AD193" s="44"/>
      <c r="AE193" s="131"/>
      <c r="AF193" s="131"/>
      <c r="AG193" s="131"/>
      <c r="AH193" s="131"/>
      <c r="AI193" s="131"/>
      <c r="AJ193" s="132" t="s">
        <v>32</v>
      </c>
      <c r="AK193" s="131"/>
      <c r="AL193" s="131"/>
      <c r="AM193" s="131"/>
      <c r="AN193" s="131"/>
      <c r="AO193" s="131"/>
      <c r="AP193" s="131"/>
      <c r="AQ193" s="131"/>
      <c r="AR193" s="44"/>
      <c r="AS193" s="34"/>
      <c r="AT193" s="34"/>
      <c r="AU193" s="34"/>
      <c r="AV193" s="34"/>
      <c r="AW193" s="34"/>
      <c r="AX193" s="34"/>
      <c r="AY193" s="34"/>
      <c r="AZ193" s="34"/>
      <c r="BA193" s="34"/>
      <c r="BB193" s="34"/>
      <c r="BC193" s="34"/>
      <c r="BD193" s="34"/>
      <c r="BE193" s="34"/>
      <c r="BF193" s="34"/>
      <c r="BG193" s="34"/>
    </row>
    <row r="194" spans="1:59" s="34" customFormat="1" ht="25.5" hidden="1" customHeight="1" x14ac:dyDescent="0.15">
      <c r="A194" s="39"/>
      <c r="B194" s="40"/>
      <c r="C194" s="41"/>
      <c r="D194" s="41"/>
      <c r="E194" s="41"/>
      <c r="F194" s="42"/>
      <c r="G194" s="42"/>
      <c r="H194" s="42"/>
      <c r="I194" s="42"/>
      <c r="J194" s="42"/>
      <c r="K194" s="42"/>
      <c r="L194" s="42"/>
      <c r="M194" s="42"/>
      <c r="N194" s="42"/>
      <c r="O194" s="42"/>
      <c r="P194" s="42"/>
      <c r="Q194" s="42"/>
      <c r="R194" s="42"/>
      <c r="S194" s="42"/>
      <c r="T194" s="42"/>
      <c r="U194" s="42"/>
      <c r="V194" s="42"/>
      <c r="W194" s="43"/>
      <c r="X194" s="44"/>
      <c r="Y194" s="44"/>
      <c r="Z194" s="42"/>
      <c r="AA194" s="43"/>
      <c r="AB194" s="44"/>
      <c r="AC194" s="44"/>
      <c r="AD194" s="44"/>
      <c r="AE194" s="131"/>
      <c r="AF194" s="131"/>
      <c r="AG194" s="131"/>
      <c r="AH194" s="131"/>
      <c r="AI194" s="131"/>
      <c r="AJ194" s="131"/>
      <c r="AK194" s="131"/>
      <c r="AL194" s="131"/>
      <c r="AM194" s="131"/>
      <c r="AN194" s="131"/>
      <c r="AO194" s="131"/>
      <c r="AP194" s="131"/>
      <c r="AQ194" s="131"/>
      <c r="AR194" s="44"/>
      <c r="AW194" s="51" t="s">
        <v>33</v>
      </c>
      <c r="AZ194" s="34" t="s">
        <v>34</v>
      </c>
    </row>
    <row r="195" spans="1:59" s="52" customFormat="1" ht="25.5" hidden="1" customHeight="1" x14ac:dyDescent="0.15">
      <c r="A195" s="49"/>
      <c r="B195" s="50" t="s">
        <v>35</v>
      </c>
      <c r="C195" s="50"/>
      <c r="D195" s="50"/>
      <c r="E195" s="50"/>
      <c r="F195" s="50"/>
      <c r="G195" s="50"/>
      <c r="H195" s="50"/>
      <c r="I195" s="50"/>
      <c r="J195" s="50"/>
      <c r="K195" s="50"/>
      <c r="L195" s="50"/>
      <c r="M195" s="50"/>
      <c r="N195" s="50"/>
      <c r="O195" s="51"/>
      <c r="P195" s="50"/>
      <c r="Q195" s="50"/>
      <c r="R195" s="50"/>
      <c r="S195" s="50"/>
      <c r="T195" s="50"/>
      <c r="U195" s="12"/>
      <c r="V195" s="50"/>
      <c r="W195" s="50"/>
      <c r="X195" s="44"/>
      <c r="Y195" s="44"/>
      <c r="Z195" s="42"/>
      <c r="AA195" s="43"/>
      <c r="AB195" s="44"/>
      <c r="AC195" s="44"/>
      <c r="AD195" s="44"/>
      <c r="AE195" s="133" t="s">
        <v>36</v>
      </c>
      <c r="AF195" s="134"/>
      <c r="AG195" s="135"/>
      <c r="AH195" s="135"/>
      <c r="AI195" s="135"/>
      <c r="AJ195" s="135"/>
      <c r="AK195" s="135"/>
      <c r="AL195" s="135"/>
      <c r="AM195" s="135"/>
      <c r="AN195" s="131"/>
      <c r="AO195" s="131"/>
      <c r="AP195" s="131"/>
      <c r="AQ195" s="82"/>
      <c r="AR195" s="44"/>
      <c r="AS195" s="34"/>
      <c r="AT195" s="34"/>
      <c r="AU195" s="51"/>
      <c r="AV195" s="51"/>
      <c r="AW195" s="51" t="s">
        <v>37</v>
      </c>
      <c r="AX195" s="51"/>
      <c r="AY195" s="51"/>
      <c r="AZ195" s="34" t="s">
        <v>38</v>
      </c>
      <c r="BA195" s="51"/>
      <c r="BB195" s="34"/>
      <c r="BC195" s="34" t="s">
        <v>39</v>
      </c>
      <c r="BD195" s="51"/>
      <c r="BE195" s="34"/>
      <c r="BF195" s="51"/>
      <c r="BG195" s="51"/>
    </row>
    <row r="196" spans="1:59" ht="25.5" hidden="1" customHeight="1" x14ac:dyDescent="0.15">
      <c r="A196" s="39"/>
      <c r="B196" s="175" t="s">
        <v>56</v>
      </c>
      <c r="C196" s="176"/>
      <c r="D196" s="176"/>
      <c r="E196" s="177"/>
      <c r="F196" s="255" t="s">
        <v>23</v>
      </c>
      <c r="G196" s="256"/>
      <c r="H196" s="604"/>
      <c r="I196" s="604"/>
      <c r="J196" s="184" t="s">
        <v>24</v>
      </c>
      <c r="K196" s="184"/>
      <c r="L196" s="604"/>
      <c r="M196" s="604"/>
      <c r="N196" s="184" t="s">
        <v>25</v>
      </c>
      <c r="O196" s="211"/>
      <c r="P196" s="221" t="s">
        <v>26</v>
      </c>
      <c r="Q196" s="211"/>
      <c r="R196" s="255" t="s">
        <v>27</v>
      </c>
      <c r="S196" s="256"/>
      <c r="T196" s="606"/>
      <c r="U196" s="604"/>
      <c r="V196" s="184" t="s">
        <v>24</v>
      </c>
      <c r="W196" s="184"/>
      <c r="X196" s="604"/>
      <c r="Y196" s="604"/>
      <c r="Z196" s="184" t="s">
        <v>25</v>
      </c>
      <c r="AA196" s="211"/>
      <c r="AB196" s="44"/>
      <c r="AC196" s="44"/>
      <c r="AD196" s="44"/>
      <c r="AE196" s="248" t="s">
        <v>57</v>
      </c>
      <c r="AF196" s="184"/>
      <c r="AG196" s="184"/>
      <c r="AH196" s="184"/>
      <c r="AI196" s="211"/>
      <c r="AJ196" s="249">
        <f>ROUNDDOWN(AW201/60,0)</f>
        <v>0</v>
      </c>
      <c r="AK196" s="219"/>
      <c r="AL196" s="184" t="s">
        <v>24</v>
      </c>
      <c r="AM196" s="184"/>
      <c r="AN196" s="219">
        <f>AW201-AJ196*60</f>
        <v>0</v>
      </c>
      <c r="AO196" s="219"/>
      <c r="AP196" s="184" t="s">
        <v>25</v>
      </c>
      <c r="AQ196" s="211"/>
      <c r="AR196" s="44"/>
      <c r="AS196" s="53"/>
      <c r="AT196" s="53"/>
      <c r="AU196" s="34"/>
      <c r="AV196" s="600" t="s">
        <v>41</v>
      </c>
      <c r="AW196" s="601">
        <f>IF(AZ196&lt;=BC196,BC196,AW191)</f>
        <v>1200</v>
      </c>
      <c r="AX196" s="346"/>
      <c r="AY196" s="600" t="s">
        <v>42</v>
      </c>
      <c r="AZ196" s="601">
        <f>T196*60+X196</f>
        <v>0</v>
      </c>
      <c r="BA196" s="346"/>
      <c r="BB196" s="600" t="s">
        <v>43</v>
      </c>
      <c r="BC196" s="601">
        <v>1200</v>
      </c>
      <c r="BD196" s="34"/>
      <c r="BE196" s="34"/>
      <c r="BF196" s="34"/>
      <c r="BG196" s="34"/>
    </row>
    <row r="197" spans="1:59" ht="35.25" hidden="1" customHeight="1" x14ac:dyDescent="0.15">
      <c r="A197" s="39"/>
      <c r="B197" s="178"/>
      <c r="C197" s="179"/>
      <c r="D197" s="179"/>
      <c r="E197" s="180"/>
      <c r="F197" s="257"/>
      <c r="G197" s="258"/>
      <c r="H197" s="605"/>
      <c r="I197" s="605"/>
      <c r="J197" s="185"/>
      <c r="K197" s="185"/>
      <c r="L197" s="605"/>
      <c r="M197" s="605"/>
      <c r="N197" s="185"/>
      <c r="O197" s="212"/>
      <c r="P197" s="222"/>
      <c r="Q197" s="212"/>
      <c r="R197" s="257"/>
      <c r="S197" s="258"/>
      <c r="T197" s="607"/>
      <c r="U197" s="605"/>
      <c r="V197" s="185"/>
      <c r="W197" s="185"/>
      <c r="X197" s="605"/>
      <c r="Y197" s="605"/>
      <c r="Z197" s="185"/>
      <c r="AA197" s="212"/>
      <c r="AB197" s="34"/>
      <c r="AC197" s="34"/>
      <c r="AD197" s="34"/>
      <c r="AE197" s="222"/>
      <c r="AF197" s="185"/>
      <c r="AG197" s="185"/>
      <c r="AH197" s="185"/>
      <c r="AI197" s="212"/>
      <c r="AJ197" s="250"/>
      <c r="AK197" s="220"/>
      <c r="AL197" s="185"/>
      <c r="AM197" s="185"/>
      <c r="AN197" s="220"/>
      <c r="AO197" s="220"/>
      <c r="AP197" s="185"/>
      <c r="AQ197" s="212"/>
      <c r="AR197" s="44"/>
      <c r="AS197" s="53"/>
      <c r="AT197" s="53"/>
      <c r="AU197" s="34"/>
      <c r="AV197" s="600"/>
      <c r="AW197" s="601"/>
      <c r="AX197" s="346"/>
      <c r="AY197" s="600"/>
      <c r="AZ197" s="601"/>
      <c r="BA197" s="346"/>
      <c r="BB197" s="600"/>
      <c r="BC197" s="601"/>
      <c r="BD197" s="34"/>
      <c r="BE197" s="34"/>
      <c r="BF197" s="34"/>
      <c r="BG197" s="34"/>
    </row>
    <row r="198" spans="1:59" ht="17.25" hidden="1" customHeight="1" x14ac:dyDescent="0.15">
      <c r="A198" s="54"/>
      <c r="B198" s="45"/>
      <c r="C198" s="45"/>
      <c r="D198" s="45"/>
      <c r="E198" s="45"/>
      <c r="F198" s="34"/>
      <c r="G198" s="45"/>
      <c r="H198" s="47"/>
      <c r="I198" s="45"/>
      <c r="J198" s="45"/>
      <c r="K198" s="45"/>
      <c r="L198" s="45"/>
      <c r="M198" s="45"/>
      <c r="N198" s="45"/>
      <c r="O198" s="45"/>
      <c r="P198" s="55"/>
      <c r="Q198" s="45"/>
      <c r="R198" s="45"/>
      <c r="S198" s="45"/>
      <c r="T198" s="45"/>
      <c r="U198" s="45"/>
      <c r="V198" s="45"/>
      <c r="W198" s="45"/>
      <c r="X198" s="44"/>
      <c r="Y198" s="44"/>
      <c r="Z198" s="42"/>
      <c r="AA198" s="34"/>
      <c r="AB198" s="34"/>
      <c r="AC198" s="34"/>
      <c r="AD198" s="34"/>
      <c r="AE198" s="82"/>
      <c r="AF198" s="82"/>
      <c r="AG198" s="82"/>
      <c r="AH198" s="82"/>
      <c r="AI198" s="82"/>
      <c r="AJ198" s="132" t="s">
        <v>32</v>
      </c>
      <c r="AK198" s="82"/>
      <c r="AL198" s="82"/>
      <c r="AM198" s="82"/>
      <c r="AN198" s="82"/>
      <c r="AO198" s="82"/>
      <c r="AP198" s="82"/>
      <c r="AQ198" s="82"/>
      <c r="AR198" s="34"/>
      <c r="AS198" s="34"/>
      <c r="AT198" s="34"/>
      <c r="AU198" s="34"/>
      <c r="AV198" s="34"/>
      <c r="AW198" s="34"/>
      <c r="AX198" s="34"/>
      <c r="AY198" s="34"/>
      <c r="AZ198" s="69" t="s">
        <v>44</v>
      </c>
      <c r="BA198" s="34"/>
      <c r="BB198" s="34"/>
      <c r="BC198" s="34"/>
      <c r="BD198" s="34"/>
      <c r="BE198" s="34"/>
      <c r="BF198" s="34"/>
      <c r="BG198" s="34"/>
    </row>
    <row r="199" spans="1:59" ht="25.5" hidden="1" customHeight="1" x14ac:dyDescent="0.2">
      <c r="A199" s="54"/>
      <c r="B199" s="34"/>
      <c r="C199" s="225" t="s">
        <v>158</v>
      </c>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7"/>
      <c r="AC199" s="34"/>
      <c r="AD199" s="34"/>
      <c r="AE199" s="82"/>
      <c r="AF199" s="82"/>
      <c r="AG199" s="82"/>
      <c r="AH199" s="82"/>
      <c r="AI199" s="82"/>
      <c r="AJ199" s="82"/>
      <c r="AK199" s="82"/>
      <c r="AL199" s="82"/>
      <c r="AM199" s="82"/>
      <c r="AN199" s="82"/>
      <c r="AO199" s="82"/>
      <c r="AP199" s="82"/>
      <c r="AQ199" s="82"/>
      <c r="AR199" s="34"/>
      <c r="AS199" s="34"/>
      <c r="AT199" s="34"/>
      <c r="AU199" s="34"/>
      <c r="AV199" s="34"/>
      <c r="AW199" s="34"/>
      <c r="AX199" s="34"/>
      <c r="AY199" s="34"/>
      <c r="AZ199" s="144" t="s">
        <v>45</v>
      </c>
      <c r="BA199" s="34"/>
      <c r="BB199" s="34"/>
      <c r="BC199" s="34"/>
      <c r="BD199" s="34"/>
      <c r="BE199" s="34"/>
      <c r="BF199" s="34"/>
      <c r="BG199" s="34"/>
    </row>
    <row r="200" spans="1:59" ht="25.5" hidden="1" customHeight="1" x14ac:dyDescent="0.15">
      <c r="A200" s="54"/>
      <c r="B200" s="34"/>
      <c r="C200" s="228"/>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c r="AA200" s="229"/>
      <c r="AB200" s="230"/>
      <c r="AC200" s="34"/>
      <c r="AD200" s="34"/>
      <c r="AE200" s="133" t="s">
        <v>46</v>
      </c>
      <c r="AF200" s="82"/>
      <c r="AG200" s="82"/>
      <c r="AH200" s="82"/>
      <c r="AI200" s="82"/>
      <c r="AJ200" s="82"/>
      <c r="AK200" s="82"/>
      <c r="AL200" s="82"/>
      <c r="AM200" s="82"/>
      <c r="AN200" s="82"/>
      <c r="AO200" s="82"/>
      <c r="AP200" s="82"/>
      <c r="AQ200" s="82"/>
      <c r="AR200" s="34"/>
      <c r="AS200" s="34"/>
      <c r="AT200" s="34"/>
      <c r="AU200" s="34"/>
      <c r="AV200" s="34"/>
      <c r="AW200" s="34" t="s">
        <v>47</v>
      </c>
      <c r="AX200" s="34"/>
      <c r="AY200" s="34"/>
      <c r="AZ200" s="34" t="s">
        <v>48</v>
      </c>
      <c r="BA200" s="70"/>
      <c r="BB200" s="34"/>
      <c r="BC200" s="34"/>
      <c r="BD200" s="34"/>
      <c r="BE200" s="34"/>
      <c r="BF200" s="34"/>
      <c r="BG200" s="34"/>
    </row>
    <row r="201" spans="1:59" s="52" customFormat="1" ht="25.5" hidden="1" customHeight="1" x14ac:dyDescent="0.15">
      <c r="A201" s="54"/>
      <c r="B201" s="34"/>
      <c r="C201" s="228"/>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30"/>
      <c r="AC201" s="44"/>
      <c r="AD201" s="44"/>
      <c r="AE201" s="213" t="s">
        <v>58</v>
      </c>
      <c r="AF201" s="234"/>
      <c r="AG201" s="234"/>
      <c r="AH201" s="234"/>
      <c r="AI201" s="234"/>
      <c r="AJ201" s="234"/>
      <c r="AK201" s="235"/>
      <c r="AL201" s="239">
        <f>IF(AZ191=0,0,ROUNDUP(AW201/AZ191,3))</f>
        <v>0</v>
      </c>
      <c r="AM201" s="240"/>
      <c r="AN201" s="240"/>
      <c r="AO201" s="240"/>
      <c r="AP201" s="240"/>
      <c r="AQ201" s="241"/>
      <c r="AR201" s="34"/>
      <c r="AS201" s="34"/>
      <c r="AT201" s="34"/>
      <c r="AU201" s="51"/>
      <c r="AV201" s="600" t="s">
        <v>50</v>
      </c>
      <c r="AW201" s="602">
        <f>IF(AW191-AW196&gt;0,IF(AW191-AW196&gt;AZ191,AZ191,AW191-AW196),0)</f>
        <v>0</v>
      </c>
      <c r="AX201" s="603" t="s">
        <v>51</v>
      </c>
      <c r="AY201" s="603"/>
      <c r="AZ201" s="70"/>
      <c r="BA201" s="70"/>
      <c r="BB201" s="51"/>
      <c r="BC201" s="51"/>
      <c r="BD201" s="51"/>
      <c r="BE201" s="51"/>
      <c r="BF201" s="51"/>
      <c r="BG201" s="51"/>
    </row>
    <row r="202" spans="1:59" ht="35.25" hidden="1" customHeight="1" x14ac:dyDescent="0.15">
      <c r="A202" s="65"/>
      <c r="B202" s="34"/>
      <c r="C202" s="228"/>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c r="AB202" s="230"/>
      <c r="AC202" s="34"/>
      <c r="AD202" s="34"/>
      <c r="AE202" s="236"/>
      <c r="AF202" s="237"/>
      <c r="AG202" s="237"/>
      <c r="AH202" s="237"/>
      <c r="AI202" s="237"/>
      <c r="AJ202" s="237"/>
      <c r="AK202" s="238"/>
      <c r="AL202" s="242"/>
      <c r="AM202" s="243"/>
      <c r="AN202" s="243"/>
      <c r="AO202" s="243"/>
      <c r="AP202" s="243"/>
      <c r="AQ202" s="244"/>
      <c r="AR202" s="34"/>
      <c r="AS202" s="34"/>
      <c r="AT202" s="34"/>
      <c r="AU202" s="600"/>
      <c r="AV202" s="600"/>
      <c r="AW202" s="602"/>
      <c r="AX202" s="603"/>
      <c r="AY202" s="603"/>
      <c r="AZ202" s="34"/>
      <c r="BA202" s="34"/>
      <c r="BB202" s="34"/>
      <c r="BC202" s="34"/>
      <c r="BD202" s="34"/>
      <c r="BE202" s="34"/>
      <c r="BF202" s="34"/>
      <c r="BG202" s="34"/>
    </row>
    <row r="203" spans="1:59" ht="25.5" hidden="1" customHeight="1" x14ac:dyDescent="0.15">
      <c r="A203" s="65"/>
      <c r="B203" s="34"/>
      <c r="C203" s="231"/>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3"/>
      <c r="AC203" s="34"/>
      <c r="AD203" s="34"/>
      <c r="AE203" s="34"/>
      <c r="AF203" s="34"/>
      <c r="AG203" s="34"/>
      <c r="AH203" s="34"/>
      <c r="AI203" s="34"/>
      <c r="AJ203" s="34"/>
      <c r="AK203" s="48" t="s">
        <v>32</v>
      </c>
      <c r="AL203" s="34"/>
      <c r="AM203" s="44"/>
      <c r="AN203" s="44"/>
      <c r="AO203" s="44"/>
      <c r="AP203" s="34"/>
      <c r="AQ203" s="34"/>
      <c r="AR203" s="34"/>
      <c r="AS203" s="34"/>
      <c r="AT203" s="34"/>
      <c r="AU203" s="600"/>
      <c r="AV203" s="34"/>
      <c r="AW203" s="34"/>
      <c r="AX203" s="34"/>
      <c r="AY203" s="34"/>
      <c r="AZ203" s="34"/>
      <c r="BA203" s="34"/>
      <c r="BB203" s="34"/>
      <c r="BC203" s="34"/>
      <c r="BD203" s="34"/>
      <c r="BE203" s="34"/>
      <c r="BF203" s="34"/>
      <c r="BG203" s="34"/>
    </row>
    <row r="204" spans="1:59" ht="25.5" hidden="1" customHeight="1" x14ac:dyDescent="0.15">
      <c r="A204" s="54"/>
      <c r="B204" s="41"/>
      <c r="C204" s="34"/>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34"/>
      <c r="AD204" s="34"/>
      <c r="AE204" s="34"/>
      <c r="AF204" s="34"/>
      <c r="AG204" s="34"/>
      <c r="AH204" s="34"/>
      <c r="AI204" s="34"/>
      <c r="AJ204" s="34"/>
      <c r="AK204" s="57" t="s">
        <v>52</v>
      </c>
      <c r="AL204" s="34"/>
      <c r="AM204" s="44"/>
      <c r="AN204" s="44"/>
      <c r="AO204" s="44"/>
      <c r="AP204" s="34"/>
      <c r="AQ204" s="34"/>
      <c r="AR204" s="34"/>
      <c r="AS204" s="34"/>
      <c r="AT204" s="34"/>
      <c r="AU204" s="34"/>
      <c r="AV204" s="34"/>
      <c r="AW204" s="34"/>
      <c r="AX204" s="34"/>
      <c r="AY204" s="34"/>
      <c r="AZ204" s="34"/>
      <c r="BA204" s="34"/>
      <c r="BB204" s="34"/>
      <c r="BC204" s="34"/>
      <c r="BD204" s="34"/>
      <c r="BE204" s="34"/>
      <c r="BF204" s="34"/>
    </row>
    <row r="205" spans="1:59" ht="54" customHeight="1" x14ac:dyDescent="0.15">
      <c r="A205" s="58"/>
      <c r="B205" s="274" t="s">
        <v>68</v>
      </c>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61"/>
      <c r="AR205" s="61"/>
      <c r="AS205" s="61"/>
      <c r="AT205" s="34"/>
      <c r="AU205" s="34"/>
      <c r="AV205" s="34"/>
      <c r="AW205" s="34"/>
      <c r="AX205" s="34"/>
      <c r="AY205" s="34"/>
      <c r="AZ205" s="34"/>
      <c r="BA205" s="34"/>
      <c r="BB205" s="34"/>
      <c r="BC205" s="34"/>
      <c r="BD205" s="34"/>
      <c r="BE205" s="34"/>
      <c r="BF205" s="34"/>
    </row>
    <row r="206" spans="1:59" s="9" customFormat="1" ht="28.5" customHeight="1" x14ac:dyDescent="0.15">
      <c r="A206" s="4" t="s">
        <v>151</v>
      </c>
      <c r="B206" s="5"/>
      <c r="C206" s="5"/>
      <c r="D206" s="6"/>
      <c r="E206" s="5"/>
      <c r="F206" s="5"/>
      <c r="G206" s="5"/>
      <c r="H206" s="5"/>
      <c r="I206" s="5"/>
      <c r="J206" s="5"/>
      <c r="K206" s="5"/>
      <c r="L206" s="71"/>
      <c r="M206" s="5"/>
      <c r="N206" s="5"/>
      <c r="O206" s="5"/>
      <c r="P206" s="5"/>
      <c r="Q206" s="5"/>
      <c r="R206" s="5"/>
      <c r="S206" s="5"/>
      <c r="T206" s="5"/>
      <c r="U206" s="5"/>
      <c r="V206" s="5"/>
      <c r="W206" s="5"/>
      <c r="X206" s="5"/>
      <c r="Y206" s="5"/>
      <c r="Z206" s="5"/>
      <c r="AA206" s="5"/>
      <c r="AB206" s="5"/>
      <c r="AC206" s="5"/>
      <c r="AD206" s="5"/>
      <c r="AE206" s="72"/>
      <c r="AF206" s="72"/>
      <c r="AG206" s="72"/>
      <c r="AH206" s="72"/>
      <c r="AI206" s="72"/>
      <c r="AJ206" s="72"/>
      <c r="AK206" s="5"/>
      <c r="AL206" s="72"/>
      <c r="AM206" s="5"/>
      <c r="AN206" s="5"/>
      <c r="AO206" s="5"/>
      <c r="AP206" s="72"/>
      <c r="AQ206" s="72"/>
      <c r="AR206" s="72"/>
      <c r="AS206" s="1"/>
      <c r="AT206" s="34"/>
      <c r="AU206" s="44"/>
      <c r="AV206" s="44"/>
      <c r="AW206" s="44"/>
      <c r="AX206" s="44"/>
      <c r="AY206" s="44"/>
      <c r="AZ206" s="44"/>
      <c r="BA206" s="44"/>
      <c r="BB206" s="44"/>
      <c r="BC206" s="44"/>
      <c r="BD206" s="44"/>
      <c r="BE206" s="44"/>
      <c r="BF206" s="44"/>
    </row>
    <row r="207" spans="1:59" ht="33" customHeight="1" x14ac:dyDescent="0.15">
      <c r="A207" s="73"/>
      <c r="B207" s="73"/>
      <c r="C207" s="73" t="s">
        <v>69</v>
      </c>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34"/>
      <c r="AV207" s="34"/>
      <c r="AW207" s="34"/>
      <c r="AX207" s="34"/>
      <c r="AY207" s="34"/>
    </row>
    <row r="208" spans="1:59" ht="18.75" customHeight="1" x14ac:dyDescent="0.15">
      <c r="C208" s="275" t="s">
        <v>70</v>
      </c>
      <c r="D208" s="276"/>
      <c r="E208" s="276"/>
      <c r="F208" s="276"/>
      <c r="G208" s="276"/>
      <c r="H208" s="276"/>
      <c r="I208" s="277"/>
      <c r="J208" s="275" t="s">
        <v>71</v>
      </c>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7"/>
      <c r="AG208" s="275" t="s">
        <v>72</v>
      </c>
      <c r="AH208" s="276"/>
      <c r="AI208" s="276"/>
      <c r="AJ208" s="276"/>
      <c r="AK208" s="276"/>
      <c r="AL208" s="276"/>
      <c r="AM208" s="276"/>
      <c r="AN208" s="276"/>
      <c r="AO208" s="277"/>
      <c r="AT208" s="34"/>
      <c r="AU208" s="34"/>
      <c r="AV208" s="34"/>
      <c r="AW208" s="34"/>
      <c r="AX208" s="34"/>
      <c r="AY208" s="34"/>
    </row>
    <row r="209" spans="3:51" x14ac:dyDescent="0.15">
      <c r="C209" s="278"/>
      <c r="D209" s="279"/>
      <c r="E209" s="279"/>
      <c r="F209" s="279"/>
      <c r="G209" s="279"/>
      <c r="H209" s="279"/>
      <c r="I209" s="280"/>
      <c r="J209" s="278"/>
      <c r="K209" s="279"/>
      <c r="L209" s="279"/>
      <c r="M209" s="279"/>
      <c r="N209" s="279"/>
      <c r="O209" s="279"/>
      <c r="P209" s="279"/>
      <c r="Q209" s="279"/>
      <c r="R209" s="279"/>
      <c r="S209" s="279"/>
      <c r="T209" s="279"/>
      <c r="U209" s="279"/>
      <c r="V209" s="279"/>
      <c r="W209" s="279"/>
      <c r="X209" s="279"/>
      <c r="Y209" s="279"/>
      <c r="Z209" s="279"/>
      <c r="AA209" s="279"/>
      <c r="AB209" s="279"/>
      <c r="AC209" s="279"/>
      <c r="AD209" s="279"/>
      <c r="AE209" s="279"/>
      <c r="AF209" s="280"/>
      <c r="AG209" s="278"/>
      <c r="AH209" s="279"/>
      <c r="AI209" s="279"/>
      <c r="AJ209" s="279"/>
      <c r="AK209" s="279"/>
      <c r="AL209" s="279"/>
      <c r="AM209" s="279"/>
      <c r="AN209" s="279"/>
      <c r="AO209" s="280"/>
      <c r="AT209" s="34"/>
      <c r="AU209" s="34"/>
      <c r="AV209" s="34"/>
      <c r="AW209" s="34"/>
      <c r="AX209" s="34"/>
      <c r="AY209" s="34"/>
    </row>
    <row r="210" spans="3:51" ht="18.75" customHeight="1" x14ac:dyDescent="0.15">
      <c r="C210" s="281" t="s">
        <v>73</v>
      </c>
      <c r="D210" s="282"/>
      <c r="E210" s="282"/>
      <c r="F210" s="282"/>
      <c r="G210" s="282"/>
      <c r="H210" s="282"/>
      <c r="I210" s="283"/>
      <c r="J210" s="74" t="s">
        <v>74</v>
      </c>
      <c r="K210" s="75" t="s">
        <v>75</v>
      </c>
      <c r="L210" s="75"/>
      <c r="M210" s="75"/>
      <c r="N210" s="3"/>
      <c r="O210" s="76" t="s">
        <v>76</v>
      </c>
      <c r="P210" s="290">
        <v>1000</v>
      </c>
      <c r="Q210" s="290"/>
      <c r="R210" s="290"/>
      <c r="S210" s="76" t="s">
        <v>77</v>
      </c>
      <c r="T210" s="77"/>
      <c r="U210" s="77" t="s">
        <v>78</v>
      </c>
      <c r="V210" s="290">
        <v>1000</v>
      </c>
      <c r="W210" s="290"/>
      <c r="X210" s="290"/>
      <c r="Y210" s="77" t="s">
        <v>79</v>
      </c>
      <c r="Z210" s="77"/>
      <c r="AA210" s="78" t="s">
        <v>80</v>
      </c>
      <c r="AB210" s="78"/>
      <c r="AC210" s="78"/>
      <c r="AD210" s="77"/>
      <c r="AE210" s="77"/>
      <c r="AF210" s="3"/>
      <c r="AG210" s="79"/>
      <c r="AH210" s="67"/>
      <c r="AI210" s="67"/>
      <c r="AJ210" s="67"/>
      <c r="AK210" s="67"/>
      <c r="AL210" s="67"/>
      <c r="AM210" s="67"/>
      <c r="AN210" s="67"/>
      <c r="AO210" s="68"/>
      <c r="AP210" s="15"/>
      <c r="AQ210" s="15"/>
      <c r="AR210" s="15"/>
      <c r="AS210" s="15"/>
      <c r="AT210" s="15"/>
      <c r="AU210" s="34"/>
      <c r="AV210" s="34"/>
      <c r="AW210" s="34"/>
      <c r="AX210" s="34"/>
      <c r="AY210" s="34"/>
    </row>
    <row r="211" spans="3:51" ht="18.75" customHeight="1" x14ac:dyDescent="0.15">
      <c r="C211" s="284"/>
      <c r="D211" s="285"/>
      <c r="E211" s="285"/>
      <c r="F211" s="285"/>
      <c r="G211" s="285"/>
      <c r="H211" s="285"/>
      <c r="I211" s="286"/>
      <c r="J211" s="80"/>
      <c r="K211" s="81"/>
      <c r="L211" s="82"/>
      <c r="M211" s="82"/>
      <c r="N211" s="82"/>
      <c r="O211" s="82"/>
      <c r="P211" s="82"/>
      <c r="Q211" s="82"/>
      <c r="R211" s="82"/>
      <c r="S211" s="82"/>
      <c r="T211" s="82"/>
      <c r="U211" s="82"/>
      <c r="V211" s="82"/>
      <c r="W211" s="82"/>
      <c r="X211" s="82"/>
      <c r="Y211" s="83"/>
      <c r="Z211" s="82"/>
      <c r="AA211" s="82"/>
      <c r="AB211" s="82"/>
      <c r="AC211" s="82"/>
      <c r="AD211" s="82"/>
      <c r="AE211" s="82"/>
      <c r="AF211" s="84" t="s">
        <v>81</v>
      </c>
      <c r="AG211" s="85"/>
      <c r="AH211" s="34"/>
      <c r="AI211" s="34"/>
      <c r="AJ211" s="34"/>
      <c r="AK211" s="34"/>
      <c r="AL211" s="34"/>
      <c r="AM211" s="34"/>
      <c r="AN211" s="34"/>
      <c r="AO211" s="66"/>
      <c r="AP211" s="15"/>
      <c r="AT211" s="34"/>
      <c r="AU211" s="34"/>
      <c r="AV211" s="34"/>
      <c r="AW211" s="34"/>
      <c r="AX211" s="34"/>
      <c r="AY211" s="34"/>
    </row>
    <row r="212" spans="3:51" x14ac:dyDescent="0.15">
      <c r="C212" s="284"/>
      <c r="D212" s="285"/>
      <c r="E212" s="285"/>
      <c r="F212" s="285"/>
      <c r="G212" s="285"/>
      <c r="H212" s="285"/>
      <c r="I212" s="286"/>
      <c r="J212" s="86"/>
      <c r="K212" s="269">
        <v>20</v>
      </c>
      <c r="L212" s="269"/>
      <c r="M212" s="87"/>
      <c r="N212" s="15"/>
      <c r="O212" s="88" t="s">
        <v>82</v>
      </c>
      <c r="P212" s="89" t="str">
        <f>AA210</f>
        <v>加算単位</v>
      </c>
      <c r="Q212" s="89"/>
      <c r="R212" s="89"/>
      <c r="S212" s="3"/>
      <c r="T212" s="82" t="s">
        <v>83</v>
      </c>
      <c r="U212" s="269">
        <v>20</v>
      </c>
      <c r="V212" s="269"/>
      <c r="W212" s="87"/>
      <c r="X212" s="15"/>
      <c r="Y212" s="88" t="s">
        <v>84</v>
      </c>
      <c r="Z212" s="270" t="s">
        <v>31</v>
      </c>
      <c r="AA212" s="270"/>
      <c r="AB212" s="270"/>
      <c r="AC212" s="15" t="s">
        <v>85</v>
      </c>
      <c r="AD212" s="82"/>
      <c r="AE212" s="82"/>
      <c r="AF212" s="90"/>
      <c r="AG212" s="85"/>
      <c r="AH212" s="34"/>
      <c r="AI212" s="34"/>
      <c r="AJ212" s="34"/>
      <c r="AK212" s="34"/>
      <c r="AL212" s="34"/>
      <c r="AM212" s="34"/>
      <c r="AN212" s="34"/>
      <c r="AO212" s="66"/>
      <c r="AP212" s="34"/>
      <c r="AQ212" s="34"/>
      <c r="AR212" s="34"/>
      <c r="AS212" s="34"/>
      <c r="AT212" s="34"/>
      <c r="AU212" s="34"/>
      <c r="AV212" s="34"/>
      <c r="AW212" s="34"/>
      <c r="AX212" s="34"/>
      <c r="AY212" s="34"/>
    </row>
    <row r="213" spans="3:51" x14ac:dyDescent="0.15">
      <c r="C213" s="287"/>
      <c r="D213" s="288"/>
      <c r="E213" s="288"/>
      <c r="F213" s="288"/>
      <c r="G213" s="288"/>
      <c r="H213" s="288"/>
      <c r="I213" s="289"/>
      <c r="J213" s="91"/>
      <c r="K213" s="92" t="s">
        <v>86</v>
      </c>
      <c r="L213" s="93"/>
      <c r="M213" s="93"/>
      <c r="N213" s="93"/>
      <c r="O213" s="82"/>
      <c r="P213" s="94"/>
      <c r="Q213" s="95"/>
      <c r="R213" s="95"/>
      <c r="S213" s="3"/>
      <c r="T213" s="95"/>
      <c r="U213" s="95"/>
      <c r="V213" s="95"/>
      <c r="W213" s="95"/>
      <c r="X213" s="95"/>
      <c r="Y213" s="95"/>
      <c r="Z213" s="94"/>
      <c r="AA213" s="96"/>
      <c r="AB213" s="96"/>
      <c r="AC213" s="93"/>
      <c r="AD213" s="93"/>
      <c r="AE213" s="93"/>
      <c r="AF213" s="97"/>
      <c r="AG213" s="85"/>
      <c r="AH213" s="34"/>
      <c r="AI213" s="34"/>
      <c r="AJ213" s="34"/>
      <c r="AK213" s="34"/>
      <c r="AL213" s="34"/>
      <c r="AM213" s="34"/>
      <c r="AN213" s="34"/>
      <c r="AO213" s="66"/>
      <c r="AP213" s="34"/>
      <c r="AQ213" s="34"/>
      <c r="AR213" s="34"/>
      <c r="AS213" s="34"/>
      <c r="AT213" s="34"/>
      <c r="AU213" s="34"/>
      <c r="AV213" s="34"/>
      <c r="AW213" s="34"/>
      <c r="AX213" s="34"/>
      <c r="AY213" s="34"/>
    </row>
    <row r="214" spans="3:51" ht="18.75" customHeight="1" x14ac:dyDescent="0.15">
      <c r="C214" s="259" t="s">
        <v>87</v>
      </c>
      <c r="D214" s="260"/>
      <c r="E214" s="260"/>
      <c r="F214" s="260"/>
      <c r="G214" s="260"/>
      <c r="H214" s="260"/>
      <c r="I214" s="261"/>
      <c r="J214" s="98"/>
      <c r="K214" s="77"/>
      <c r="L214" s="77"/>
      <c r="M214" s="77"/>
      <c r="N214" s="77"/>
      <c r="O214" s="99"/>
      <c r="P214" s="100"/>
      <c r="Q214" s="100"/>
      <c r="R214" s="100"/>
      <c r="S214" s="100"/>
      <c r="T214" s="100"/>
      <c r="U214" s="100"/>
      <c r="V214" s="100"/>
      <c r="W214" s="100"/>
      <c r="X214" s="99"/>
      <c r="Y214" s="101"/>
      <c r="Z214" s="101"/>
      <c r="AA214" s="77"/>
      <c r="AB214" s="77"/>
      <c r="AC214" s="77"/>
      <c r="AD214" s="77"/>
      <c r="AE214" s="77"/>
      <c r="AF214" s="102"/>
      <c r="AG214" s="265" t="s">
        <v>88</v>
      </c>
      <c r="AH214" s="266"/>
      <c r="AI214" s="266"/>
      <c r="AJ214" s="266"/>
      <c r="AK214" s="266"/>
      <c r="AL214" s="266"/>
      <c r="AM214" s="267" t="s">
        <v>85</v>
      </c>
      <c r="AN214" s="267"/>
      <c r="AO214" s="268"/>
      <c r="AP214" s="34"/>
      <c r="AQ214" s="34"/>
      <c r="AR214" s="34"/>
      <c r="AS214" s="34"/>
      <c r="AT214" s="34"/>
      <c r="AU214" s="34"/>
      <c r="AV214" s="34"/>
      <c r="AW214" s="34"/>
      <c r="AX214" s="34"/>
      <c r="AY214" s="34"/>
    </row>
    <row r="215" spans="3:51" ht="18.75" customHeight="1" x14ac:dyDescent="0.15">
      <c r="C215" s="262"/>
      <c r="D215" s="263"/>
      <c r="E215" s="263"/>
      <c r="F215" s="263"/>
      <c r="G215" s="263"/>
      <c r="H215" s="263"/>
      <c r="I215" s="264"/>
      <c r="J215" s="103" t="s">
        <v>89</v>
      </c>
      <c r="K215" s="15"/>
      <c r="L215" s="15"/>
      <c r="M215" s="47"/>
      <c r="N215" s="82"/>
      <c r="O215" s="82"/>
      <c r="P215" s="47"/>
      <c r="Q215" s="82" t="s">
        <v>83</v>
      </c>
      <c r="R215" s="269">
        <v>0.2</v>
      </c>
      <c r="S215" s="269"/>
      <c r="T215" s="269"/>
      <c r="U215" s="15"/>
      <c r="V215" s="15"/>
      <c r="W215" s="88" t="s">
        <v>84</v>
      </c>
      <c r="X215" s="270" t="s">
        <v>50</v>
      </c>
      <c r="Y215" s="270"/>
      <c r="Z215" s="270"/>
      <c r="AA215" s="15" t="s">
        <v>85</v>
      </c>
      <c r="AB215" s="15"/>
      <c r="AC215" s="15"/>
      <c r="AD215" s="82"/>
      <c r="AE215" s="82"/>
      <c r="AF215" s="90"/>
      <c r="AG215" s="265"/>
      <c r="AH215" s="266"/>
      <c r="AI215" s="266"/>
      <c r="AJ215" s="266"/>
      <c r="AK215" s="266"/>
      <c r="AL215" s="266"/>
      <c r="AM215" s="267"/>
      <c r="AN215" s="267"/>
      <c r="AO215" s="268"/>
      <c r="AP215" s="34"/>
      <c r="AQ215" s="34"/>
      <c r="AR215" s="34"/>
      <c r="AS215" s="34"/>
      <c r="AT215" s="34"/>
      <c r="AU215" s="34"/>
      <c r="AV215" s="34"/>
      <c r="AW215" s="34"/>
      <c r="AX215" s="34"/>
      <c r="AY215" s="34"/>
    </row>
    <row r="216" spans="3:51" ht="18.75" customHeight="1" x14ac:dyDescent="0.15">
      <c r="C216" s="262"/>
      <c r="D216" s="263"/>
      <c r="E216" s="263"/>
      <c r="F216" s="263"/>
      <c r="G216" s="263"/>
      <c r="H216" s="263"/>
      <c r="I216" s="264"/>
      <c r="J216" s="104"/>
      <c r="K216" s="47"/>
      <c r="L216" s="47"/>
      <c r="M216" s="47"/>
      <c r="N216" s="82"/>
      <c r="O216" s="82"/>
      <c r="P216" s="47"/>
      <c r="Q216" s="47"/>
      <c r="R216" s="15"/>
      <c r="S216" s="15"/>
      <c r="T216" s="15"/>
      <c r="U216" s="15"/>
      <c r="V216" s="15"/>
      <c r="W216" s="15"/>
      <c r="X216" s="81"/>
      <c r="Y216" s="15"/>
      <c r="Z216" s="82"/>
      <c r="AA216" s="15"/>
      <c r="AB216" s="15"/>
      <c r="AC216" s="15"/>
      <c r="AD216" s="15"/>
      <c r="AE216" s="82"/>
      <c r="AF216" s="90"/>
      <c r="AG216" s="265"/>
      <c r="AH216" s="266"/>
      <c r="AI216" s="266"/>
      <c r="AJ216" s="266"/>
      <c r="AK216" s="266"/>
      <c r="AL216" s="266"/>
      <c r="AM216" s="267"/>
      <c r="AN216" s="267"/>
      <c r="AO216" s="268"/>
      <c r="AP216" s="34"/>
      <c r="AQ216" s="34"/>
      <c r="AR216" s="34"/>
      <c r="AS216" s="34"/>
      <c r="AT216" s="34"/>
      <c r="AU216" s="34"/>
      <c r="AV216" s="34"/>
      <c r="AW216" s="34"/>
      <c r="AX216" s="34"/>
      <c r="AY216" s="34"/>
    </row>
    <row r="217" spans="3:51" ht="18.75" customHeight="1" x14ac:dyDescent="0.15">
      <c r="C217" s="271" t="s">
        <v>90</v>
      </c>
      <c r="D217" s="272"/>
      <c r="E217" s="272"/>
      <c r="F217" s="272"/>
      <c r="G217" s="272"/>
      <c r="H217" s="272"/>
      <c r="I217" s="273"/>
      <c r="J217" s="91"/>
      <c r="K217" s="105"/>
      <c r="L217" s="105"/>
      <c r="M217" s="105"/>
      <c r="N217" s="93"/>
      <c r="O217" s="93"/>
      <c r="P217" s="105"/>
      <c r="Q217" s="105"/>
      <c r="R217" s="106"/>
      <c r="S217" s="106"/>
      <c r="T217" s="106"/>
      <c r="U217" s="106"/>
      <c r="V217" s="106"/>
      <c r="W217" s="106"/>
      <c r="X217" s="106"/>
      <c r="Y217" s="106"/>
      <c r="Z217" s="96"/>
      <c r="AA217" s="106"/>
      <c r="AB217" s="106"/>
      <c r="AC217" s="106"/>
      <c r="AD217" s="106"/>
      <c r="AE217" s="93"/>
      <c r="AF217" s="97"/>
      <c r="AG217" s="265"/>
      <c r="AH217" s="266"/>
      <c r="AI217" s="266"/>
      <c r="AJ217" s="266"/>
      <c r="AK217" s="266"/>
      <c r="AL217" s="266"/>
      <c r="AM217" s="267"/>
      <c r="AN217" s="267"/>
      <c r="AO217" s="268"/>
      <c r="AP217" s="34"/>
      <c r="AQ217" s="34"/>
      <c r="AR217" s="34"/>
      <c r="AS217" s="34"/>
      <c r="AT217" s="34"/>
      <c r="AU217" s="34"/>
      <c r="AV217" s="34"/>
      <c r="AW217" s="34"/>
      <c r="AX217" s="34"/>
      <c r="AY217" s="34"/>
    </row>
    <row r="218" spans="3:51" x14ac:dyDescent="0.15">
      <c r="C218" s="259" t="s">
        <v>91</v>
      </c>
      <c r="D218" s="260"/>
      <c r="E218" s="260"/>
      <c r="F218" s="260"/>
      <c r="G218" s="260"/>
      <c r="H218" s="260"/>
      <c r="I218" s="261"/>
      <c r="J218" s="98"/>
      <c r="K218" s="76"/>
      <c r="L218" s="76"/>
      <c r="M218" s="76"/>
      <c r="N218" s="77"/>
      <c r="O218" s="77"/>
      <c r="P218" s="76"/>
      <c r="Q218" s="76"/>
      <c r="R218" s="107"/>
      <c r="S218" s="107"/>
      <c r="T218" s="107"/>
      <c r="U218" s="107"/>
      <c r="V218" s="107"/>
      <c r="W218" s="107"/>
      <c r="X218" s="107"/>
      <c r="Y218" s="107"/>
      <c r="Z218" s="101"/>
      <c r="AA218" s="107"/>
      <c r="AB218" s="107"/>
      <c r="AC218" s="107"/>
      <c r="AD218" s="107"/>
      <c r="AE218" s="77"/>
      <c r="AF218" s="102"/>
      <c r="AG218" s="85"/>
      <c r="AH218" s="81"/>
      <c r="AI218" s="34"/>
      <c r="AJ218" s="34"/>
      <c r="AK218" s="34"/>
      <c r="AL218" s="34"/>
      <c r="AM218" s="34"/>
      <c r="AN218" s="34"/>
      <c r="AO218" s="66"/>
      <c r="AP218" s="34"/>
      <c r="AQ218" s="34"/>
      <c r="AR218" s="34"/>
      <c r="AS218" s="34"/>
      <c r="AT218" s="34"/>
      <c r="AU218" s="34"/>
      <c r="AV218" s="34"/>
      <c r="AW218" s="34"/>
      <c r="AX218" s="34"/>
      <c r="AY218" s="34"/>
    </row>
    <row r="219" spans="3:51" x14ac:dyDescent="0.15">
      <c r="C219" s="262"/>
      <c r="D219" s="263"/>
      <c r="E219" s="263"/>
      <c r="F219" s="263"/>
      <c r="G219" s="263"/>
      <c r="H219" s="263"/>
      <c r="I219" s="264"/>
      <c r="J219" s="103" t="s">
        <v>92</v>
      </c>
      <c r="K219" s="15"/>
      <c r="L219" s="15"/>
      <c r="M219" s="47"/>
      <c r="N219" s="82"/>
      <c r="O219" s="82"/>
      <c r="P219" s="47"/>
      <c r="Q219" s="82" t="s">
        <v>83</v>
      </c>
      <c r="R219" s="269">
        <v>2</v>
      </c>
      <c r="S219" s="269"/>
      <c r="T219" s="269"/>
      <c r="U219" s="15"/>
      <c r="V219" s="15"/>
      <c r="W219" s="88" t="s">
        <v>84</v>
      </c>
      <c r="X219" s="270" t="s">
        <v>93</v>
      </c>
      <c r="Y219" s="270"/>
      <c r="Z219" s="270"/>
      <c r="AA219" s="15" t="s">
        <v>85</v>
      </c>
      <c r="AB219" s="15"/>
      <c r="AC219" s="15"/>
      <c r="AD219" s="82"/>
      <c r="AE219" s="82"/>
      <c r="AF219" s="90"/>
      <c r="AG219" s="594" t="s">
        <v>94</v>
      </c>
      <c r="AH219" s="595"/>
      <c r="AI219" s="595"/>
      <c r="AJ219" s="595"/>
      <c r="AK219" s="595"/>
      <c r="AL219" s="595"/>
      <c r="AM219" s="595"/>
      <c r="AN219" s="595"/>
      <c r="AO219" s="596"/>
      <c r="AP219" s="34"/>
      <c r="AQ219" s="34"/>
      <c r="AR219" s="34"/>
      <c r="AS219" s="34"/>
      <c r="AT219" s="34"/>
      <c r="AU219" s="34"/>
      <c r="AV219" s="34"/>
      <c r="AW219" s="34"/>
      <c r="AX219" s="34"/>
      <c r="AY219" s="34"/>
    </row>
    <row r="220" spans="3:51" x14ac:dyDescent="0.15">
      <c r="C220" s="262"/>
      <c r="D220" s="263"/>
      <c r="E220" s="263"/>
      <c r="F220" s="263"/>
      <c r="G220" s="263"/>
      <c r="H220" s="263"/>
      <c r="I220" s="264"/>
      <c r="J220" s="104"/>
      <c r="K220" s="47"/>
      <c r="L220" s="47"/>
      <c r="M220" s="47"/>
      <c r="N220" s="82"/>
      <c r="O220" s="82"/>
      <c r="P220" s="47"/>
      <c r="Q220" s="47"/>
      <c r="R220" s="15"/>
      <c r="S220" s="15"/>
      <c r="T220" s="15"/>
      <c r="U220" s="15"/>
      <c r="V220" s="15"/>
      <c r="W220" s="15"/>
      <c r="X220" s="81"/>
      <c r="Y220" s="15"/>
      <c r="Z220" s="82"/>
      <c r="AA220" s="15"/>
      <c r="AB220" s="15"/>
      <c r="AC220" s="15"/>
      <c r="AD220" s="15"/>
      <c r="AE220" s="82"/>
      <c r="AF220" s="90"/>
      <c r="AG220" s="594"/>
      <c r="AH220" s="595"/>
      <c r="AI220" s="595"/>
      <c r="AJ220" s="595"/>
      <c r="AK220" s="595"/>
      <c r="AL220" s="595"/>
      <c r="AM220" s="595"/>
      <c r="AN220" s="595"/>
      <c r="AO220" s="596"/>
      <c r="AP220" s="34"/>
      <c r="AQ220" s="34"/>
      <c r="AR220" s="34"/>
      <c r="AS220" s="34"/>
      <c r="AT220" s="34"/>
      <c r="AU220" s="34"/>
      <c r="AV220" s="34"/>
      <c r="AW220" s="34"/>
      <c r="AX220" s="34"/>
      <c r="AY220" s="34"/>
    </row>
    <row r="221" spans="3:51" x14ac:dyDescent="0.15">
      <c r="C221" s="271"/>
      <c r="D221" s="272"/>
      <c r="E221" s="272"/>
      <c r="F221" s="272"/>
      <c r="G221" s="272"/>
      <c r="H221" s="272"/>
      <c r="I221" s="273"/>
      <c r="J221" s="108"/>
      <c r="K221" s="93"/>
      <c r="L221" s="93"/>
      <c r="M221" s="93"/>
      <c r="N221" s="93"/>
      <c r="O221" s="93"/>
      <c r="P221" s="93"/>
      <c r="Q221" s="93"/>
      <c r="R221" s="93"/>
      <c r="S221" s="93"/>
      <c r="T221" s="93"/>
      <c r="U221" s="93"/>
      <c r="V221" s="93"/>
      <c r="W221" s="93"/>
      <c r="X221" s="93"/>
      <c r="Y221" s="93"/>
      <c r="Z221" s="93"/>
      <c r="AA221" s="93"/>
      <c r="AB221" s="93"/>
      <c r="AC221" s="93"/>
      <c r="AD221" s="93"/>
      <c r="AE221" s="93"/>
      <c r="AF221" s="97"/>
      <c r="AG221" s="597"/>
      <c r="AH221" s="598"/>
      <c r="AI221" s="598"/>
      <c r="AJ221" s="598"/>
      <c r="AK221" s="598"/>
      <c r="AL221" s="598"/>
      <c r="AM221" s="598"/>
      <c r="AN221" s="598"/>
      <c r="AO221" s="599"/>
      <c r="AP221" s="34"/>
      <c r="AQ221" s="34"/>
      <c r="AR221" s="34"/>
      <c r="AS221" s="34"/>
      <c r="AT221" s="34"/>
      <c r="AU221" s="34"/>
      <c r="AV221" s="34"/>
      <c r="AW221" s="34"/>
      <c r="AX221" s="34"/>
      <c r="AY221" s="34"/>
    </row>
    <row r="222" spans="3:51" x14ac:dyDescent="0.15">
      <c r="AG222" s="69"/>
      <c r="AH222" s="69"/>
      <c r="AI222" s="69"/>
      <c r="AJ222" s="69"/>
      <c r="AK222" s="69"/>
      <c r="AL222" s="69"/>
      <c r="AM222" s="69"/>
      <c r="AN222" s="69"/>
      <c r="AO222" s="69"/>
      <c r="AT222" s="34"/>
      <c r="AU222" s="34"/>
      <c r="AV222" s="34"/>
      <c r="AW222" s="34"/>
      <c r="AX222" s="34"/>
      <c r="AY222" s="34"/>
    </row>
    <row r="223" spans="3:51" x14ac:dyDescent="0.15">
      <c r="C223" s="1" t="s">
        <v>95</v>
      </c>
      <c r="AG223" s="69"/>
      <c r="AH223" s="69"/>
      <c r="AI223" s="69"/>
      <c r="AJ223" s="69"/>
      <c r="AK223" s="69"/>
      <c r="AL223" s="69"/>
      <c r="AM223" s="69"/>
      <c r="AN223" s="69"/>
      <c r="AO223" s="69"/>
      <c r="AT223" s="34"/>
      <c r="AU223" s="34"/>
      <c r="AV223" s="34"/>
      <c r="AW223" s="34"/>
      <c r="AX223" s="34"/>
      <c r="AY223" s="34"/>
    </row>
    <row r="224" spans="3:51" ht="37.5" customHeight="1" x14ac:dyDescent="0.15">
      <c r="C224" s="308" t="s">
        <v>96</v>
      </c>
      <c r="D224" s="308"/>
      <c r="E224" s="308"/>
      <c r="F224" s="308"/>
      <c r="G224" s="308"/>
      <c r="H224" s="276" t="s">
        <v>147</v>
      </c>
      <c r="I224" s="276"/>
      <c r="J224" s="276"/>
      <c r="K224" s="276"/>
      <c r="L224" s="276"/>
      <c r="M224" s="592"/>
      <c r="N224" s="592"/>
      <c r="O224" s="592"/>
      <c r="P224" s="592"/>
      <c r="Q224" s="592"/>
      <c r="R224" s="592"/>
      <c r="S224" s="592"/>
      <c r="T224" s="260" t="s">
        <v>97</v>
      </c>
      <c r="U224" s="260"/>
      <c r="V224" s="260"/>
      <c r="W224" s="188" t="s">
        <v>98</v>
      </c>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90"/>
      <c r="AT224" s="34"/>
      <c r="AU224" s="34"/>
      <c r="AV224" s="34"/>
      <c r="AW224" s="34"/>
      <c r="AX224" s="34"/>
      <c r="AY224" s="34"/>
    </row>
    <row r="225" spans="3:51" ht="18.75" customHeight="1" x14ac:dyDescent="0.15">
      <c r="C225" s="308"/>
      <c r="D225" s="308"/>
      <c r="E225" s="308"/>
      <c r="F225" s="308"/>
      <c r="G225" s="308"/>
      <c r="H225" s="279"/>
      <c r="I225" s="279"/>
      <c r="J225" s="279"/>
      <c r="K225" s="279"/>
      <c r="L225" s="279"/>
      <c r="M225" s="593"/>
      <c r="N225" s="593"/>
      <c r="O225" s="593"/>
      <c r="P225" s="593"/>
      <c r="Q225" s="593"/>
      <c r="R225" s="593"/>
      <c r="S225" s="593"/>
      <c r="T225" s="272"/>
      <c r="U225" s="272"/>
      <c r="V225" s="272"/>
      <c r="W225" s="191"/>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3"/>
      <c r="AT225" s="34"/>
      <c r="AU225" s="34"/>
      <c r="AV225" s="70"/>
      <c r="AW225" s="34"/>
      <c r="AX225" s="34"/>
      <c r="AY225" s="34"/>
    </row>
    <row r="226" spans="3:51" ht="37.5" customHeight="1" x14ac:dyDescent="0.15">
      <c r="C226" s="308"/>
      <c r="D226" s="308"/>
      <c r="E226" s="308"/>
      <c r="F226" s="308"/>
      <c r="G226" s="308"/>
      <c r="H226" s="276" t="s">
        <v>148</v>
      </c>
      <c r="I226" s="276"/>
      <c r="J226" s="276"/>
      <c r="K226" s="276"/>
      <c r="L226" s="276"/>
      <c r="M226" s="592"/>
      <c r="N226" s="592"/>
      <c r="O226" s="592"/>
      <c r="P226" s="592"/>
      <c r="Q226" s="592"/>
      <c r="R226" s="592"/>
      <c r="S226" s="592"/>
      <c r="T226" s="260" t="s">
        <v>97</v>
      </c>
      <c r="U226" s="260"/>
      <c r="V226" s="260"/>
      <c r="W226" s="191"/>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3"/>
      <c r="AT226" s="34"/>
      <c r="AU226" s="34"/>
      <c r="AV226" s="34"/>
      <c r="AW226" s="34"/>
      <c r="AX226" s="34"/>
      <c r="AY226" s="34"/>
    </row>
    <row r="227" spans="3:51" ht="18.75" customHeight="1" x14ac:dyDescent="0.15">
      <c r="C227" s="308"/>
      <c r="D227" s="308"/>
      <c r="E227" s="308"/>
      <c r="F227" s="308"/>
      <c r="G227" s="308"/>
      <c r="H227" s="279"/>
      <c r="I227" s="279"/>
      <c r="J227" s="279"/>
      <c r="K227" s="279"/>
      <c r="L227" s="279"/>
      <c r="M227" s="593"/>
      <c r="N227" s="593"/>
      <c r="O227" s="593"/>
      <c r="P227" s="593"/>
      <c r="Q227" s="593"/>
      <c r="R227" s="593"/>
      <c r="S227" s="593"/>
      <c r="T227" s="272"/>
      <c r="U227" s="272"/>
      <c r="V227" s="272"/>
      <c r="W227" s="191"/>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3"/>
      <c r="AT227" s="34"/>
      <c r="AU227" s="34"/>
      <c r="AV227" s="34"/>
      <c r="AW227" s="34"/>
      <c r="AX227" s="34"/>
      <c r="AY227" s="34"/>
    </row>
    <row r="228" spans="3:51" ht="37.5" customHeight="1" x14ac:dyDescent="0.15">
      <c r="C228" s="308"/>
      <c r="D228" s="308"/>
      <c r="E228" s="308"/>
      <c r="F228" s="308"/>
      <c r="G228" s="308"/>
      <c r="H228" s="276" t="s">
        <v>149</v>
      </c>
      <c r="I228" s="276"/>
      <c r="J228" s="276"/>
      <c r="K228" s="276"/>
      <c r="L228" s="276"/>
      <c r="M228" s="592"/>
      <c r="N228" s="592"/>
      <c r="O228" s="592"/>
      <c r="P228" s="592"/>
      <c r="Q228" s="592"/>
      <c r="R228" s="592"/>
      <c r="S228" s="592"/>
      <c r="T228" s="260" t="s">
        <v>97</v>
      </c>
      <c r="U228" s="260"/>
      <c r="V228" s="260"/>
      <c r="W228" s="191"/>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3"/>
      <c r="AT228" s="34"/>
      <c r="AU228" s="34"/>
      <c r="AV228" s="34"/>
      <c r="AW228" s="34"/>
      <c r="AX228" s="34"/>
      <c r="AY228" s="34"/>
    </row>
    <row r="229" spans="3:51" ht="18.75" customHeight="1" x14ac:dyDescent="0.15">
      <c r="C229" s="308"/>
      <c r="D229" s="308"/>
      <c r="E229" s="308"/>
      <c r="F229" s="308"/>
      <c r="G229" s="308"/>
      <c r="H229" s="279"/>
      <c r="I229" s="279"/>
      <c r="J229" s="279"/>
      <c r="K229" s="279"/>
      <c r="L229" s="279"/>
      <c r="M229" s="593"/>
      <c r="N229" s="593"/>
      <c r="O229" s="593"/>
      <c r="P229" s="593"/>
      <c r="Q229" s="593"/>
      <c r="R229" s="593"/>
      <c r="S229" s="593"/>
      <c r="T229" s="272"/>
      <c r="U229" s="272"/>
      <c r="V229" s="272"/>
      <c r="W229" s="194"/>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6"/>
      <c r="AT229" s="34"/>
      <c r="AU229" s="34"/>
      <c r="AV229" s="34"/>
      <c r="AW229" s="34"/>
      <c r="AX229" s="34"/>
      <c r="AY229" s="34"/>
    </row>
    <row r="230" spans="3:51" x14ac:dyDescent="0.15">
      <c r="AG230" s="69"/>
      <c r="AH230" s="69"/>
      <c r="AI230" s="69"/>
      <c r="AJ230" s="69"/>
      <c r="AK230" s="69"/>
      <c r="AL230" s="69"/>
      <c r="AM230" s="69"/>
      <c r="AN230" s="69"/>
      <c r="AO230" s="69"/>
      <c r="AT230" s="34"/>
      <c r="AU230" s="34"/>
      <c r="AV230" s="34"/>
      <c r="AW230" s="34"/>
      <c r="AX230" s="34"/>
      <c r="AY230" s="34"/>
    </row>
    <row r="231" spans="3:51" ht="37.5" customHeight="1" x14ac:dyDescent="0.15">
      <c r="C231" s="299" t="s">
        <v>8</v>
      </c>
      <c r="D231" s="299"/>
      <c r="E231" s="299"/>
      <c r="F231" s="299"/>
      <c r="G231" s="300" t="s">
        <v>99</v>
      </c>
      <c r="H231" s="300"/>
      <c r="I231" s="300"/>
      <c r="J231" s="300"/>
      <c r="K231" s="300"/>
      <c r="L231" s="300"/>
      <c r="M231" s="590"/>
      <c r="N231" s="590"/>
      <c r="O231" s="590"/>
      <c r="P231" s="590"/>
      <c r="Q231" s="590"/>
      <c r="R231" s="590"/>
      <c r="S231" s="590"/>
      <c r="T231" s="260" t="s">
        <v>100</v>
      </c>
      <c r="U231" s="260"/>
      <c r="V231" s="260"/>
      <c r="W231" s="360" t="s">
        <v>101</v>
      </c>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2"/>
      <c r="AT231" s="34"/>
      <c r="AU231" s="34"/>
      <c r="AV231" s="34"/>
      <c r="AW231" s="34"/>
      <c r="AX231" s="34"/>
      <c r="AY231" s="34"/>
    </row>
    <row r="232" spans="3:51" ht="18.75" customHeight="1" x14ac:dyDescent="0.15">
      <c r="C232" s="299"/>
      <c r="D232" s="299"/>
      <c r="E232" s="299"/>
      <c r="F232" s="299"/>
      <c r="G232" s="301"/>
      <c r="H232" s="301"/>
      <c r="I232" s="301"/>
      <c r="J232" s="301"/>
      <c r="K232" s="301"/>
      <c r="L232" s="301"/>
      <c r="M232" s="591"/>
      <c r="N232" s="591"/>
      <c r="O232" s="591"/>
      <c r="P232" s="591"/>
      <c r="Q232" s="591"/>
      <c r="R232" s="591"/>
      <c r="S232" s="591"/>
      <c r="T232" s="272"/>
      <c r="U232" s="272"/>
      <c r="V232" s="272"/>
      <c r="W232" s="363"/>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5"/>
      <c r="AT232" s="34"/>
      <c r="AU232" s="34"/>
      <c r="AV232" s="70"/>
      <c r="AW232" s="34"/>
      <c r="AX232" s="34"/>
      <c r="AY232" s="34"/>
    </row>
    <row r="233" spans="3:51" ht="37.5" customHeight="1" x14ac:dyDescent="0.15">
      <c r="C233" s="299"/>
      <c r="D233" s="299"/>
      <c r="E233" s="299"/>
      <c r="F233" s="299"/>
      <c r="G233" s="69"/>
      <c r="H233" s="291" t="s">
        <v>102</v>
      </c>
      <c r="I233" s="292"/>
      <c r="J233" s="292"/>
      <c r="K233" s="292"/>
      <c r="L233" s="292"/>
      <c r="M233" s="590"/>
      <c r="N233" s="590"/>
      <c r="O233" s="590"/>
      <c r="P233" s="590"/>
      <c r="Q233" s="590"/>
      <c r="R233" s="590"/>
      <c r="S233" s="590"/>
      <c r="T233" s="260" t="s">
        <v>100</v>
      </c>
      <c r="U233" s="260"/>
      <c r="V233" s="260"/>
      <c r="W233" s="363"/>
      <c r="X233" s="364"/>
      <c r="Y233" s="364"/>
      <c r="Z233" s="364"/>
      <c r="AA233" s="364"/>
      <c r="AB233" s="364"/>
      <c r="AC233" s="364"/>
      <c r="AD233" s="364"/>
      <c r="AE233" s="364"/>
      <c r="AF233" s="364"/>
      <c r="AG233" s="364"/>
      <c r="AH233" s="364"/>
      <c r="AI233" s="364"/>
      <c r="AJ233" s="364"/>
      <c r="AK233" s="364"/>
      <c r="AL233" s="364"/>
      <c r="AM233" s="364"/>
      <c r="AN233" s="364"/>
      <c r="AO233" s="364"/>
      <c r="AP233" s="364"/>
      <c r="AQ233" s="364"/>
      <c r="AR233" s="365"/>
      <c r="AT233" s="34"/>
      <c r="AU233" s="34"/>
      <c r="AV233" s="34"/>
      <c r="AW233" s="34"/>
      <c r="AX233" s="34"/>
      <c r="AY233" s="34"/>
    </row>
    <row r="234" spans="3:51" ht="18.75" customHeight="1" x14ac:dyDescent="0.15">
      <c r="C234" s="299"/>
      <c r="D234" s="299"/>
      <c r="E234" s="299"/>
      <c r="F234" s="299"/>
      <c r="G234" s="110"/>
      <c r="H234" s="293"/>
      <c r="I234" s="294"/>
      <c r="J234" s="294"/>
      <c r="K234" s="294"/>
      <c r="L234" s="294"/>
      <c r="M234" s="591"/>
      <c r="N234" s="591"/>
      <c r="O234" s="591"/>
      <c r="P234" s="591"/>
      <c r="Q234" s="591"/>
      <c r="R234" s="591"/>
      <c r="S234" s="591"/>
      <c r="T234" s="272"/>
      <c r="U234" s="272"/>
      <c r="V234" s="272"/>
      <c r="W234" s="363"/>
      <c r="X234" s="364"/>
      <c r="Y234" s="364"/>
      <c r="Z234" s="364"/>
      <c r="AA234" s="364"/>
      <c r="AB234" s="364"/>
      <c r="AC234" s="364"/>
      <c r="AD234" s="364"/>
      <c r="AE234" s="364"/>
      <c r="AF234" s="364"/>
      <c r="AG234" s="364"/>
      <c r="AH234" s="364"/>
      <c r="AI234" s="364"/>
      <c r="AJ234" s="364"/>
      <c r="AK234" s="364"/>
      <c r="AL234" s="364"/>
      <c r="AM234" s="364"/>
      <c r="AN234" s="364"/>
      <c r="AO234" s="364"/>
      <c r="AP234" s="364"/>
      <c r="AQ234" s="364"/>
      <c r="AR234" s="365"/>
      <c r="AT234" s="34"/>
      <c r="AU234" s="34"/>
      <c r="AV234" s="34"/>
      <c r="AW234" s="34"/>
      <c r="AX234" s="34"/>
      <c r="AY234" s="34"/>
    </row>
    <row r="235" spans="3:51" ht="37.5" customHeight="1" x14ac:dyDescent="0.15">
      <c r="C235" s="299" t="s">
        <v>103</v>
      </c>
      <c r="D235" s="299"/>
      <c r="E235" s="299"/>
      <c r="F235" s="299"/>
      <c r="G235" s="300" t="s">
        <v>99</v>
      </c>
      <c r="H235" s="300"/>
      <c r="I235" s="300"/>
      <c r="J235" s="300"/>
      <c r="K235" s="300"/>
      <c r="L235" s="300"/>
      <c r="M235" s="590"/>
      <c r="N235" s="590"/>
      <c r="O235" s="590"/>
      <c r="P235" s="590"/>
      <c r="Q235" s="590"/>
      <c r="R235" s="590"/>
      <c r="S235" s="590"/>
      <c r="T235" s="260" t="s">
        <v>100</v>
      </c>
      <c r="U235" s="260"/>
      <c r="V235" s="260"/>
      <c r="W235" s="363"/>
      <c r="X235" s="364"/>
      <c r="Y235" s="364"/>
      <c r="Z235" s="364"/>
      <c r="AA235" s="364"/>
      <c r="AB235" s="364"/>
      <c r="AC235" s="364"/>
      <c r="AD235" s="364"/>
      <c r="AE235" s="364"/>
      <c r="AF235" s="364"/>
      <c r="AG235" s="364"/>
      <c r="AH235" s="364"/>
      <c r="AI235" s="364"/>
      <c r="AJ235" s="364"/>
      <c r="AK235" s="364"/>
      <c r="AL235" s="364"/>
      <c r="AM235" s="364"/>
      <c r="AN235" s="364"/>
      <c r="AO235" s="364"/>
      <c r="AP235" s="364"/>
      <c r="AQ235" s="364"/>
      <c r="AR235" s="365"/>
      <c r="AT235" s="34"/>
      <c r="AU235" s="34"/>
      <c r="AV235" s="34"/>
      <c r="AW235" s="34"/>
      <c r="AX235" s="34"/>
      <c r="AY235" s="34"/>
    </row>
    <row r="236" spans="3:51" ht="18.75" customHeight="1" x14ac:dyDescent="0.15">
      <c r="C236" s="299"/>
      <c r="D236" s="299"/>
      <c r="E236" s="299"/>
      <c r="F236" s="299"/>
      <c r="G236" s="301"/>
      <c r="H236" s="301"/>
      <c r="I236" s="301"/>
      <c r="J236" s="301"/>
      <c r="K236" s="301"/>
      <c r="L236" s="301"/>
      <c r="M236" s="591"/>
      <c r="N236" s="591"/>
      <c r="O236" s="591"/>
      <c r="P236" s="591"/>
      <c r="Q236" s="591"/>
      <c r="R236" s="591"/>
      <c r="S236" s="591"/>
      <c r="T236" s="272"/>
      <c r="U236" s="272"/>
      <c r="V236" s="272"/>
      <c r="W236" s="363"/>
      <c r="X236" s="364"/>
      <c r="Y236" s="364"/>
      <c r="Z236" s="364"/>
      <c r="AA236" s="364"/>
      <c r="AB236" s="364"/>
      <c r="AC236" s="364"/>
      <c r="AD236" s="364"/>
      <c r="AE236" s="364"/>
      <c r="AF236" s="364"/>
      <c r="AG236" s="364"/>
      <c r="AH236" s="364"/>
      <c r="AI236" s="364"/>
      <c r="AJ236" s="364"/>
      <c r="AK236" s="364"/>
      <c r="AL236" s="364"/>
      <c r="AM236" s="364"/>
      <c r="AN236" s="364"/>
      <c r="AO236" s="364"/>
      <c r="AP236" s="364"/>
      <c r="AQ236" s="364"/>
      <c r="AR236" s="365"/>
      <c r="AT236" s="34"/>
      <c r="AU236" s="34"/>
      <c r="AV236" s="70"/>
      <c r="AW236" s="34"/>
      <c r="AX236" s="34"/>
      <c r="AY236" s="34"/>
    </row>
    <row r="237" spans="3:51" ht="37.5" customHeight="1" x14ac:dyDescent="0.15">
      <c r="C237" s="299"/>
      <c r="D237" s="299"/>
      <c r="E237" s="299"/>
      <c r="F237" s="299"/>
      <c r="G237" s="69"/>
      <c r="H237" s="291" t="s">
        <v>102</v>
      </c>
      <c r="I237" s="292"/>
      <c r="J237" s="292"/>
      <c r="K237" s="292"/>
      <c r="L237" s="292"/>
      <c r="M237" s="590"/>
      <c r="N237" s="590"/>
      <c r="O237" s="590"/>
      <c r="P237" s="590"/>
      <c r="Q237" s="590"/>
      <c r="R237" s="590"/>
      <c r="S237" s="590"/>
      <c r="T237" s="260" t="s">
        <v>100</v>
      </c>
      <c r="U237" s="260"/>
      <c r="V237" s="260"/>
      <c r="W237" s="363"/>
      <c r="X237" s="364"/>
      <c r="Y237" s="364"/>
      <c r="Z237" s="364"/>
      <c r="AA237" s="364"/>
      <c r="AB237" s="364"/>
      <c r="AC237" s="364"/>
      <c r="AD237" s="364"/>
      <c r="AE237" s="364"/>
      <c r="AF237" s="364"/>
      <c r="AG237" s="364"/>
      <c r="AH237" s="364"/>
      <c r="AI237" s="364"/>
      <c r="AJ237" s="364"/>
      <c r="AK237" s="364"/>
      <c r="AL237" s="364"/>
      <c r="AM237" s="364"/>
      <c r="AN237" s="364"/>
      <c r="AO237" s="364"/>
      <c r="AP237" s="364"/>
      <c r="AQ237" s="364"/>
      <c r="AR237" s="365"/>
      <c r="AT237" s="34"/>
      <c r="AU237" s="34"/>
      <c r="AV237" s="34"/>
      <c r="AW237" s="34"/>
      <c r="AX237" s="34"/>
      <c r="AY237" s="34"/>
    </row>
    <row r="238" spans="3:51" ht="18.75" customHeight="1" x14ac:dyDescent="0.15">
      <c r="C238" s="299"/>
      <c r="D238" s="299"/>
      <c r="E238" s="299"/>
      <c r="F238" s="299"/>
      <c r="G238" s="110"/>
      <c r="H238" s="293"/>
      <c r="I238" s="294"/>
      <c r="J238" s="294"/>
      <c r="K238" s="294"/>
      <c r="L238" s="294"/>
      <c r="M238" s="591"/>
      <c r="N238" s="591"/>
      <c r="O238" s="591"/>
      <c r="P238" s="591"/>
      <c r="Q238" s="591"/>
      <c r="R238" s="591"/>
      <c r="S238" s="591"/>
      <c r="T238" s="272"/>
      <c r="U238" s="272"/>
      <c r="V238" s="272"/>
      <c r="W238" s="363"/>
      <c r="X238" s="364"/>
      <c r="Y238" s="364"/>
      <c r="Z238" s="364"/>
      <c r="AA238" s="364"/>
      <c r="AB238" s="364"/>
      <c r="AC238" s="364"/>
      <c r="AD238" s="364"/>
      <c r="AE238" s="364"/>
      <c r="AF238" s="364"/>
      <c r="AG238" s="364"/>
      <c r="AH238" s="364"/>
      <c r="AI238" s="364"/>
      <c r="AJ238" s="364"/>
      <c r="AK238" s="364"/>
      <c r="AL238" s="364"/>
      <c r="AM238" s="364"/>
      <c r="AN238" s="364"/>
      <c r="AO238" s="364"/>
      <c r="AP238" s="364"/>
      <c r="AQ238" s="364"/>
      <c r="AR238" s="365"/>
      <c r="AT238" s="34"/>
      <c r="AU238" s="34"/>
      <c r="AV238" s="34"/>
      <c r="AW238" s="34"/>
      <c r="AX238" s="34"/>
      <c r="AY238" s="34"/>
    </row>
    <row r="239" spans="3:51" ht="37.5" customHeight="1" x14ac:dyDescent="0.15">
      <c r="C239" s="299" t="s">
        <v>104</v>
      </c>
      <c r="D239" s="299"/>
      <c r="E239" s="299"/>
      <c r="F239" s="299"/>
      <c r="G239" s="300" t="s">
        <v>99</v>
      </c>
      <c r="H239" s="300"/>
      <c r="I239" s="300"/>
      <c r="J239" s="300"/>
      <c r="K239" s="300"/>
      <c r="L239" s="300"/>
      <c r="M239" s="590"/>
      <c r="N239" s="590"/>
      <c r="O239" s="590"/>
      <c r="P239" s="590"/>
      <c r="Q239" s="590"/>
      <c r="R239" s="590"/>
      <c r="S239" s="590"/>
      <c r="T239" s="260" t="s">
        <v>100</v>
      </c>
      <c r="U239" s="260"/>
      <c r="V239" s="260"/>
      <c r="W239" s="363"/>
      <c r="X239" s="364"/>
      <c r="Y239" s="364"/>
      <c r="Z239" s="364"/>
      <c r="AA239" s="364"/>
      <c r="AB239" s="364"/>
      <c r="AC239" s="364"/>
      <c r="AD239" s="364"/>
      <c r="AE239" s="364"/>
      <c r="AF239" s="364"/>
      <c r="AG239" s="364"/>
      <c r="AH239" s="364"/>
      <c r="AI239" s="364"/>
      <c r="AJ239" s="364"/>
      <c r="AK239" s="364"/>
      <c r="AL239" s="364"/>
      <c r="AM239" s="364"/>
      <c r="AN239" s="364"/>
      <c r="AO239" s="364"/>
      <c r="AP239" s="364"/>
      <c r="AQ239" s="364"/>
      <c r="AR239" s="365"/>
      <c r="AT239" s="34"/>
      <c r="AU239" s="34"/>
      <c r="AV239" s="34"/>
      <c r="AW239" s="34"/>
      <c r="AX239" s="34"/>
      <c r="AY239" s="34"/>
    </row>
    <row r="240" spans="3:51" ht="18.75" customHeight="1" x14ac:dyDescent="0.15">
      <c r="C240" s="299"/>
      <c r="D240" s="299"/>
      <c r="E240" s="299"/>
      <c r="F240" s="299"/>
      <c r="G240" s="301"/>
      <c r="H240" s="301"/>
      <c r="I240" s="301"/>
      <c r="J240" s="301"/>
      <c r="K240" s="301"/>
      <c r="L240" s="301"/>
      <c r="M240" s="591"/>
      <c r="N240" s="591"/>
      <c r="O240" s="591"/>
      <c r="P240" s="591"/>
      <c r="Q240" s="591"/>
      <c r="R240" s="591"/>
      <c r="S240" s="591"/>
      <c r="T240" s="272"/>
      <c r="U240" s="272"/>
      <c r="V240" s="272"/>
      <c r="W240" s="363"/>
      <c r="X240" s="364"/>
      <c r="Y240" s="364"/>
      <c r="Z240" s="364"/>
      <c r="AA240" s="364"/>
      <c r="AB240" s="364"/>
      <c r="AC240" s="364"/>
      <c r="AD240" s="364"/>
      <c r="AE240" s="364"/>
      <c r="AF240" s="364"/>
      <c r="AG240" s="364"/>
      <c r="AH240" s="364"/>
      <c r="AI240" s="364"/>
      <c r="AJ240" s="364"/>
      <c r="AK240" s="364"/>
      <c r="AL240" s="364"/>
      <c r="AM240" s="364"/>
      <c r="AN240" s="364"/>
      <c r="AO240" s="364"/>
      <c r="AP240" s="364"/>
      <c r="AQ240" s="364"/>
      <c r="AR240" s="365"/>
      <c r="AT240" s="34"/>
      <c r="AU240" s="34"/>
      <c r="AV240" s="70"/>
      <c r="AW240" s="34"/>
      <c r="AX240" s="34"/>
      <c r="AY240" s="34"/>
    </row>
    <row r="241" spans="1:53" ht="37.5" customHeight="1" x14ac:dyDescent="0.15">
      <c r="C241" s="299"/>
      <c r="D241" s="299"/>
      <c r="E241" s="299"/>
      <c r="F241" s="299"/>
      <c r="G241" s="69"/>
      <c r="H241" s="291" t="s">
        <v>102</v>
      </c>
      <c r="I241" s="292"/>
      <c r="J241" s="292"/>
      <c r="K241" s="292"/>
      <c r="L241" s="292"/>
      <c r="M241" s="590"/>
      <c r="N241" s="590"/>
      <c r="O241" s="590"/>
      <c r="P241" s="590"/>
      <c r="Q241" s="590"/>
      <c r="R241" s="590"/>
      <c r="S241" s="590"/>
      <c r="T241" s="260" t="s">
        <v>100</v>
      </c>
      <c r="U241" s="260"/>
      <c r="V241" s="260"/>
      <c r="W241" s="363"/>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5"/>
      <c r="AT241" s="34"/>
      <c r="AU241" s="34"/>
      <c r="AV241" s="34"/>
      <c r="AW241" s="34"/>
      <c r="AX241" s="34"/>
      <c r="AY241" s="34"/>
    </row>
    <row r="242" spans="1:53" ht="18.75" customHeight="1" x14ac:dyDescent="0.15">
      <c r="C242" s="299"/>
      <c r="D242" s="299"/>
      <c r="E242" s="299"/>
      <c r="F242" s="299"/>
      <c r="G242" s="110"/>
      <c r="H242" s="293"/>
      <c r="I242" s="294"/>
      <c r="J242" s="294"/>
      <c r="K242" s="294"/>
      <c r="L242" s="294"/>
      <c r="M242" s="591"/>
      <c r="N242" s="591"/>
      <c r="O242" s="591"/>
      <c r="P242" s="591"/>
      <c r="Q242" s="591"/>
      <c r="R242" s="591"/>
      <c r="S242" s="591"/>
      <c r="T242" s="272"/>
      <c r="U242" s="272"/>
      <c r="V242" s="272"/>
      <c r="W242" s="366"/>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8"/>
      <c r="AT242" s="34"/>
      <c r="AU242" s="34"/>
      <c r="AV242" s="34"/>
      <c r="AW242" s="34"/>
      <c r="AX242" s="34"/>
      <c r="AY242" s="34"/>
    </row>
    <row r="243" spans="1:53" x14ac:dyDescent="0.15">
      <c r="AG243" s="69"/>
      <c r="AH243" s="69"/>
      <c r="AI243" s="69"/>
      <c r="AJ243" s="69"/>
      <c r="AK243" s="69"/>
      <c r="AL243" s="69"/>
      <c r="AM243" s="69"/>
      <c r="AN243" s="69"/>
      <c r="AO243" s="69"/>
      <c r="AT243" s="34"/>
      <c r="AU243" s="34"/>
      <c r="AV243" s="34"/>
      <c r="AW243" s="34"/>
      <c r="AX243" s="34"/>
      <c r="AY243" s="34"/>
    </row>
    <row r="244" spans="1:53" ht="33" customHeight="1" x14ac:dyDescent="0.15">
      <c r="A244" s="73"/>
      <c r="B244" s="73"/>
      <c r="C244" s="73" t="s">
        <v>105</v>
      </c>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34"/>
      <c r="AV244" s="34"/>
      <c r="AW244" s="34"/>
      <c r="AX244" s="34"/>
      <c r="AY244" s="34"/>
    </row>
    <row r="245" spans="1:53" ht="24.95" customHeight="1" x14ac:dyDescent="0.15">
      <c r="C245" s="1" t="s">
        <v>106</v>
      </c>
      <c r="D245" s="111" t="s">
        <v>107</v>
      </c>
      <c r="AT245" s="34"/>
      <c r="AU245" s="34"/>
      <c r="AV245" s="34"/>
      <c r="AW245" s="34"/>
      <c r="AX245" s="34"/>
      <c r="AY245" s="34"/>
    </row>
    <row r="246" spans="1:53" s="112" customFormat="1" ht="25.5" customHeight="1" x14ac:dyDescent="0.15">
      <c r="B246" s="113"/>
      <c r="C246" s="114" t="s">
        <v>106</v>
      </c>
      <c r="D246" s="115" t="s">
        <v>108</v>
      </c>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6"/>
      <c r="AU246" s="117"/>
      <c r="AV246" s="117"/>
      <c r="AW246" s="117"/>
      <c r="AX246" s="117"/>
      <c r="AY246" s="117"/>
    </row>
    <row r="247" spans="1:53" ht="23.25" customHeight="1" x14ac:dyDescent="0.15">
      <c r="B247" s="113"/>
      <c r="C247" s="114"/>
      <c r="D247" s="115" t="s">
        <v>159</v>
      </c>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6"/>
      <c r="AU247" s="34"/>
      <c r="AV247" s="34"/>
      <c r="AW247" s="34"/>
      <c r="AX247" s="34"/>
      <c r="AY247" s="34"/>
    </row>
    <row r="248" spans="1:53" ht="23.25" customHeight="1" x14ac:dyDescent="0.15">
      <c r="B248" s="113"/>
      <c r="C248" s="114" t="s">
        <v>106</v>
      </c>
      <c r="D248" s="537" t="s">
        <v>161</v>
      </c>
      <c r="E248" s="537"/>
      <c r="F248" s="537"/>
      <c r="G248" s="537"/>
      <c r="H248" s="537"/>
      <c r="I248" s="537"/>
      <c r="J248" s="537"/>
      <c r="K248" s="537"/>
      <c r="L248" s="537"/>
      <c r="M248" s="537"/>
      <c r="N248" s="537"/>
      <c r="O248" s="537"/>
      <c r="P248" s="537"/>
      <c r="Q248" s="537"/>
      <c r="R248" s="537"/>
      <c r="S248" s="537"/>
      <c r="T248" s="537"/>
      <c r="U248" s="537"/>
      <c r="V248" s="537"/>
      <c r="W248" s="537"/>
      <c r="X248" s="537"/>
      <c r="Y248" s="537"/>
      <c r="Z248" s="537"/>
      <c r="AA248" s="537"/>
      <c r="AB248" s="537"/>
      <c r="AC248" s="537"/>
      <c r="AD248" s="537"/>
      <c r="AE248" s="537"/>
      <c r="AF248" s="537"/>
      <c r="AG248" s="537"/>
      <c r="AH248" s="537"/>
      <c r="AI248" s="537"/>
      <c r="AJ248" s="537"/>
      <c r="AK248" s="537"/>
      <c r="AL248" s="537"/>
      <c r="AM248" s="537"/>
      <c r="AN248" s="537"/>
      <c r="AO248" s="537"/>
      <c r="AP248" s="537"/>
      <c r="AQ248" s="537"/>
      <c r="AR248" s="537"/>
      <c r="AS248" s="113"/>
      <c r="AT248" s="116"/>
      <c r="AU248" s="34"/>
      <c r="AV248" s="34"/>
      <c r="AW248" s="34"/>
      <c r="AX248" s="34"/>
      <c r="AY248" s="34"/>
    </row>
    <row r="249" spans="1:53" ht="23.25" customHeight="1" x14ac:dyDescent="0.15">
      <c r="B249" s="113"/>
      <c r="C249" s="114"/>
      <c r="D249" s="115" t="s">
        <v>160</v>
      </c>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6"/>
      <c r="AU249" s="34"/>
      <c r="AV249" s="34"/>
      <c r="AW249" s="34"/>
      <c r="AX249" s="34"/>
      <c r="AY249" s="34"/>
    </row>
    <row r="250" spans="1:53" s="10" customFormat="1" ht="28.5" customHeight="1" x14ac:dyDescent="0.15">
      <c r="C250" s="118"/>
      <c r="D250" s="119" t="s">
        <v>109</v>
      </c>
      <c r="E250" s="120" t="s">
        <v>110</v>
      </c>
      <c r="F250" s="120"/>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2"/>
      <c r="AR250" s="122"/>
      <c r="AS250" s="1"/>
      <c r="AT250" s="34"/>
      <c r="AU250" s="34"/>
      <c r="AV250" s="40"/>
      <c r="AW250" s="40"/>
      <c r="AX250" s="40"/>
      <c r="AY250" s="40"/>
    </row>
    <row r="251" spans="1:53" s="10" customFormat="1" ht="28.5" customHeight="1" x14ac:dyDescent="0.15">
      <c r="C251" s="118"/>
      <c r="D251" s="119" t="s">
        <v>109</v>
      </c>
      <c r="E251" s="21" t="s">
        <v>111</v>
      </c>
      <c r="F251" s="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2"/>
      <c r="AR251" s="122"/>
      <c r="AS251" s="1"/>
      <c r="AT251" s="34"/>
      <c r="AU251" s="34"/>
      <c r="AV251" s="40"/>
      <c r="AW251" s="40"/>
      <c r="AX251" s="40"/>
      <c r="AY251" s="40"/>
      <c r="AZ251" s="40"/>
      <c r="BA251" s="40"/>
    </row>
    <row r="252" spans="1:53" s="10" customFormat="1" ht="28.5" customHeight="1" x14ac:dyDescent="0.15">
      <c r="C252" s="118" t="s">
        <v>106</v>
      </c>
      <c r="D252" s="123" t="s">
        <v>112</v>
      </c>
      <c r="E252" s="119"/>
      <c r="F252" s="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2"/>
      <c r="AR252" s="122"/>
      <c r="AS252" s="1"/>
      <c r="AT252" s="34"/>
      <c r="AU252" s="34"/>
      <c r="AV252" s="40"/>
      <c r="AW252" s="40"/>
      <c r="AX252" s="40"/>
      <c r="AY252" s="40"/>
      <c r="AZ252" s="40"/>
      <c r="BA252" s="40"/>
    </row>
    <row r="253" spans="1:53" s="10" customFormat="1" ht="18.75" customHeight="1" thickBot="1" x14ac:dyDescent="0.2">
      <c r="D253" s="21"/>
      <c r="E253" s="124"/>
      <c r="J253" s="125"/>
      <c r="K253" s="125"/>
      <c r="L253" s="125"/>
      <c r="M253" s="125"/>
      <c r="N253" s="125"/>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2"/>
      <c r="AR253" s="122"/>
      <c r="AS253" s="1"/>
      <c r="AT253" s="34"/>
      <c r="AU253" s="34"/>
      <c r="AV253" s="48" t="s">
        <v>113</v>
      </c>
      <c r="AW253" s="40"/>
      <c r="AX253" s="40"/>
      <c r="AY253" s="40"/>
      <c r="AZ253" s="40"/>
      <c r="BA253" s="40"/>
    </row>
    <row r="254" spans="1:53" ht="18" customHeight="1" x14ac:dyDescent="0.15">
      <c r="B254" s="275" t="s">
        <v>114</v>
      </c>
      <c r="C254" s="276"/>
      <c r="D254" s="276"/>
      <c r="E254" s="276"/>
      <c r="F254" s="276"/>
      <c r="G254" s="344"/>
      <c r="H254" s="349" t="s">
        <v>115</v>
      </c>
      <c r="I254" s="350"/>
      <c r="J254" s="351"/>
      <c r="K254" s="301" t="s">
        <v>116</v>
      </c>
      <c r="L254" s="301"/>
      <c r="M254" s="301"/>
      <c r="N254" s="301"/>
      <c r="O254" s="349" t="s">
        <v>117</v>
      </c>
      <c r="P254" s="350"/>
      <c r="Q254" s="350"/>
      <c r="R254" s="350"/>
      <c r="S254" s="350"/>
      <c r="T254" s="351"/>
      <c r="U254" s="354" t="s">
        <v>118</v>
      </c>
      <c r="V254" s="355"/>
      <c r="W254" s="355"/>
      <c r="X254" s="355"/>
      <c r="Y254" s="355"/>
      <c r="Z254" s="355"/>
      <c r="AA254" s="355"/>
      <c r="AB254" s="355"/>
      <c r="AC254" s="355"/>
      <c r="AD254" s="355"/>
      <c r="AE254" s="355"/>
      <c r="AF254" s="355"/>
      <c r="AG254" s="356"/>
      <c r="AH254" s="357" t="s">
        <v>119</v>
      </c>
      <c r="AI254" s="358"/>
      <c r="AJ254" s="358"/>
      <c r="AK254" s="358"/>
      <c r="AL254" s="358"/>
      <c r="AM254" s="359"/>
      <c r="AN254" s="300" t="s">
        <v>120</v>
      </c>
      <c r="AO254" s="300"/>
      <c r="AP254" s="300"/>
      <c r="AQ254" s="300"/>
      <c r="AR254" s="309"/>
      <c r="AT254" s="34"/>
      <c r="AU254" s="34"/>
      <c r="AV254" s="301" t="s">
        <v>121</v>
      </c>
      <c r="AW254" s="301" t="s">
        <v>122</v>
      </c>
      <c r="AX254" s="34"/>
      <c r="AY254" s="34"/>
      <c r="AZ254" s="34"/>
      <c r="BA254" s="34"/>
    </row>
    <row r="255" spans="1:53" ht="18" customHeight="1" x14ac:dyDescent="0.15">
      <c r="B255" s="345"/>
      <c r="C255" s="346"/>
      <c r="D255" s="346"/>
      <c r="E255" s="346"/>
      <c r="F255" s="346"/>
      <c r="G255" s="347"/>
      <c r="H255" s="352"/>
      <c r="I255" s="346"/>
      <c r="J255" s="347"/>
      <c r="K255" s="301"/>
      <c r="L255" s="301"/>
      <c r="M255" s="301"/>
      <c r="N255" s="301"/>
      <c r="O255" s="352"/>
      <c r="P255" s="346"/>
      <c r="Q255" s="346"/>
      <c r="R255" s="346"/>
      <c r="S255" s="346"/>
      <c r="T255" s="347"/>
      <c r="U255" s="300" t="s">
        <v>123</v>
      </c>
      <c r="V255" s="300"/>
      <c r="W255" s="309"/>
      <c r="X255" s="315" t="s">
        <v>124</v>
      </c>
      <c r="Y255" s="300"/>
      <c r="Z255" s="309"/>
      <c r="AA255" s="318" t="s">
        <v>125</v>
      </c>
      <c r="AB255" s="319"/>
      <c r="AC255" s="320"/>
      <c r="AD255" s="318" t="s">
        <v>126</v>
      </c>
      <c r="AE255" s="300"/>
      <c r="AF255" s="300"/>
      <c r="AG255" s="327"/>
      <c r="AH255" s="330" t="s">
        <v>127</v>
      </c>
      <c r="AI255" s="331"/>
      <c r="AJ255" s="332"/>
      <c r="AK255" s="175" t="s">
        <v>128</v>
      </c>
      <c r="AL255" s="331"/>
      <c r="AM255" s="339"/>
      <c r="AN255" s="301"/>
      <c r="AO255" s="301"/>
      <c r="AP255" s="301"/>
      <c r="AQ255" s="301"/>
      <c r="AR255" s="310"/>
      <c r="AT255" s="34"/>
      <c r="AU255" s="34"/>
      <c r="AV255" s="346"/>
      <c r="AW255" s="534"/>
      <c r="AX255" s="34"/>
      <c r="AY255" s="34"/>
      <c r="AZ255" s="34"/>
      <c r="BA255" s="34"/>
    </row>
    <row r="256" spans="1:53" ht="18" customHeight="1" x14ac:dyDescent="0.15">
      <c r="B256" s="345"/>
      <c r="C256" s="346"/>
      <c r="D256" s="346"/>
      <c r="E256" s="346"/>
      <c r="F256" s="346"/>
      <c r="G256" s="347"/>
      <c r="H256" s="352"/>
      <c r="I256" s="346"/>
      <c r="J256" s="347"/>
      <c r="K256" s="301"/>
      <c r="L256" s="301"/>
      <c r="M256" s="301"/>
      <c r="N256" s="301"/>
      <c r="O256" s="126"/>
      <c r="P256" s="315" t="s">
        <v>129</v>
      </c>
      <c r="Q256" s="300"/>
      <c r="R256" s="300"/>
      <c r="S256" s="300"/>
      <c r="T256" s="327"/>
      <c r="U256" s="301"/>
      <c r="V256" s="301"/>
      <c r="W256" s="310"/>
      <c r="X256" s="316"/>
      <c r="Y256" s="301"/>
      <c r="Z256" s="310"/>
      <c r="AA256" s="321"/>
      <c r="AB256" s="322"/>
      <c r="AC256" s="323"/>
      <c r="AD256" s="316"/>
      <c r="AE256" s="301"/>
      <c r="AF256" s="301"/>
      <c r="AG256" s="328"/>
      <c r="AH256" s="333"/>
      <c r="AI256" s="334"/>
      <c r="AJ256" s="335"/>
      <c r="AK256" s="340"/>
      <c r="AL256" s="334"/>
      <c r="AM256" s="341"/>
      <c r="AN256" s="301"/>
      <c r="AO256" s="301"/>
      <c r="AP256" s="301"/>
      <c r="AQ256" s="301"/>
      <c r="AR256" s="310"/>
      <c r="AT256" s="34"/>
      <c r="AU256" s="34"/>
      <c r="AV256" s="346"/>
      <c r="AW256" s="534"/>
      <c r="AX256" s="34"/>
      <c r="AY256" s="34"/>
      <c r="AZ256" s="34"/>
      <c r="BA256" s="34"/>
    </row>
    <row r="257" spans="2:53" ht="18" customHeight="1" x14ac:dyDescent="0.15">
      <c r="B257" s="278"/>
      <c r="C257" s="279"/>
      <c r="D257" s="279"/>
      <c r="E257" s="279"/>
      <c r="F257" s="279"/>
      <c r="G257" s="348"/>
      <c r="H257" s="353"/>
      <c r="I257" s="279"/>
      <c r="J257" s="348"/>
      <c r="K257" s="311"/>
      <c r="L257" s="311"/>
      <c r="M257" s="311"/>
      <c r="N257" s="311"/>
      <c r="O257" s="127"/>
      <c r="P257" s="317"/>
      <c r="Q257" s="311"/>
      <c r="R257" s="311"/>
      <c r="S257" s="311"/>
      <c r="T257" s="329"/>
      <c r="U257" s="311"/>
      <c r="V257" s="311"/>
      <c r="W257" s="312"/>
      <c r="X257" s="317"/>
      <c r="Y257" s="311"/>
      <c r="Z257" s="312"/>
      <c r="AA257" s="324"/>
      <c r="AB257" s="325"/>
      <c r="AC257" s="326"/>
      <c r="AD257" s="317"/>
      <c r="AE257" s="311"/>
      <c r="AF257" s="311"/>
      <c r="AG257" s="329"/>
      <c r="AH257" s="336"/>
      <c r="AI257" s="337"/>
      <c r="AJ257" s="338"/>
      <c r="AK257" s="342"/>
      <c r="AL257" s="337"/>
      <c r="AM257" s="343"/>
      <c r="AN257" s="311"/>
      <c r="AO257" s="311"/>
      <c r="AP257" s="311"/>
      <c r="AQ257" s="311"/>
      <c r="AR257" s="312"/>
      <c r="AT257" s="34"/>
      <c r="AU257" s="34"/>
      <c r="AV257" s="346"/>
      <c r="AW257" s="534"/>
      <c r="AX257" s="34"/>
      <c r="AY257" s="34"/>
      <c r="AZ257" s="34"/>
      <c r="BA257" s="34"/>
    </row>
    <row r="258" spans="2:53" ht="14.1" customHeight="1" x14ac:dyDescent="0.15">
      <c r="B258" s="434">
        <v>4</v>
      </c>
      <c r="C258" s="437" t="s">
        <v>130</v>
      </c>
      <c r="D258" s="440">
        <v>25</v>
      </c>
      <c r="E258" s="440" t="s">
        <v>131</v>
      </c>
      <c r="F258" s="434" t="s">
        <v>132</v>
      </c>
      <c r="G258" s="440"/>
      <c r="H258" s="538"/>
      <c r="I258" s="539"/>
      <c r="J258" s="540"/>
      <c r="K258" s="558">
        <f t="shared" ref="K258" si="0">$M$224</f>
        <v>0</v>
      </c>
      <c r="L258" s="559"/>
      <c r="M258" s="559"/>
      <c r="N258" s="559"/>
      <c r="O258" s="584">
        <f>$M$231</f>
        <v>0</v>
      </c>
      <c r="P258" s="585"/>
      <c r="Q258" s="585"/>
      <c r="R258" s="585"/>
      <c r="S258" s="585"/>
      <c r="T258" s="586"/>
      <c r="U258" s="399">
        <f>IF(AND(H258="○",AV258="●"),IF(K258=0,20,20+ROUNDDOWN((K258-1000)/1000,0)*20),0)</f>
        <v>0</v>
      </c>
      <c r="V258" s="399"/>
      <c r="W258" s="400"/>
      <c r="X258" s="405">
        <f>IF(AND(H258="○",AV258="●"),IF(O258&gt;=10,O258*0.2,0),0)</f>
        <v>0</v>
      </c>
      <c r="Y258" s="406"/>
      <c r="Z258" s="407"/>
      <c r="AA258" s="414">
        <f>IF(AND(H258="○",AV258="●"),P260*2,0)</f>
        <v>0</v>
      </c>
      <c r="AB258" s="399"/>
      <c r="AC258" s="400"/>
      <c r="AD258" s="417">
        <f>U258+X258+AA258</f>
        <v>0</v>
      </c>
      <c r="AE258" s="418"/>
      <c r="AF258" s="418"/>
      <c r="AG258" s="419"/>
      <c r="AH258" s="369"/>
      <c r="AI258" s="370"/>
      <c r="AJ258" s="371"/>
      <c r="AK258" s="378"/>
      <c r="AL258" s="379"/>
      <c r="AM258" s="380"/>
      <c r="AN258" s="381">
        <f>IF(H258="○",AD258,ROUNDUP(AD258*AK258,1))</f>
        <v>0</v>
      </c>
      <c r="AO258" s="381"/>
      <c r="AP258" s="381"/>
      <c r="AQ258" s="381"/>
      <c r="AR258" s="382"/>
      <c r="AT258" s="34"/>
      <c r="AU258" s="346"/>
      <c r="AV258" s="346" t="str">
        <f>IF(OR(H258="×",AV262="×"),"×","●")</f>
        <v>●</v>
      </c>
      <c r="AW258" s="534">
        <f>IF(AV258="●",IF(H258="定","-",H258),"-")</f>
        <v>0</v>
      </c>
      <c r="AX258" s="34"/>
      <c r="AY258" s="34"/>
      <c r="AZ258" s="34"/>
      <c r="BA258" s="34"/>
    </row>
    <row r="259" spans="2:53" ht="14.1" customHeight="1" x14ac:dyDescent="0.15">
      <c r="B259" s="435"/>
      <c r="C259" s="438"/>
      <c r="D259" s="441"/>
      <c r="E259" s="441"/>
      <c r="F259" s="435"/>
      <c r="G259" s="441"/>
      <c r="H259" s="541"/>
      <c r="I259" s="542"/>
      <c r="J259" s="543"/>
      <c r="K259" s="560"/>
      <c r="L259" s="561"/>
      <c r="M259" s="561"/>
      <c r="N259" s="561"/>
      <c r="O259" s="587"/>
      <c r="P259" s="588"/>
      <c r="Q259" s="588"/>
      <c r="R259" s="588"/>
      <c r="S259" s="588"/>
      <c r="T259" s="589"/>
      <c r="U259" s="401"/>
      <c r="V259" s="401"/>
      <c r="W259" s="402"/>
      <c r="X259" s="408"/>
      <c r="Y259" s="409"/>
      <c r="Z259" s="410"/>
      <c r="AA259" s="415"/>
      <c r="AB259" s="401"/>
      <c r="AC259" s="402"/>
      <c r="AD259" s="420"/>
      <c r="AE259" s="421"/>
      <c r="AF259" s="421"/>
      <c r="AG259" s="422"/>
      <c r="AH259" s="372"/>
      <c r="AI259" s="373"/>
      <c r="AJ259" s="374"/>
      <c r="AK259" s="379"/>
      <c r="AL259" s="379"/>
      <c r="AM259" s="380"/>
      <c r="AN259" s="383"/>
      <c r="AO259" s="383"/>
      <c r="AP259" s="383"/>
      <c r="AQ259" s="383"/>
      <c r="AR259" s="384"/>
      <c r="AT259" s="34"/>
      <c r="AU259" s="346"/>
      <c r="AV259" s="346"/>
      <c r="AW259" s="534"/>
      <c r="AX259" s="34"/>
      <c r="AY259" s="34"/>
      <c r="AZ259" s="34"/>
      <c r="BA259" s="34"/>
    </row>
    <row r="260" spans="2:53" ht="14.1" customHeight="1" x14ac:dyDescent="0.15">
      <c r="B260" s="435"/>
      <c r="C260" s="438"/>
      <c r="D260" s="441"/>
      <c r="E260" s="441"/>
      <c r="F260" s="435"/>
      <c r="G260" s="441"/>
      <c r="H260" s="541"/>
      <c r="I260" s="542"/>
      <c r="J260" s="543"/>
      <c r="K260" s="560"/>
      <c r="L260" s="561"/>
      <c r="M260" s="561"/>
      <c r="N260" s="561"/>
      <c r="O260" s="576"/>
      <c r="P260" s="578">
        <f>$M$233</f>
        <v>0</v>
      </c>
      <c r="Q260" s="579"/>
      <c r="R260" s="579"/>
      <c r="S260" s="579"/>
      <c r="T260" s="580"/>
      <c r="U260" s="401"/>
      <c r="V260" s="401"/>
      <c r="W260" s="402"/>
      <c r="X260" s="408"/>
      <c r="Y260" s="409"/>
      <c r="Z260" s="410"/>
      <c r="AA260" s="415"/>
      <c r="AB260" s="401"/>
      <c r="AC260" s="402"/>
      <c r="AD260" s="420"/>
      <c r="AE260" s="421"/>
      <c r="AF260" s="421"/>
      <c r="AG260" s="422"/>
      <c r="AH260" s="372"/>
      <c r="AI260" s="373"/>
      <c r="AJ260" s="374"/>
      <c r="AK260" s="379"/>
      <c r="AL260" s="379"/>
      <c r="AM260" s="380"/>
      <c r="AN260" s="383"/>
      <c r="AO260" s="383"/>
      <c r="AP260" s="383"/>
      <c r="AQ260" s="383"/>
      <c r="AR260" s="384"/>
      <c r="AT260" s="34"/>
      <c r="AU260" s="346"/>
      <c r="AV260" s="346"/>
      <c r="AW260" s="534"/>
      <c r="AX260" s="34"/>
      <c r="AY260" s="34"/>
      <c r="AZ260" s="34"/>
      <c r="BA260" s="34"/>
    </row>
    <row r="261" spans="2:53" ht="14.1" customHeight="1" x14ac:dyDescent="0.15">
      <c r="B261" s="436"/>
      <c r="C261" s="439"/>
      <c r="D261" s="442"/>
      <c r="E261" s="442"/>
      <c r="F261" s="436"/>
      <c r="G261" s="442"/>
      <c r="H261" s="544"/>
      <c r="I261" s="545"/>
      <c r="J261" s="546"/>
      <c r="K261" s="562"/>
      <c r="L261" s="563"/>
      <c r="M261" s="563"/>
      <c r="N261" s="563"/>
      <c r="O261" s="577"/>
      <c r="P261" s="581"/>
      <c r="Q261" s="582"/>
      <c r="R261" s="582"/>
      <c r="S261" s="582"/>
      <c r="T261" s="583"/>
      <c r="U261" s="403"/>
      <c r="V261" s="403"/>
      <c r="W261" s="404"/>
      <c r="X261" s="411"/>
      <c r="Y261" s="412"/>
      <c r="Z261" s="413"/>
      <c r="AA261" s="416"/>
      <c r="AB261" s="403"/>
      <c r="AC261" s="404"/>
      <c r="AD261" s="423"/>
      <c r="AE261" s="424"/>
      <c r="AF261" s="424"/>
      <c r="AG261" s="425"/>
      <c r="AH261" s="375"/>
      <c r="AI261" s="376"/>
      <c r="AJ261" s="377"/>
      <c r="AK261" s="379"/>
      <c r="AL261" s="379"/>
      <c r="AM261" s="380"/>
      <c r="AN261" s="385"/>
      <c r="AO261" s="385"/>
      <c r="AP261" s="385"/>
      <c r="AQ261" s="385"/>
      <c r="AR261" s="386"/>
      <c r="AT261" s="34"/>
      <c r="AU261" s="346"/>
      <c r="AV261" s="346"/>
      <c r="AW261" s="534"/>
      <c r="AX261" s="34"/>
      <c r="AY261" s="34"/>
      <c r="AZ261" s="34"/>
      <c r="BA261" s="34"/>
    </row>
    <row r="262" spans="2:53" ht="14.1" customHeight="1" x14ac:dyDescent="0.15">
      <c r="B262" s="434">
        <v>4</v>
      </c>
      <c r="C262" s="437" t="s">
        <v>130</v>
      </c>
      <c r="D262" s="440">
        <v>26</v>
      </c>
      <c r="E262" s="440" t="s">
        <v>131</v>
      </c>
      <c r="F262" s="434" t="s">
        <v>133</v>
      </c>
      <c r="G262" s="440"/>
      <c r="H262" s="538"/>
      <c r="I262" s="539"/>
      <c r="J262" s="540"/>
      <c r="K262" s="558">
        <f t="shared" ref="K262" si="1">$M$224</f>
        <v>0</v>
      </c>
      <c r="L262" s="559"/>
      <c r="M262" s="559"/>
      <c r="N262" s="559"/>
      <c r="O262" s="584">
        <f t="shared" ref="O262" si="2">$M$231</f>
        <v>0</v>
      </c>
      <c r="P262" s="585"/>
      <c r="Q262" s="585"/>
      <c r="R262" s="585"/>
      <c r="S262" s="585"/>
      <c r="T262" s="586"/>
      <c r="U262" s="399">
        <f t="shared" ref="U262" si="3">IF(AND(H262="○",AV262="●"),IF(K262=0,20,20+ROUNDDOWN((K262-1000)/1000,0)*20),0)</f>
        <v>0</v>
      </c>
      <c r="V262" s="399"/>
      <c r="W262" s="400"/>
      <c r="X262" s="405">
        <f t="shared" ref="X262" si="4">IF(AND(H262="○",AV262="●"),IF(O262&gt;=10,O262*0.2,0),0)</f>
        <v>0</v>
      </c>
      <c r="Y262" s="406"/>
      <c r="Z262" s="407"/>
      <c r="AA262" s="414">
        <f t="shared" ref="AA262" si="5">IF(AND(H262="○",AV262="●"),P264*2,0)</f>
        <v>0</v>
      </c>
      <c r="AB262" s="399"/>
      <c r="AC262" s="400"/>
      <c r="AD262" s="417">
        <f t="shared" ref="AD262" si="6">U262+X262+AA262</f>
        <v>0</v>
      </c>
      <c r="AE262" s="418"/>
      <c r="AF262" s="418"/>
      <c r="AG262" s="419"/>
      <c r="AH262" s="369"/>
      <c r="AI262" s="370"/>
      <c r="AJ262" s="371"/>
      <c r="AK262" s="378"/>
      <c r="AL262" s="379"/>
      <c r="AM262" s="380"/>
      <c r="AN262" s="381">
        <f t="shared" ref="AN262" si="7">IF(H262="○",AD262,ROUNDUP(AD262*AK262,1))</f>
        <v>0</v>
      </c>
      <c r="AO262" s="381"/>
      <c r="AP262" s="381"/>
      <c r="AQ262" s="381"/>
      <c r="AR262" s="382"/>
      <c r="AT262" s="34"/>
      <c r="AU262" s="346"/>
      <c r="AV262" s="346" t="str">
        <f>IF(OR(H262="×",AV266="×"),"×","●")</f>
        <v>●</v>
      </c>
      <c r="AW262" s="534">
        <f>IF(AV262="●",IF(H262="定","-",H262),"-")</f>
        <v>0</v>
      </c>
      <c r="AX262" s="34"/>
      <c r="AY262" s="34"/>
      <c r="AZ262" s="34"/>
      <c r="BA262" s="34"/>
    </row>
    <row r="263" spans="2:53" ht="14.1" customHeight="1" x14ac:dyDescent="0.15">
      <c r="B263" s="435"/>
      <c r="C263" s="438"/>
      <c r="D263" s="441"/>
      <c r="E263" s="441"/>
      <c r="F263" s="435"/>
      <c r="G263" s="441"/>
      <c r="H263" s="541"/>
      <c r="I263" s="542"/>
      <c r="J263" s="543"/>
      <c r="K263" s="560"/>
      <c r="L263" s="561"/>
      <c r="M263" s="561"/>
      <c r="N263" s="561"/>
      <c r="O263" s="587"/>
      <c r="P263" s="588"/>
      <c r="Q263" s="588"/>
      <c r="R263" s="588"/>
      <c r="S263" s="588"/>
      <c r="T263" s="589"/>
      <c r="U263" s="401"/>
      <c r="V263" s="401"/>
      <c r="W263" s="402"/>
      <c r="X263" s="408"/>
      <c r="Y263" s="409"/>
      <c r="Z263" s="410"/>
      <c r="AA263" s="415"/>
      <c r="AB263" s="401"/>
      <c r="AC263" s="402"/>
      <c r="AD263" s="420"/>
      <c r="AE263" s="421"/>
      <c r="AF263" s="421"/>
      <c r="AG263" s="422"/>
      <c r="AH263" s="372"/>
      <c r="AI263" s="373"/>
      <c r="AJ263" s="374"/>
      <c r="AK263" s="379"/>
      <c r="AL263" s="379"/>
      <c r="AM263" s="380"/>
      <c r="AN263" s="383"/>
      <c r="AO263" s="383"/>
      <c r="AP263" s="383"/>
      <c r="AQ263" s="383"/>
      <c r="AR263" s="384"/>
      <c r="AT263" s="34"/>
      <c r="AU263" s="346"/>
      <c r="AV263" s="346"/>
      <c r="AW263" s="534"/>
      <c r="AX263" s="34"/>
      <c r="AY263" s="34"/>
      <c r="AZ263" s="34"/>
      <c r="BA263" s="34"/>
    </row>
    <row r="264" spans="2:53" ht="14.1" customHeight="1" x14ac:dyDescent="0.15">
      <c r="B264" s="435"/>
      <c r="C264" s="438"/>
      <c r="D264" s="441"/>
      <c r="E264" s="441"/>
      <c r="F264" s="435"/>
      <c r="G264" s="441"/>
      <c r="H264" s="541"/>
      <c r="I264" s="542"/>
      <c r="J264" s="543"/>
      <c r="K264" s="560"/>
      <c r="L264" s="561"/>
      <c r="M264" s="561"/>
      <c r="N264" s="561"/>
      <c r="O264" s="576"/>
      <c r="P264" s="578">
        <f t="shared" ref="P264" si="8">$M$233</f>
        <v>0</v>
      </c>
      <c r="Q264" s="579"/>
      <c r="R264" s="579"/>
      <c r="S264" s="579"/>
      <c r="T264" s="580"/>
      <c r="U264" s="401"/>
      <c r="V264" s="401"/>
      <c r="W264" s="402"/>
      <c r="X264" s="408"/>
      <c r="Y264" s="409"/>
      <c r="Z264" s="410"/>
      <c r="AA264" s="415"/>
      <c r="AB264" s="401"/>
      <c r="AC264" s="402"/>
      <c r="AD264" s="420"/>
      <c r="AE264" s="421"/>
      <c r="AF264" s="421"/>
      <c r="AG264" s="422"/>
      <c r="AH264" s="372"/>
      <c r="AI264" s="373"/>
      <c r="AJ264" s="374"/>
      <c r="AK264" s="379"/>
      <c r="AL264" s="379"/>
      <c r="AM264" s="380"/>
      <c r="AN264" s="383"/>
      <c r="AO264" s="383"/>
      <c r="AP264" s="383"/>
      <c r="AQ264" s="383"/>
      <c r="AR264" s="384"/>
      <c r="AT264" s="34"/>
      <c r="AU264" s="346"/>
      <c r="AV264" s="346"/>
      <c r="AW264" s="534"/>
      <c r="AX264" s="34"/>
      <c r="AY264" s="34"/>
      <c r="AZ264" s="34"/>
      <c r="BA264" s="34"/>
    </row>
    <row r="265" spans="2:53" ht="14.1" customHeight="1" x14ac:dyDescent="0.15">
      <c r="B265" s="436"/>
      <c r="C265" s="439"/>
      <c r="D265" s="442"/>
      <c r="E265" s="442"/>
      <c r="F265" s="436"/>
      <c r="G265" s="442"/>
      <c r="H265" s="544"/>
      <c r="I265" s="545"/>
      <c r="J265" s="546"/>
      <c r="K265" s="562"/>
      <c r="L265" s="563"/>
      <c r="M265" s="563"/>
      <c r="N265" s="563"/>
      <c r="O265" s="577"/>
      <c r="P265" s="581"/>
      <c r="Q265" s="582"/>
      <c r="R265" s="582"/>
      <c r="S265" s="582"/>
      <c r="T265" s="583"/>
      <c r="U265" s="403"/>
      <c r="V265" s="403"/>
      <c r="W265" s="404"/>
      <c r="X265" s="411"/>
      <c r="Y265" s="412"/>
      <c r="Z265" s="413"/>
      <c r="AA265" s="416"/>
      <c r="AB265" s="403"/>
      <c r="AC265" s="404"/>
      <c r="AD265" s="423"/>
      <c r="AE265" s="424"/>
      <c r="AF265" s="424"/>
      <c r="AG265" s="425"/>
      <c r="AH265" s="375"/>
      <c r="AI265" s="376"/>
      <c r="AJ265" s="377"/>
      <c r="AK265" s="379"/>
      <c r="AL265" s="379"/>
      <c r="AM265" s="380"/>
      <c r="AN265" s="385"/>
      <c r="AO265" s="385"/>
      <c r="AP265" s="385"/>
      <c r="AQ265" s="385"/>
      <c r="AR265" s="386"/>
      <c r="AT265" s="34"/>
      <c r="AU265" s="346"/>
      <c r="AV265" s="346"/>
      <c r="AW265" s="534"/>
      <c r="AX265" s="34"/>
      <c r="AY265" s="34"/>
      <c r="AZ265" s="34"/>
      <c r="BA265" s="34"/>
    </row>
    <row r="266" spans="2:53" ht="14.1" customHeight="1" x14ac:dyDescent="0.15">
      <c r="B266" s="434">
        <v>4</v>
      </c>
      <c r="C266" s="437" t="s">
        <v>130</v>
      </c>
      <c r="D266" s="440">
        <v>27</v>
      </c>
      <c r="E266" s="440" t="s">
        <v>131</v>
      </c>
      <c r="F266" s="434" t="s">
        <v>134</v>
      </c>
      <c r="G266" s="440"/>
      <c r="H266" s="538"/>
      <c r="I266" s="539"/>
      <c r="J266" s="540"/>
      <c r="K266" s="558">
        <f t="shared" ref="K266" si="9">$M$224</f>
        <v>0</v>
      </c>
      <c r="L266" s="559"/>
      <c r="M266" s="559"/>
      <c r="N266" s="559"/>
      <c r="O266" s="584">
        <f t="shared" ref="O266" si="10">$M$231</f>
        <v>0</v>
      </c>
      <c r="P266" s="585"/>
      <c r="Q266" s="585"/>
      <c r="R266" s="585"/>
      <c r="S266" s="585"/>
      <c r="T266" s="586"/>
      <c r="U266" s="399">
        <f t="shared" ref="U266" si="11">IF(AND(H266="○",AV266="●"),IF(K266=0,20,20+ROUNDDOWN((K266-1000)/1000,0)*20),0)</f>
        <v>0</v>
      </c>
      <c r="V266" s="399"/>
      <c r="W266" s="400"/>
      <c r="X266" s="405">
        <f t="shared" ref="X266" si="12">IF(AND(H266="○",AV266="●"),IF(O266&gt;=10,O266*0.2,0),0)</f>
        <v>0</v>
      </c>
      <c r="Y266" s="406"/>
      <c r="Z266" s="407"/>
      <c r="AA266" s="414">
        <f t="shared" ref="AA266" si="13">IF(AND(H266="○",AV266="●"),P268*2,0)</f>
        <v>0</v>
      </c>
      <c r="AB266" s="399"/>
      <c r="AC266" s="400"/>
      <c r="AD266" s="417">
        <f t="shared" ref="AD266" si="14">U266+X266+AA266</f>
        <v>0</v>
      </c>
      <c r="AE266" s="418"/>
      <c r="AF266" s="418"/>
      <c r="AG266" s="419"/>
      <c r="AH266" s="369"/>
      <c r="AI266" s="370"/>
      <c r="AJ266" s="371"/>
      <c r="AK266" s="378"/>
      <c r="AL266" s="379"/>
      <c r="AM266" s="380"/>
      <c r="AN266" s="381">
        <f t="shared" ref="AN266" si="15">IF(H266="○",AD266,ROUNDUP(AD266*AK266,1))</f>
        <v>0</v>
      </c>
      <c r="AO266" s="381"/>
      <c r="AP266" s="381"/>
      <c r="AQ266" s="381"/>
      <c r="AR266" s="382"/>
      <c r="AT266" s="34"/>
      <c r="AU266" s="346"/>
      <c r="AV266" s="346" t="str">
        <f>IF(OR(H266="×",AV270="×"),"×","●")</f>
        <v>●</v>
      </c>
      <c r="AW266" s="534">
        <f>IF(AV266="●",IF(H266="定","-",H266),"-")</f>
        <v>0</v>
      </c>
      <c r="AX266" s="34"/>
      <c r="AY266" s="34"/>
      <c r="AZ266" s="34"/>
      <c r="BA266" s="34"/>
    </row>
    <row r="267" spans="2:53" ht="14.1" customHeight="1" x14ac:dyDescent="0.15">
      <c r="B267" s="435"/>
      <c r="C267" s="438"/>
      <c r="D267" s="441"/>
      <c r="E267" s="441"/>
      <c r="F267" s="435"/>
      <c r="G267" s="441"/>
      <c r="H267" s="541"/>
      <c r="I267" s="542"/>
      <c r="J267" s="543"/>
      <c r="K267" s="560"/>
      <c r="L267" s="561"/>
      <c r="M267" s="561"/>
      <c r="N267" s="561"/>
      <c r="O267" s="587"/>
      <c r="P267" s="588"/>
      <c r="Q267" s="588"/>
      <c r="R267" s="588"/>
      <c r="S267" s="588"/>
      <c r="T267" s="589"/>
      <c r="U267" s="401"/>
      <c r="V267" s="401"/>
      <c r="W267" s="402"/>
      <c r="X267" s="408"/>
      <c r="Y267" s="409"/>
      <c r="Z267" s="410"/>
      <c r="AA267" s="415"/>
      <c r="AB267" s="401"/>
      <c r="AC267" s="402"/>
      <c r="AD267" s="420"/>
      <c r="AE267" s="421"/>
      <c r="AF267" s="421"/>
      <c r="AG267" s="422"/>
      <c r="AH267" s="372"/>
      <c r="AI267" s="373"/>
      <c r="AJ267" s="374"/>
      <c r="AK267" s="379"/>
      <c r="AL267" s="379"/>
      <c r="AM267" s="380"/>
      <c r="AN267" s="383"/>
      <c r="AO267" s="383"/>
      <c r="AP267" s="383"/>
      <c r="AQ267" s="383"/>
      <c r="AR267" s="384"/>
      <c r="AT267" s="34"/>
      <c r="AU267" s="346"/>
      <c r="AV267" s="346"/>
      <c r="AW267" s="534"/>
      <c r="AX267" s="34"/>
      <c r="AY267" s="34"/>
      <c r="AZ267" s="34"/>
      <c r="BA267" s="34"/>
    </row>
    <row r="268" spans="2:53" ht="14.1" customHeight="1" x14ac:dyDescent="0.15">
      <c r="B268" s="435"/>
      <c r="C268" s="438"/>
      <c r="D268" s="441"/>
      <c r="E268" s="441"/>
      <c r="F268" s="435"/>
      <c r="G268" s="441"/>
      <c r="H268" s="541"/>
      <c r="I268" s="542"/>
      <c r="J268" s="543"/>
      <c r="K268" s="560"/>
      <c r="L268" s="561"/>
      <c r="M268" s="561"/>
      <c r="N268" s="561"/>
      <c r="O268" s="576"/>
      <c r="P268" s="578">
        <f t="shared" ref="P268" si="16">$M$233</f>
        <v>0</v>
      </c>
      <c r="Q268" s="579"/>
      <c r="R268" s="579"/>
      <c r="S268" s="579"/>
      <c r="T268" s="580"/>
      <c r="U268" s="401"/>
      <c r="V268" s="401"/>
      <c r="W268" s="402"/>
      <c r="X268" s="408"/>
      <c r="Y268" s="409"/>
      <c r="Z268" s="410"/>
      <c r="AA268" s="415"/>
      <c r="AB268" s="401"/>
      <c r="AC268" s="402"/>
      <c r="AD268" s="420"/>
      <c r="AE268" s="421"/>
      <c r="AF268" s="421"/>
      <c r="AG268" s="422"/>
      <c r="AH268" s="372"/>
      <c r="AI268" s="373"/>
      <c r="AJ268" s="374"/>
      <c r="AK268" s="379"/>
      <c r="AL268" s="379"/>
      <c r="AM268" s="380"/>
      <c r="AN268" s="383"/>
      <c r="AO268" s="383"/>
      <c r="AP268" s="383"/>
      <c r="AQ268" s="383"/>
      <c r="AR268" s="384"/>
      <c r="AT268" s="34"/>
      <c r="AU268" s="346"/>
      <c r="AV268" s="346"/>
      <c r="AW268" s="534"/>
      <c r="AX268" s="34"/>
      <c r="AY268" s="34"/>
      <c r="AZ268" s="34"/>
      <c r="BA268" s="34"/>
    </row>
    <row r="269" spans="2:53" ht="14.1" customHeight="1" x14ac:dyDescent="0.15">
      <c r="B269" s="436"/>
      <c r="C269" s="439"/>
      <c r="D269" s="442"/>
      <c r="E269" s="442"/>
      <c r="F269" s="436"/>
      <c r="G269" s="442"/>
      <c r="H269" s="544"/>
      <c r="I269" s="545"/>
      <c r="J269" s="546"/>
      <c r="K269" s="562"/>
      <c r="L269" s="563"/>
      <c r="M269" s="563"/>
      <c r="N269" s="563"/>
      <c r="O269" s="577"/>
      <c r="P269" s="581"/>
      <c r="Q269" s="582"/>
      <c r="R269" s="582"/>
      <c r="S269" s="582"/>
      <c r="T269" s="583"/>
      <c r="U269" s="403"/>
      <c r="V269" s="403"/>
      <c r="W269" s="404"/>
      <c r="X269" s="411"/>
      <c r="Y269" s="412"/>
      <c r="Z269" s="413"/>
      <c r="AA269" s="416"/>
      <c r="AB269" s="403"/>
      <c r="AC269" s="404"/>
      <c r="AD269" s="423"/>
      <c r="AE269" s="424"/>
      <c r="AF269" s="424"/>
      <c r="AG269" s="425"/>
      <c r="AH269" s="375"/>
      <c r="AI269" s="376"/>
      <c r="AJ269" s="377"/>
      <c r="AK269" s="379"/>
      <c r="AL269" s="379"/>
      <c r="AM269" s="380"/>
      <c r="AN269" s="385"/>
      <c r="AO269" s="385"/>
      <c r="AP269" s="385"/>
      <c r="AQ269" s="385"/>
      <c r="AR269" s="386"/>
      <c r="AT269" s="34"/>
      <c r="AU269" s="346"/>
      <c r="AV269" s="346"/>
      <c r="AW269" s="534"/>
      <c r="AX269" s="34"/>
      <c r="AY269" s="34"/>
      <c r="AZ269" s="34"/>
      <c r="BA269" s="34"/>
    </row>
    <row r="270" spans="2:53" ht="14.1" customHeight="1" x14ac:dyDescent="0.15">
      <c r="B270" s="434">
        <v>4</v>
      </c>
      <c r="C270" s="437" t="s">
        <v>130</v>
      </c>
      <c r="D270" s="440">
        <v>28</v>
      </c>
      <c r="E270" s="440" t="s">
        <v>131</v>
      </c>
      <c r="F270" s="434" t="s">
        <v>135</v>
      </c>
      <c r="G270" s="440"/>
      <c r="H270" s="538"/>
      <c r="I270" s="539"/>
      <c r="J270" s="540"/>
      <c r="K270" s="558">
        <f t="shared" ref="K270" si="17">$M$224</f>
        <v>0</v>
      </c>
      <c r="L270" s="559"/>
      <c r="M270" s="559"/>
      <c r="N270" s="559"/>
      <c r="O270" s="584">
        <f t="shared" ref="O270" si="18">$M$231</f>
        <v>0</v>
      </c>
      <c r="P270" s="585"/>
      <c r="Q270" s="585"/>
      <c r="R270" s="585"/>
      <c r="S270" s="585"/>
      <c r="T270" s="586"/>
      <c r="U270" s="399">
        <f t="shared" ref="U270" si="19">IF(AND(H270="○",AV270="●"),IF(K270=0,20,20+ROUNDDOWN((K270-1000)/1000,0)*20),0)</f>
        <v>0</v>
      </c>
      <c r="V270" s="399"/>
      <c r="W270" s="400"/>
      <c r="X270" s="405">
        <f t="shared" ref="X270" si="20">IF(AND(H270="○",AV270="●"),IF(O270&gt;=10,O270*0.2,0),0)</f>
        <v>0</v>
      </c>
      <c r="Y270" s="406"/>
      <c r="Z270" s="407"/>
      <c r="AA270" s="414">
        <f t="shared" ref="AA270" si="21">IF(AND(H270="○",AV270="●"),P272*2,0)</f>
        <v>0</v>
      </c>
      <c r="AB270" s="399"/>
      <c r="AC270" s="400"/>
      <c r="AD270" s="417">
        <f t="shared" ref="AD270" si="22">U270+X270+AA270</f>
        <v>0</v>
      </c>
      <c r="AE270" s="418"/>
      <c r="AF270" s="418"/>
      <c r="AG270" s="419"/>
      <c r="AH270" s="369"/>
      <c r="AI270" s="370"/>
      <c r="AJ270" s="371"/>
      <c r="AK270" s="378"/>
      <c r="AL270" s="379"/>
      <c r="AM270" s="380"/>
      <c r="AN270" s="381">
        <f t="shared" ref="AN270" si="23">IF(H270="○",AD270,ROUNDUP(AD270*AK270,1))</f>
        <v>0</v>
      </c>
      <c r="AO270" s="381"/>
      <c r="AP270" s="381"/>
      <c r="AQ270" s="381"/>
      <c r="AR270" s="382"/>
      <c r="AT270" s="34"/>
      <c r="AU270" s="346"/>
      <c r="AV270" s="346" t="str">
        <f>IF(OR(H270="×",AV274="×"),"×","●")</f>
        <v>●</v>
      </c>
      <c r="AW270" s="534">
        <f>IF(AV270="●",IF(H270="定","-",H270),"-")</f>
        <v>0</v>
      </c>
      <c r="AX270" s="34"/>
      <c r="AY270" s="34"/>
      <c r="AZ270" s="34"/>
      <c r="BA270" s="34"/>
    </row>
    <row r="271" spans="2:53" ht="14.1" customHeight="1" x14ac:dyDescent="0.15">
      <c r="B271" s="435"/>
      <c r="C271" s="438"/>
      <c r="D271" s="441"/>
      <c r="E271" s="441"/>
      <c r="F271" s="435"/>
      <c r="G271" s="441"/>
      <c r="H271" s="541"/>
      <c r="I271" s="542"/>
      <c r="J271" s="543"/>
      <c r="K271" s="560"/>
      <c r="L271" s="561"/>
      <c r="M271" s="561"/>
      <c r="N271" s="561"/>
      <c r="O271" s="587"/>
      <c r="P271" s="588"/>
      <c r="Q271" s="588"/>
      <c r="R271" s="588"/>
      <c r="S271" s="588"/>
      <c r="T271" s="589"/>
      <c r="U271" s="401"/>
      <c r="V271" s="401"/>
      <c r="W271" s="402"/>
      <c r="X271" s="408"/>
      <c r="Y271" s="409"/>
      <c r="Z271" s="410"/>
      <c r="AA271" s="415"/>
      <c r="AB271" s="401"/>
      <c r="AC271" s="402"/>
      <c r="AD271" s="420"/>
      <c r="AE271" s="421"/>
      <c r="AF271" s="421"/>
      <c r="AG271" s="422"/>
      <c r="AH271" s="372"/>
      <c r="AI271" s="373"/>
      <c r="AJ271" s="374"/>
      <c r="AK271" s="379"/>
      <c r="AL271" s="379"/>
      <c r="AM271" s="380"/>
      <c r="AN271" s="383"/>
      <c r="AO271" s="383"/>
      <c r="AP271" s="383"/>
      <c r="AQ271" s="383"/>
      <c r="AR271" s="384"/>
      <c r="AT271" s="34"/>
      <c r="AU271" s="346"/>
      <c r="AV271" s="346"/>
      <c r="AW271" s="534"/>
      <c r="AX271" s="34"/>
      <c r="AY271" s="34"/>
      <c r="AZ271" s="34"/>
      <c r="BA271" s="34"/>
    </row>
    <row r="272" spans="2:53" ht="14.1" customHeight="1" x14ac:dyDescent="0.15">
      <c r="B272" s="435"/>
      <c r="C272" s="438"/>
      <c r="D272" s="441"/>
      <c r="E272" s="441"/>
      <c r="F272" s="435"/>
      <c r="G272" s="441"/>
      <c r="H272" s="541"/>
      <c r="I272" s="542"/>
      <c r="J272" s="543"/>
      <c r="K272" s="560"/>
      <c r="L272" s="561"/>
      <c r="M272" s="561"/>
      <c r="N272" s="561"/>
      <c r="O272" s="576"/>
      <c r="P272" s="578">
        <f t="shared" ref="P272" si="24">$M$233</f>
        <v>0</v>
      </c>
      <c r="Q272" s="579"/>
      <c r="R272" s="579"/>
      <c r="S272" s="579"/>
      <c r="T272" s="580"/>
      <c r="U272" s="401"/>
      <c r="V272" s="401"/>
      <c r="W272" s="402"/>
      <c r="X272" s="408"/>
      <c r="Y272" s="409"/>
      <c r="Z272" s="410"/>
      <c r="AA272" s="415"/>
      <c r="AB272" s="401"/>
      <c r="AC272" s="402"/>
      <c r="AD272" s="420"/>
      <c r="AE272" s="421"/>
      <c r="AF272" s="421"/>
      <c r="AG272" s="422"/>
      <c r="AH272" s="372"/>
      <c r="AI272" s="373"/>
      <c r="AJ272" s="374"/>
      <c r="AK272" s="379"/>
      <c r="AL272" s="379"/>
      <c r="AM272" s="380"/>
      <c r="AN272" s="383"/>
      <c r="AO272" s="383"/>
      <c r="AP272" s="383"/>
      <c r="AQ272" s="383"/>
      <c r="AR272" s="384"/>
      <c r="AT272" s="34"/>
      <c r="AU272" s="346"/>
      <c r="AV272" s="346"/>
      <c r="AW272" s="534"/>
      <c r="AX272" s="34"/>
      <c r="AY272" s="34"/>
      <c r="AZ272" s="34"/>
      <c r="BA272" s="34"/>
    </row>
    <row r="273" spans="2:53" ht="14.1" customHeight="1" x14ac:dyDescent="0.15">
      <c r="B273" s="436"/>
      <c r="C273" s="439"/>
      <c r="D273" s="442"/>
      <c r="E273" s="442"/>
      <c r="F273" s="436"/>
      <c r="G273" s="442"/>
      <c r="H273" s="544"/>
      <c r="I273" s="545"/>
      <c r="J273" s="546"/>
      <c r="K273" s="562"/>
      <c r="L273" s="563"/>
      <c r="M273" s="563"/>
      <c r="N273" s="563"/>
      <c r="O273" s="577"/>
      <c r="P273" s="581"/>
      <c r="Q273" s="582"/>
      <c r="R273" s="582"/>
      <c r="S273" s="582"/>
      <c r="T273" s="583"/>
      <c r="U273" s="403"/>
      <c r="V273" s="403"/>
      <c r="W273" s="404"/>
      <c r="X273" s="411"/>
      <c r="Y273" s="412"/>
      <c r="Z273" s="413"/>
      <c r="AA273" s="416"/>
      <c r="AB273" s="403"/>
      <c r="AC273" s="404"/>
      <c r="AD273" s="423"/>
      <c r="AE273" s="424"/>
      <c r="AF273" s="424"/>
      <c r="AG273" s="425"/>
      <c r="AH273" s="375"/>
      <c r="AI273" s="376"/>
      <c r="AJ273" s="377"/>
      <c r="AK273" s="379"/>
      <c r="AL273" s="379"/>
      <c r="AM273" s="380"/>
      <c r="AN273" s="385"/>
      <c r="AO273" s="385"/>
      <c r="AP273" s="385"/>
      <c r="AQ273" s="385"/>
      <c r="AR273" s="386"/>
      <c r="AT273" s="34"/>
      <c r="AU273" s="346"/>
      <c r="AV273" s="346"/>
      <c r="AW273" s="534"/>
      <c r="AX273" s="34"/>
      <c r="AY273" s="34"/>
      <c r="AZ273" s="34"/>
      <c r="BA273" s="34"/>
    </row>
    <row r="274" spans="2:53" ht="14.1" customHeight="1" x14ac:dyDescent="0.15">
      <c r="B274" s="434">
        <v>4</v>
      </c>
      <c r="C274" s="437" t="s">
        <v>130</v>
      </c>
      <c r="D274" s="440">
        <v>29</v>
      </c>
      <c r="E274" s="440" t="s">
        <v>131</v>
      </c>
      <c r="F274" s="434" t="s">
        <v>136</v>
      </c>
      <c r="G274" s="440"/>
      <c r="H274" s="538"/>
      <c r="I274" s="539"/>
      <c r="J274" s="540"/>
      <c r="K274" s="558">
        <f t="shared" ref="K274" si="25">$M$224</f>
        <v>0</v>
      </c>
      <c r="L274" s="559"/>
      <c r="M274" s="559"/>
      <c r="N274" s="559"/>
      <c r="O274" s="584">
        <f t="shared" ref="O274" si="26">$M$231</f>
        <v>0</v>
      </c>
      <c r="P274" s="585"/>
      <c r="Q274" s="585"/>
      <c r="R274" s="585"/>
      <c r="S274" s="585"/>
      <c r="T274" s="586"/>
      <c r="U274" s="399">
        <f t="shared" ref="U274" si="27">IF(AND(H274="○",AV274="●"),IF(K274=0,20,20+ROUNDDOWN((K274-1000)/1000,0)*20),0)</f>
        <v>0</v>
      </c>
      <c r="V274" s="399"/>
      <c r="W274" s="400"/>
      <c r="X274" s="405">
        <f t="shared" ref="X274" si="28">IF(AND(H274="○",AV274="●"),IF(O274&gt;=10,O274*0.2,0),0)</f>
        <v>0</v>
      </c>
      <c r="Y274" s="406"/>
      <c r="Z274" s="407"/>
      <c r="AA274" s="414">
        <f t="shared" ref="AA274" si="29">IF(AND(H274="○",AV274="●"),P276*2,0)</f>
        <v>0</v>
      </c>
      <c r="AB274" s="399"/>
      <c r="AC274" s="400"/>
      <c r="AD274" s="417">
        <f t="shared" ref="AD274" si="30">U274+X274+AA274</f>
        <v>0</v>
      </c>
      <c r="AE274" s="418"/>
      <c r="AF274" s="418"/>
      <c r="AG274" s="419"/>
      <c r="AH274" s="369"/>
      <c r="AI274" s="370"/>
      <c r="AJ274" s="371"/>
      <c r="AK274" s="378"/>
      <c r="AL274" s="379"/>
      <c r="AM274" s="380"/>
      <c r="AN274" s="381">
        <f t="shared" ref="AN274" si="31">IF(H274="○",AD274,ROUNDUP(AD274*AK274,1))</f>
        <v>0</v>
      </c>
      <c r="AO274" s="381"/>
      <c r="AP274" s="381"/>
      <c r="AQ274" s="381"/>
      <c r="AR274" s="382"/>
      <c r="AT274" s="34"/>
      <c r="AU274" s="346"/>
      <c r="AV274" s="346" t="str">
        <f>IF(OR(H274="×",AV278="×"),"×","●")</f>
        <v>●</v>
      </c>
      <c r="AW274" s="534">
        <f>IF(AV274="●",IF(H274="定","-",H274),"-")</f>
        <v>0</v>
      </c>
      <c r="AX274" s="34"/>
      <c r="AY274" s="34"/>
      <c r="AZ274" s="34"/>
      <c r="BA274" s="34"/>
    </row>
    <row r="275" spans="2:53" ht="14.1" customHeight="1" x14ac:dyDescent="0.15">
      <c r="B275" s="435"/>
      <c r="C275" s="438"/>
      <c r="D275" s="441"/>
      <c r="E275" s="441"/>
      <c r="F275" s="435"/>
      <c r="G275" s="441"/>
      <c r="H275" s="541"/>
      <c r="I275" s="542"/>
      <c r="J275" s="543"/>
      <c r="K275" s="560"/>
      <c r="L275" s="561"/>
      <c r="M275" s="561"/>
      <c r="N275" s="561"/>
      <c r="O275" s="587"/>
      <c r="P275" s="588"/>
      <c r="Q275" s="588"/>
      <c r="R275" s="588"/>
      <c r="S275" s="588"/>
      <c r="T275" s="589"/>
      <c r="U275" s="401"/>
      <c r="V275" s="401"/>
      <c r="W275" s="402"/>
      <c r="X275" s="408"/>
      <c r="Y275" s="409"/>
      <c r="Z275" s="410"/>
      <c r="AA275" s="415"/>
      <c r="AB275" s="401"/>
      <c r="AC275" s="402"/>
      <c r="AD275" s="420"/>
      <c r="AE275" s="421"/>
      <c r="AF275" s="421"/>
      <c r="AG275" s="422"/>
      <c r="AH275" s="372"/>
      <c r="AI275" s="373"/>
      <c r="AJ275" s="374"/>
      <c r="AK275" s="379"/>
      <c r="AL275" s="379"/>
      <c r="AM275" s="380"/>
      <c r="AN275" s="383"/>
      <c r="AO275" s="383"/>
      <c r="AP275" s="383"/>
      <c r="AQ275" s="383"/>
      <c r="AR275" s="384"/>
      <c r="AT275" s="34"/>
      <c r="AU275" s="346"/>
      <c r="AV275" s="346"/>
      <c r="AW275" s="534"/>
      <c r="AX275" s="34"/>
      <c r="AY275" s="34"/>
      <c r="AZ275" s="34"/>
      <c r="BA275" s="34"/>
    </row>
    <row r="276" spans="2:53" ht="14.1" customHeight="1" x14ac:dyDescent="0.15">
      <c r="B276" s="435"/>
      <c r="C276" s="438"/>
      <c r="D276" s="441"/>
      <c r="E276" s="441"/>
      <c r="F276" s="435"/>
      <c r="G276" s="441"/>
      <c r="H276" s="541"/>
      <c r="I276" s="542"/>
      <c r="J276" s="543"/>
      <c r="K276" s="560"/>
      <c r="L276" s="561"/>
      <c r="M276" s="561"/>
      <c r="N276" s="561"/>
      <c r="O276" s="576"/>
      <c r="P276" s="578">
        <f t="shared" ref="P276" si="32">$M$233</f>
        <v>0</v>
      </c>
      <c r="Q276" s="579"/>
      <c r="R276" s="579"/>
      <c r="S276" s="579"/>
      <c r="T276" s="580"/>
      <c r="U276" s="401"/>
      <c r="V276" s="401"/>
      <c r="W276" s="402"/>
      <c r="X276" s="408"/>
      <c r="Y276" s="409"/>
      <c r="Z276" s="410"/>
      <c r="AA276" s="415"/>
      <c r="AB276" s="401"/>
      <c r="AC276" s="402"/>
      <c r="AD276" s="420"/>
      <c r="AE276" s="421"/>
      <c r="AF276" s="421"/>
      <c r="AG276" s="422"/>
      <c r="AH276" s="372"/>
      <c r="AI276" s="373"/>
      <c r="AJ276" s="374"/>
      <c r="AK276" s="379"/>
      <c r="AL276" s="379"/>
      <c r="AM276" s="380"/>
      <c r="AN276" s="383"/>
      <c r="AO276" s="383"/>
      <c r="AP276" s="383"/>
      <c r="AQ276" s="383"/>
      <c r="AR276" s="384"/>
      <c r="AT276" s="34"/>
      <c r="AU276" s="346"/>
      <c r="AV276" s="346"/>
      <c r="AW276" s="534"/>
      <c r="AX276" s="34"/>
      <c r="AY276" s="34"/>
      <c r="AZ276" s="34"/>
      <c r="BA276" s="34"/>
    </row>
    <row r="277" spans="2:53" ht="14.1" customHeight="1" x14ac:dyDescent="0.15">
      <c r="B277" s="436"/>
      <c r="C277" s="439"/>
      <c r="D277" s="442"/>
      <c r="E277" s="442"/>
      <c r="F277" s="436"/>
      <c r="G277" s="442"/>
      <c r="H277" s="544"/>
      <c r="I277" s="545"/>
      <c r="J277" s="546"/>
      <c r="K277" s="562"/>
      <c r="L277" s="563"/>
      <c r="M277" s="563"/>
      <c r="N277" s="563"/>
      <c r="O277" s="577"/>
      <c r="P277" s="581"/>
      <c r="Q277" s="582"/>
      <c r="R277" s="582"/>
      <c r="S277" s="582"/>
      <c r="T277" s="583"/>
      <c r="U277" s="403"/>
      <c r="V277" s="403"/>
      <c r="W277" s="404"/>
      <c r="X277" s="411"/>
      <c r="Y277" s="412"/>
      <c r="Z277" s="413"/>
      <c r="AA277" s="416"/>
      <c r="AB277" s="403"/>
      <c r="AC277" s="404"/>
      <c r="AD277" s="423"/>
      <c r="AE277" s="424"/>
      <c r="AF277" s="424"/>
      <c r="AG277" s="425"/>
      <c r="AH277" s="375"/>
      <c r="AI277" s="376"/>
      <c r="AJ277" s="377"/>
      <c r="AK277" s="379"/>
      <c r="AL277" s="379"/>
      <c r="AM277" s="380"/>
      <c r="AN277" s="385"/>
      <c r="AO277" s="385"/>
      <c r="AP277" s="385"/>
      <c r="AQ277" s="385"/>
      <c r="AR277" s="386"/>
      <c r="AT277" s="34"/>
      <c r="AU277" s="346"/>
      <c r="AV277" s="346"/>
      <c r="AW277" s="534"/>
      <c r="AX277" s="34"/>
      <c r="AY277" s="34"/>
      <c r="AZ277" s="34"/>
      <c r="BA277" s="34"/>
    </row>
    <row r="278" spans="2:53" ht="14.1" customHeight="1" x14ac:dyDescent="0.15">
      <c r="B278" s="434">
        <v>4</v>
      </c>
      <c r="C278" s="437" t="s">
        <v>130</v>
      </c>
      <c r="D278" s="440">
        <v>30</v>
      </c>
      <c r="E278" s="440" t="s">
        <v>131</v>
      </c>
      <c r="F278" s="434" t="s">
        <v>137</v>
      </c>
      <c r="G278" s="440"/>
      <c r="H278" s="538"/>
      <c r="I278" s="539"/>
      <c r="J278" s="540"/>
      <c r="K278" s="558">
        <f t="shared" ref="K278" si="33">$M$224</f>
        <v>0</v>
      </c>
      <c r="L278" s="559"/>
      <c r="M278" s="559"/>
      <c r="N278" s="559"/>
      <c r="O278" s="584">
        <f t="shared" ref="O278" si="34">$M$231</f>
        <v>0</v>
      </c>
      <c r="P278" s="585"/>
      <c r="Q278" s="585"/>
      <c r="R278" s="585"/>
      <c r="S278" s="585"/>
      <c r="T278" s="586"/>
      <c r="U278" s="399">
        <f t="shared" ref="U278" si="35">IF(AND(H278="○",AV278="●"),IF(K278=0,20,20+ROUNDDOWN((K278-1000)/1000,0)*20),0)</f>
        <v>0</v>
      </c>
      <c r="V278" s="399"/>
      <c r="W278" s="400"/>
      <c r="X278" s="405">
        <f t="shared" ref="X278" si="36">IF(AND(H278="○",AV278="●"),IF(O278&gt;=10,O278*0.2,0),0)</f>
        <v>0</v>
      </c>
      <c r="Y278" s="406"/>
      <c r="Z278" s="407"/>
      <c r="AA278" s="414">
        <f t="shared" ref="AA278" si="37">IF(AND(H278="○",AV278="●"),P280*2,0)</f>
        <v>0</v>
      </c>
      <c r="AB278" s="399"/>
      <c r="AC278" s="400"/>
      <c r="AD278" s="417">
        <f t="shared" ref="AD278" si="38">U278+X278+AA278</f>
        <v>0</v>
      </c>
      <c r="AE278" s="418"/>
      <c r="AF278" s="418"/>
      <c r="AG278" s="419"/>
      <c r="AH278" s="369"/>
      <c r="AI278" s="370"/>
      <c r="AJ278" s="371"/>
      <c r="AK278" s="378"/>
      <c r="AL278" s="379"/>
      <c r="AM278" s="380"/>
      <c r="AN278" s="381">
        <f t="shared" ref="AN278" si="39">IF(H278="○",AD278,ROUNDUP(AD278*AK278,1))</f>
        <v>0</v>
      </c>
      <c r="AO278" s="381"/>
      <c r="AP278" s="381"/>
      <c r="AQ278" s="381"/>
      <c r="AR278" s="382"/>
      <c r="AT278" s="34"/>
      <c r="AU278" s="346"/>
      <c r="AV278" s="346" t="str">
        <f>IF(OR(H278="×",AV282="×"),"×","●")</f>
        <v>●</v>
      </c>
      <c r="AW278" s="534">
        <f>IF(AV278="●",IF(H278="定","-",H278),"-")</f>
        <v>0</v>
      </c>
      <c r="AX278" s="34"/>
      <c r="AY278" s="34"/>
      <c r="AZ278" s="34"/>
      <c r="BA278" s="34"/>
    </row>
    <row r="279" spans="2:53" ht="14.1" customHeight="1" x14ac:dyDescent="0.15">
      <c r="B279" s="435"/>
      <c r="C279" s="438"/>
      <c r="D279" s="441"/>
      <c r="E279" s="441"/>
      <c r="F279" s="435"/>
      <c r="G279" s="441"/>
      <c r="H279" s="541"/>
      <c r="I279" s="542"/>
      <c r="J279" s="543"/>
      <c r="K279" s="560"/>
      <c r="L279" s="561"/>
      <c r="M279" s="561"/>
      <c r="N279" s="561"/>
      <c r="O279" s="587"/>
      <c r="P279" s="588"/>
      <c r="Q279" s="588"/>
      <c r="R279" s="588"/>
      <c r="S279" s="588"/>
      <c r="T279" s="589"/>
      <c r="U279" s="401"/>
      <c r="V279" s="401"/>
      <c r="W279" s="402"/>
      <c r="X279" s="408"/>
      <c r="Y279" s="409"/>
      <c r="Z279" s="410"/>
      <c r="AA279" s="415"/>
      <c r="AB279" s="401"/>
      <c r="AC279" s="402"/>
      <c r="AD279" s="420"/>
      <c r="AE279" s="421"/>
      <c r="AF279" s="421"/>
      <c r="AG279" s="422"/>
      <c r="AH279" s="372"/>
      <c r="AI279" s="373"/>
      <c r="AJ279" s="374"/>
      <c r="AK279" s="379"/>
      <c r="AL279" s="379"/>
      <c r="AM279" s="380"/>
      <c r="AN279" s="383"/>
      <c r="AO279" s="383"/>
      <c r="AP279" s="383"/>
      <c r="AQ279" s="383"/>
      <c r="AR279" s="384"/>
      <c r="AT279" s="34"/>
      <c r="AU279" s="346"/>
      <c r="AV279" s="346"/>
      <c r="AW279" s="534"/>
      <c r="AX279" s="34"/>
      <c r="AY279" s="34"/>
      <c r="AZ279" s="34"/>
      <c r="BA279" s="34"/>
    </row>
    <row r="280" spans="2:53" ht="14.1" customHeight="1" x14ac:dyDescent="0.15">
      <c r="B280" s="435"/>
      <c r="C280" s="438"/>
      <c r="D280" s="441"/>
      <c r="E280" s="441"/>
      <c r="F280" s="435"/>
      <c r="G280" s="441"/>
      <c r="H280" s="541"/>
      <c r="I280" s="542"/>
      <c r="J280" s="543"/>
      <c r="K280" s="560"/>
      <c r="L280" s="561"/>
      <c r="M280" s="561"/>
      <c r="N280" s="561"/>
      <c r="O280" s="576"/>
      <c r="P280" s="578">
        <f t="shared" ref="P280" si="40">$M$233</f>
        <v>0</v>
      </c>
      <c r="Q280" s="579"/>
      <c r="R280" s="579"/>
      <c r="S280" s="579"/>
      <c r="T280" s="580"/>
      <c r="U280" s="401"/>
      <c r="V280" s="401"/>
      <c r="W280" s="402"/>
      <c r="X280" s="408"/>
      <c r="Y280" s="409"/>
      <c r="Z280" s="410"/>
      <c r="AA280" s="415"/>
      <c r="AB280" s="401"/>
      <c r="AC280" s="402"/>
      <c r="AD280" s="420"/>
      <c r="AE280" s="421"/>
      <c r="AF280" s="421"/>
      <c r="AG280" s="422"/>
      <c r="AH280" s="372"/>
      <c r="AI280" s="373"/>
      <c r="AJ280" s="374"/>
      <c r="AK280" s="379"/>
      <c r="AL280" s="379"/>
      <c r="AM280" s="380"/>
      <c r="AN280" s="383"/>
      <c r="AO280" s="383"/>
      <c r="AP280" s="383"/>
      <c r="AQ280" s="383"/>
      <c r="AR280" s="384"/>
      <c r="AT280" s="34"/>
      <c r="AU280" s="346"/>
      <c r="AV280" s="346"/>
      <c r="AW280" s="534"/>
      <c r="AX280" s="34"/>
      <c r="AY280" s="34"/>
      <c r="AZ280" s="34"/>
      <c r="BA280" s="34"/>
    </row>
    <row r="281" spans="2:53" ht="14.1" customHeight="1" x14ac:dyDescent="0.15">
      <c r="B281" s="436"/>
      <c r="C281" s="439"/>
      <c r="D281" s="442"/>
      <c r="E281" s="442"/>
      <c r="F281" s="436"/>
      <c r="G281" s="442"/>
      <c r="H281" s="544"/>
      <c r="I281" s="545"/>
      <c r="J281" s="546"/>
      <c r="K281" s="562"/>
      <c r="L281" s="563"/>
      <c r="M281" s="563"/>
      <c r="N281" s="563"/>
      <c r="O281" s="577"/>
      <c r="P281" s="581"/>
      <c r="Q281" s="582"/>
      <c r="R281" s="582"/>
      <c r="S281" s="582"/>
      <c r="T281" s="583"/>
      <c r="U281" s="403"/>
      <c r="V281" s="403"/>
      <c r="W281" s="404"/>
      <c r="X281" s="411"/>
      <c r="Y281" s="412"/>
      <c r="Z281" s="413"/>
      <c r="AA281" s="416"/>
      <c r="AB281" s="403"/>
      <c r="AC281" s="404"/>
      <c r="AD281" s="423"/>
      <c r="AE281" s="424"/>
      <c r="AF281" s="424"/>
      <c r="AG281" s="425"/>
      <c r="AH281" s="375"/>
      <c r="AI281" s="376"/>
      <c r="AJ281" s="377"/>
      <c r="AK281" s="379"/>
      <c r="AL281" s="379"/>
      <c r="AM281" s="380"/>
      <c r="AN281" s="385"/>
      <c r="AO281" s="385"/>
      <c r="AP281" s="385"/>
      <c r="AQ281" s="385"/>
      <c r="AR281" s="386"/>
      <c r="AT281" s="34"/>
      <c r="AU281" s="346"/>
      <c r="AV281" s="346"/>
      <c r="AW281" s="534"/>
      <c r="AX281" s="34"/>
      <c r="AY281" s="34"/>
      <c r="AZ281" s="34"/>
      <c r="BA281" s="34"/>
    </row>
    <row r="282" spans="2:53" ht="14.1" customHeight="1" x14ac:dyDescent="0.15">
      <c r="B282" s="434">
        <v>5</v>
      </c>
      <c r="C282" s="437" t="s">
        <v>130</v>
      </c>
      <c r="D282" s="440">
        <v>1</v>
      </c>
      <c r="E282" s="440" t="s">
        <v>131</v>
      </c>
      <c r="F282" s="434" t="s">
        <v>138</v>
      </c>
      <c r="G282" s="440"/>
      <c r="H282" s="538"/>
      <c r="I282" s="539"/>
      <c r="J282" s="540"/>
      <c r="K282" s="558">
        <f t="shared" ref="K282" si="41">$M$224</f>
        <v>0</v>
      </c>
      <c r="L282" s="559"/>
      <c r="M282" s="559"/>
      <c r="N282" s="559"/>
      <c r="O282" s="584">
        <f t="shared" ref="O282" si="42">$M$231</f>
        <v>0</v>
      </c>
      <c r="P282" s="585"/>
      <c r="Q282" s="585"/>
      <c r="R282" s="585"/>
      <c r="S282" s="585"/>
      <c r="T282" s="586"/>
      <c r="U282" s="399">
        <f t="shared" ref="U282" si="43">IF(AND(H282="○",AV282="●"),IF(K282=0,20,20+ROUNDDOWN((K282-1000)/1000,0)*20),0)</f>
        <v>0</v>
      </c>
      <c r="V282" s="399"/>
      <c r="W282" s="400"/>
      <c r="X282" s="405">
        <f t="shared" ref="X282" si="44">IF(AND(H282="○",AV282="●"),IF(O282&gt;=10,O282*0.2,0),0)</f>
        <v>0</v>
      </c>
      <c r="Y282" s="406"/>
      <c r="Z282" s="407"/>
      <c r="AA282" s="414">
        <f t="shared" ref="AA282" si="45">IF(AND(H282="○",AV282="●"),P284*2,0)</f>
        <v>0</v>
      </c>
      <c r="AB282" s="399"/>
      <c r="AC282" s="400"/>
      <c r="AD282" s="417">
        <f t="shared" ref="AD282" si="46">U282+X282+AA282</f>
        <v>0</v>
      </c>
      <c r="AE282" s="418"/>
      <c r="AF282" s="418"/>
      <c r="AG282" s="419"/>
      <c r="AH282" s="369"/>
      <c r="AI282" s="370"/>
      <c r="AJ282" s="371"/>
      <c r="AK282" s="378"/>
      <c r="AL282" s="379"/>
      <c r="AM282" s="380"/>
      <c r="AN282" s="381">
        <f t="shared" ref="AN282" si="47">IF(H282="○",AD282,ROUNDUP(AD282*AK282,1))</f>
        <v>0</v>
      </c>
      <c r="AO282" s="381"/>
      <c r="AP282" s="381"/>
      <c r="AQ282" s="381"/>
      <c r="AR282" s="382"/>
      <c r="AT282" s="34"/>
      <c r="AU282" s="346"/>
      <c r="AV282" s="346" t="str">
        <f>IF(OR(H282="×",AV286="×"),"×","●")</f>
        <v>●</v>
      </c>
      <c r="AW282" s="534">
        <f>IF(AV282="●",IF(H282="定","-",H282),"-")</f>
        <v>0</v>
      </c>
      <c r="AX282" s="34"/>
      <c r="AY282" s="34"/>
      <c r="AZ282" s="34"/>
      <c r="BA282" s="34"/>
    </row>
    <row r="283" spans="2:53" ht="14.1" customHeight="1" x14ac:dyDescent="0.15">
      <c r="B283" s="435"/>
      <c r="C283" s="438"/>
      <c r="D283" s="441"/>
      <c r="E283" s="441"/>
      <c r="F283" s="435"/>
      <c r="G283" s="441"/>
      <c r="H283" s="541"/>
      <c r="I283" s="542"/>
      <c r="J283" s="543"/>
      <c r="K283" s="560"/>
      <c r="L283" s="561"/>
      <c r="M283" s="561"/>
      <c r="N283" s="561"/>
      <c r="O283" s="587"/>
      <c r="P283" s="588"/>
      <c r="Q283" s="588"/>
      <c r="R283" s="588"/>
      <c r="S283" s="588"/>
      <c r="T283" s="589"/>
      <c r="U283" s="401"/>
      <c r="V283" s="401"/>
      <c r="W283" s="402"/>
      <c r="X283" s="408"/>
      <c r="Y283" s="409"/>
      <c r="Z283" s="410"/>
      <c r="AA283" s="415"/>
      <c r="AB283" s="401"/>
      <c r="AC283" s="402"/>
      <c r="AD283" s="420"/>
      <c r="AE283" s="421"/>
      <c r="AF283" s="421"/>
      <c r="AG283" s="422"/>
      <c r="AH283" s="372"/>
      <c r="AI283" s="373"/>
      <c r="AJ283" s="374"/>
      <c r="AK283" s="379"/>
      <c r="AL283" s="379"/>
      <c r="AM283" s="380"/>
      <c r="AN283" s="383"/>
      <c r="AO283" s="383"/>
      <c r="AP283" s="383"/>
      <c r="AQ283" s="383"/>
      <c r="AR283" s="384"/>
      <c r="AT283" s="34"/>
      <c r="AU283" s="346"/>
      <c r="AV283" s="346"/>
      <c r="AW283" s="534"/>
      <c r="AX283" s="34"/>
      <c r="AY283" s="34"/>
      <c r="AZ283" s="34"/>
      <c r="BA283" s="34"/>
    </row>
    <row r="284" spans="2:53" ht="14.1" customHeight="1" x14ac:dyDescent="0.15">
      <c r="B284" s="435"/>
      <c r="C284" s="438"/>
      <c r="D284" s="441"/>
      <c r="E284" s="441"/>
      <c r="F284" s="435"/>
      <c r="G284" s="441"/>
      <c r="H284" s="541"/>
      <c r="I284" s="542"/>
      <c r="J284" s="543"/>
      <c r="K284" s="560"/>
      <c r="L284" s="561"/>
      <c r="M284" s="561"/>
      <c r="N284" s="561"/>
      <c r="O284" s="576"/>
      <c r="P284" s="578">
        <f t="shared" ref="P284" si="48">$M$233</f>
        <v>0</v>
      </c>
      <c r="Q284" s="579"/>
      <c r="R284" s="579"/>
      <c r="S284" s="579"/>
      <c r="T284" s="580"/>
      <c r="U284" s="401"/>
      <c r="V284" s="401"/>
      <c r="W284" s="402"/>
      <c r="X284" s="408"/>
      <c r="Y284" s="409"/>
      <c r="Z284" s="410"/>
      <c r="AA284" s="415"/>
      <c r="AB284" s="401"/>
      <c r="AC284" s="402"/>
      <c r="AD284" s="420"/>
      <c r="AE284" s="421"/>
      <c r="AF284" s="421"/>
      <c r="AG284" s="422"/>
      <c r="AH284" s="372"/>
      <c r="AI284" s="373"/>
      <c r="AJ284" s="374"/>
      <c r="AK284" s="379"/>
      <c r="AL284" s="379"/>
      <c r="AM284" s="380"/>
      <c r="AN284" s="383"/>
      <c r="AO284" s="383"/>
      <c r="AP284" s="383"/>
      <c r="AQ284" s="383"/>
      <c r="AR284" s="384"/>
      <c r="AT284" s="34"/>
      <c r="AU284" s="346"/>
      <c r="AV284" s="346"/>
      <c r="AW284" s="534"/>
      <c r="AX284" s="34"/>
      <c r="AY284" s="34"/>
      <c r="AZ284" s="34"/>
      <c r="BA284" s="34"/>
    </row>
    <row r="285" spans="2:53" ht="14.1" customHeight="1" x14ac:dyDescent="0.15">
      <c r="B285" s="436"/>
      <c r="C285" s="439"/>
      <c r="D285" s="442"/>
      <c r="E285" s="442"/>
      <c r="F285" s="436"/>
      <c r="G285" s="442"/>
      <c r="H285" s="544"/>
      <c r="I285" s="545"/>
      <c r="J285" s="546"/>
      <c r="K285" s="562"/>
      <c r="L285" s="563"/>
      <c r="M285" s="563"/>
      <c r="N285" s="563"/>
      <c r="O285" s="577"/>
      <c r="P285" s="581"/>
      <c r="Q285" s="582"/>
      <c r="R285" s="582"/>
      <c r="S285" s="582"/>
      <c r="T285" s="583"/>
      <c r="U285" s="403"/>
      <c r="V285" s="403"/>
      <c r="W285" s="404"/>
      <c r="X285" s="411"/>
      <c r="Y285" s="412"/>
      <c r="Z285" s="413"/>
      <c r="AA285" s="416"/>
      <c r="AB285" s="403"/>
      <c r="AC285" s="404"/>
      <c r="AD285" s="423"/>
      <c r="AE285" s="424"/>
      <c r="AF285" s="424"/>
      <c r="AG285" s="425"/>
      <c r="AH285" s="375"/>
      <c r="AI285" s="376"/>
      <c r="AJ285" s="377"/>
      <c r="AK285" s="379"/>
      <c r="AL285" s="379"/>
      <c r="AM285" s="380"/>
      <c r="AN285" s="385"/>
      <c r="AO285" s="385"/>
      <c r="AP285" s="385"/>
      <c r="AQ285" s="385"/>
      <c r="AR285" s="386"/>
      <c r="AT285" s="34"/>
      <c r="AU285" s="346"/>
      <c r="AV285" s="346"/>
      <c r="AW285" s="534"/>
      <c r="AX285" s="34"/>
      <c r="AY285" s="34"/>
      <c r="AZ285" s="34"/>
      <c r="BA285" s="34"/>
    </row>
    <row r="286" spans="2:53" ht="14.1" customHeight="1" x14ac:dyDescent="0.15">
      <c r="B286" s="434">
        <v>5</v>
      </c>
      <c r="C286" s="437" t="s">
        <v>130</v>
      </c>
      <c r="D286" s="440">
        <v>2</v>
      </c>
      <c r="E286" s="440" t="s">
        <v>131</v>
      </c>
      <c r="F286" s="434" t="s">
        <v>139</v>
      </c>
      <c r="G286" s="440"/>
      <c r="H286" s="538"/>
      <c r="I286" s="539"/>
      <c r="J286" s="540"/>
      <c r="K286" s="558">
        <f t="shared" ref="K286" si="49">$M$224</f>
        <v>0</v>
      </c>
      <c r="L286" s="559"/>
      <c r="M286" s="559"/>
      <c r="N286" s="559"/>
      <c r="O286" s="584">
        <f t="shared" ref="O286" si="50">$M$231</f>
        <v>0</v>
      </c>
      <c r="P286" s="585"/>
      <c r="Q286" s="585"/>
      <c r="R286" s="585"/>
      <c r="S286" s="585"/>
      <c r="T286" s="586"/>
      <c r="U286" s="399">
        <f t="shared" ref="U286" si="51">IF(AND(H286="○",AV286="●"),IF(K286=0,20,20+ROUNDDOWN((K286-1000)/1000,0)*20),0)</f>
        <v>0</v>
      </c>
      <c r="V286" s="399"/>
      <c r="W286" s="400"/>
      <c r="X286" s="405">
        <f t="shared" ref="X286" si="52">IF(AND(H286="○",AV286="●"),IF(O286&gt;=10,O286*0.2,0),0)</f>
        <v>0</v>
      </c>
      <c r="Y286" s="406"/>
      <c r="Z286" s="407"/>
      <c r="AA286" s="414">
        <f t="shared" ref="AA286" si="53">IF(AND(H286="○",AV286="●"),P288*2,0)</f>
        <v>0</v>
      </c>
      <c r="AB286" s="399"/>
      <c r="AC286" s="400"/>
      <c r="AD286" s="417">
        <f t="shared" ref="AD286" si="54">U286+X286+AA286</f>
        <v>0</v>
      </c>
      <c r="AE286" s="418"/>
      <c r="AF286" s="418"/>
      <c r="AG286" s="419"/>
      <c r="AH286" s="369"/>
      <c r="AI286" s="370"/>
      <c r="AJ286" s="371"/>
      <c r="AK286" s="378"/>
      <c r="AL286" s="379"/>
      <c r="AM286" s="380"/>
      <c r="AN286" s="381">
        <f t="shared" ref="AN286" si="55">IF(H286="○",AD286,ROUNDUP(AD286*AK286,1))</f>
        <v>0</v>
      </c>
      <c r="AO286" s="381"/>
      <c r="AP286" s="381"/>
      <c r="AQ286" s="381"/>
      <c r="AR286" s="382"/>
      <c r="AT286" s="34"/>
      <c r="AU286" s="346"/>
      <c r="AV286" s="346" t="str">
        <f>IF(OR(H286="×",AV290="×"),"×","●")</f>
        <v>●</v>
      </c>
      <c r="AW286" s="534">
        <f>IF(AV286="●",IF(H286="定","-",H286),"-")</f>
        <v>0</v>
      </c>
      <c r="AX286" s="34"/>
      <c r="AY286" s="34"/>
      <c r="AZ286" s="34"/>
      <c r="BA286" s="34"/>
    </row>
    <row r="287" spans="2:53" ht="14.1" customHeight="1" x14ac:dyDescent="0.15">
      <c r="B287" s="435"/>
      <c r="C287" s="438"/>
      <c r="D287" s="441"/>
      <c r="E287" s="441"/>
      <c r="F287" s="435"/>
      <c r="G287" s="441"/>
      <c r="H287" s="541"/>
      <c r="I287" s="542"/>
      <c r="J287" s="543"/>
      <c r="K287" s="560"/>
      <c r="L287" s="561"/>
      <c r="M287" s="561"/>
      <c r="N287" s="561"/>
      <c r="O287" s="587"/>
      <c r="P287" s="588"/>
      <c r="Q287" s="588"/>
      <c r="R287" s="588"/>
      <c r="S287" s="588"/>
      <c r="T287" s="589"/>
      <c r="U287" s="401"/>
      <c r="V287" s="401"/>
      <c r="W287" s="402"/>
      <c r="X287" s="408"/>
      <c r="Y287" s="409"/>
      <c r="Z287" s="410"/>
      <c r="AA287" s="415"/>
      <c r="AB287" s="401"/>
      <c r="AC287" s="402"/>
      <c r="AD287" s="420"/>
      <c r="AE287" s="421"/>
      <c r="AF287" s="421"/>
      <c r="AG287" s="422"/>
      <c r="AH287" s="372"/>
      <c r="AI287" s="373"/>
      <c r="AJ287" s="374"/>
      <c r="AK287" s="379"/>
      <c r="AL287" s="379"/>
      <c r="AM287" s="380"/>
      <c r="AN287" s="383"/>
      <c r="AO287" s="383"/>
      <c r="AP287" s="383"/>
      <c r="AQ287" s="383"/>
      <c r="AR287" s="384"/>
      <c r="AT287" s="34"/>
      <c r="AU287" s="346"/>
      <c r="AV287" s="346"/>
      <c r="AW287" s="534"/>
      <c r="AX287" s="34"/>
      <c r="AY287" s="34"/>
      <c r="AZ287" s="34"/>
      <c r="BA287" s="34"/>
    </row>
    <row r="288" spans="2:53" ht="14.1" customHeight="1" x14ac:dyDescent="0.15">
      <c r="B288" s="435"/>
      <c r="C288" s="438"/>
      <c r="D288" s="441"/>
      <c r="E288" s="441"/>
      <c r="F288" s="435"/>
      <c r="G288" s="441"/>
      <c r="H288" s="541"/>
      <c r="I288" s="542"/>
      <c r="J288" s="543"/>
      <c r="K288" s="560"/>
      <c r="L288" s="561"/>
      <c r="M288" s="561"/>
      <c r="N288" s="561"/>
      <c r="O288" s="576"/>
      <c r="P288" s="578">
        <f t="shared" ref="P288" si="56">$M$233</f>
        <v>0</v>
      </c>
      <c r="Q288" s="579"/>
      <c r="R288" s="579"/>
      <c r="S288" s="579"/>
      <c r="T288" s="580"/>
      <c r="U288" s="401"/>
      <c r="V288" s="401"/>
      <c r="W288" s="402"/>
      <c r="X288" s="408"/>
      <c r="Y288" s="409"/>
      <c r="Z288" s="410"/>
      <c r="AA288" s="415"/>
      <c r="AB288" s="401"/>
      <c r="AC288" s="402"/>
      <c r="AD288" s="420"/>
      <c r="AE288" s="421"/>
      <c r="AF288" s="421"/>
      <c r="AG288" s="422"/>
      <c r="AH288" s="372"/>
      <c r="AI288" s="373"/>
      <c r="AJ288" s="374"/>
      <c r="AK288" s="379"/>
      <c r="AL288" s="379"/>
      <c r="AM288" s="380"/>
      <c r="AN288" s="383"/>
      <c r="AO288" s="383"/>
      <c r="AP288" s="383"/>
      <c r="AQ288" s="383"/>
      <c r="AR288" s="384"/>
      <c r="AT288" s="34"/>
      <c r="AU288" s="346"/>
      <c r="AV288" s="346"/>
      <c r="AW288" s="534"/>
      <c r="AX288" s="34"/>
      <c r="AY288" s="34"/>
      <c r="AZ288" s="34"/>
      <c r="BA288" s="34"/>
    </row>
    <row r="289" spans="2:53" ht="14.1" customHeight="1" x14ac:dyDescent="0.15">
      <c r="B289" s="436"/>
      <c r="C289" s="439"/>
      <c r="D289" s="442"/>
      <c r="E289" s="442"/>
      <c r="F289" s="436"/>
      <c r="G289" s="442"/>
      <c r="H289" s="544"/>
      <c r="I289" s="545"/>
      <c r="J289" s="546"/>
      <c r="K289" s="562"/>
      <c r="L289" s="563"/>
      <c r="M289" s="563"/>
      <c r="N289" s="563"/>
      <c r="O289" s="577"/>
      <c r="P289" s="581"/>
      <c r="Q289" s="582"/>
      <c r="R289" s="582"/>
      <c r="S289" s="582"/>
      <c r="T289" s="583"/>
      <c r="U289" s="403"/>
      <c r="V289" s="403"/>
      <c r="W289" s="404"/>
      <c r="X289" s="411"/>
      <c r="Y289" s="412"/>
      <c r="Z289" s="413"/>
      <c r="AA289" s="416"/>
      <c r="AB289" s="403"/>
      <c r="AC289" s="404"/>
      <c r="AD289" s="423"/>
      <c r="AE289" s="424"/>
      <c r="AF289" s="424"/>
      <c r="AG289" s="425"/>
      <c r="AH289" s="375"/>
      <c r="AI289" s="376"/>
      <c r="AJ289" s="377"/>
      <c r="AK289" s="379"/>
      <c r="AL289" s="379"/>
      <c r="AM289" s="380"/>
      <c r="AN289" s="385"/>
      <c r="AO289" s="385"/>
      <c r="AP289" s="385"/>
      <c r="AQ289" s="385"/>
      <c r="AR289" s="386"/>
      <c r="AT289" s="34"/>
      <c r="AU289" s="346"/>
      <c r="AV289" s="346"/>
      <c r="AW289" s="534"/>
      <c r="AX289" s="34"/>
      <c r="AY289" s="34"/>
      <c r="AZ289" s="34"/>
      <c r="BA289" s="34"/>
    </row>
    <row r="290" spans="2:53" ht="14.1" customHeight="1" x14ac:dyDescent="0.15">
      <c r="B290" s="434">
        <v>5</v>
      </c>
      <c r="C290" s="437" t="s">
        <v>130</v>
      </c>
      <c r="D290" s="440">
        <v>3</v>
      </c>
      <c r="E290" s="440" t="s">
        <v>131</v>
      </c>
      <c r="F290" s="434" t="s">
        <v>140</v>
      </c>
      <c r="G290" s="440"/>
      <c r="H290" s="538"/>
      <c r="I290" s="539"/>
      <c r="J290" s="540"/>
      <c r="K290" s="558">
        <f t="shared" ref="K290" si="57">$M$224</f>
        <v>0</v>
      </c>
      <c r="L290" s="559"/>
      <c r="M290" s="559"/>
      <c r="N290" s="559"/>
      <c r="O290" s="584">
        <f t="shared" ref="O290" si="58">$M$231</f>
        <v>0</v>
      </c>
      <c r="P290" s="585"/>
      <c r="Q290" s="585"/>
      <c r="R290" s="585"/>
      <c r="S290" s="585"/>
      <c r="T290" s="586"/>
      <c r="U290" s="399">
        <f t="shared" ref="U290" si="59">IF(AND(H290="○",AV290="●"),IF(K290=0,20,20+ROUNDDOWN((K290-1000)/1000,0)*20),0)</f>
        <v>0</v>
      </c>
      <c r="V290" s="399"/>
      <c r="W290" s="400"/>
      <c r="X290" s="405">
        <f t="shared" ref="X290" si="60">IF(AND(H290="○",AV290="●"),IF(O290&gt;=10,O290*0.2,0),0)</f>
        <v>0</v>
      </c>
      <c r="Y290" s="406"/>
      <c r="Z290" s="407"/>
      <c r="AA290" s="414">
        <f t="shared" ref="AA290" si="61">IF(AND(H290="○",AV290="●"),P292*2,0)</f>
        <v>0</v>
      </c>
      <c r="AB290" s="399"/>
      <c r="AC290" s="400"/>
      <c r="AD290" s="417">
        <f t="shared" ref="AD290" si="62">U290+X290+AA290</f>
        <v>0</v>
      </c>
      <c r="AE290" s="418"/>
      <c r="AF290" s="418"/>
      <c r="AG290" s="419"/>
      <c r="AH290" s="369"/>
      <c r="AI290" s="370"/>
      <c r="AJ290" s="371"/>
      <c r="AK290" s="378"/>
      <c r="AL290" s="379"/>
      <c r="AM290" s="380"/>
      <c r="AN290" s="381">
        <f t="shared" ref="AN290" si="63">IF(H290="○",AD290,ROUNDUP(AD290*AK290,1))</f>
        <v>0</v>
      </c>
      <c r="AO290" s="381"/>
      <c r="AP290" s="381"/>
      <c r="AQ290" s="381"/>
      <c r="AR290" s="382"/>
      <c r="AT290" s="34"/>
      <c r="AU290" s="346"/>
      <c r="AV290" s="346" t="str">
        <f>IF(OR(H290="×",AV294="×"),"×","●")</f>
        <v>●</v>
      </c>
      <c r="AW290" s="534">
        <f>IF(AV290="●",IF(H290="定","-",H290),"-")</f>
        <v>0</v>
      </c>
      <c r="AX290" s="34"/>
      <c r="AY290" s="34"/>
      <c r="AZ290" s="34"/>
      <c r="BA290" s="34"/>
    </row>
    <row r="291" spans="2:53" ht="14.1" customHeight="1" x14ac:dyDescent="0.15">
      <c r="B291" s="435"/>
      <c r="C291" s="438"/>
      <c r="D291" s="441"/>
      <c r="E291" s="441"/>
      <c r="F291" s="435"/>
      <c r="G291" s="441"/>
      <c r="H291" s="541"/>
      <c r="I291" s="542"/>
      <c r="J291" s="543"/>
      <c r="K291" s="560"/>
      <c r="L291" s="561"/>
      <c r="M291" s="561"/>
      <c r="N291" s="561"/>
      <c r="O291" s="587"/>
      <c r="P291" s="588"/>
      <c r="Q291" s="588"/>
      <c r="R291" s="588"/>
      <c r="S291" s="588"/>
      <c r="T291" s="589"/>
      <c r="U291" s="401"/>
      <c r="V291" s="401"/>
      <c r="W291" s="402"/>
      <c r="X291" s="408"/>
      <c r="Y291" s="409"/>
      <c r="Z291" s="410"/>
      <c r="AA291" s="415"/>
      <c r="AB291" s="401"/>
      <c r="AC291" s="402"/>
      <c r="AD291" s="420"/>
      <c r="AE291" s="421"/>
      <c r="AF291" s="421"/>
      <c r="AG291" s="422"/>
      <c r="AH291" s="372"/>
      <c r="AI291" s="373"/>
      <c r="AJ291" s="374"/>
      <c r="AK291" s="379"/>
      <c r="AL291" s="379"/>
      <c r="AM291" s="380"/>
      <c r="AN291" s="383"/>
      <c r="AO291" s="383"/>
      <c r="AP291" s="383"/>
      <c r="AQ291" s="383"/>
      <c r="AR291" s="384"/>
      <c r="AT291" s="34"/>
      <c r="AU291" s="346"/>
      <c r="AV291" s="346"/>
      <c r="AW291" s="534"/>
      <c r="AX291" s="34"/>
      <c r="AY291" s="34"/>
      <c r="AZ291" s="34"/>
      <c r="BA291" s="34"/>
    </row>
    <row r="292" spans="2:53" ht="14.1" customHeight="1" x14ac:dyDescent="0.15">
      <c r="B292" s="435"/>
      <c r="C292" s="438"/>
      <c r="D292" s="441"/>
      <c r="E292" s="441"/>
      <c r="F292" s="435"/>
      <c r="G292" s="441"/>
      <c r="H292" s="541"/>
      <c r="I292" s="542"/>
      <c r="J292" s="543"/>
      <c r="K292" s="560"/>
      <c r="L292" s="561"/>
      <c r="M292" s="561"/>
      <c r="N292" s="561"/>
      <c r="O292" s="576"/>
      <c r="P292" s="578">
        <f t="shared" ref="P292" si="64">$M$233</f>
        <v>0</v>
      </c>
      <c r="Q292" s="579"/>
      <c r="R292" s="579"/>
      <c r="S292" s="579"/>
      <c r="T292" s="580"/>
      <c r="U292" s="401"/>
      <c r="V292" s="401"/>
      <c r="W292" s="402"/>
      <c r="X292" s="408"/>
      <c r="Y292" s="409"/>
      <c r="Z292" s="410"/>
      <c r="AA292" s="415"/>
      <c r="AB292" s="401"/>
      <c r="AC292" s="402"/>
      <c r="AD292" s="420"/>
      <c r="AE292" s="421"/>
      <c r="AF292" s="421"/>
      <c r="AG292" s="422"/>
      <c r="AH292" s="372"/>
      <c r="AI292" s="373"/>
      <c r="AJ292" s="374"/>
      <c r="AK292" s="379"/>
      <c r="AL292" s="379"/>
      <c r="AM292" s="380"/>
      <c r="AN292" s="383"/>
      <c r="AO292" s="383"/>
      <c r="AP292" s="383"/>
      <c r="AQ292" s="383"/>
      <c r="AR292" s="384"/>
      <c r="AT292" s="34"/>
      <c r="AU292" s="346"/>
      <c r="AV292" s="346"/>
      <c r="AW292" s="534"/>
      <c r="AX292" s="34"/>
      <c r="AY292" s="34"/>
      <c r="AZ292" s="34"/>
      <c r="BA292" s="34"/>
    </row>
    <row r="293" spans="2:53" ht="14.1" customHeight="1" x14ac:dyDescent="0.15">
      <c r="B293" s="436"/>
      <c r="C293" s="439"/>
      <c r="D293" s="442"/>
      <c r="E293" s="442"/>
      <c r="F293" s="436"/>
      <c r="G293" s="442"/>
      <c r="H293" s="544"/>
      <c r="I293" s="545"/>
      <c r="J293" s="546"/>
      <c r="K293" s="562"/>
      <c r="L293" s="563"/>
      <c r="M293" s="563"/>
      <c r="N293" s="563"/>
      <c r="O293" s="577"/>
      <c r="P293" s="581"/>
      <c r="Q293" s="582"/>
      <c r="R293" s="582"/>
      <c r="S293" s="582"/>
      <c r="T293" s="583"/>
      <c r="U293" s="403"/>
      <c r="V293" s="403"/>
      <c r="W293" s="404"/>
      <c r="X293" s="411"/>
      <c r="Y293" s="412"/>
      <c r="Z293" s="413"/>
      <c r="AA293" s="416"/>
      <c r="AB293" s="403"/>
      <c r="AC293" s="404"/>
      <c r="AD293" s="423"/>
      <c r="AE293" s="424"/>
      <c r="AF293" s="424"/>
      <c r="AG293" s="425"/>
      <c r="AH293" s="375"/>
      <c r="AI293" s="376"/>
      <c r="AJ293" s="377"/>
      <c r="AK293" s="379"/>
      <c r="AL293" s="379"/>
      <c r="AM293" s="380"/>
      <c r="AN293" s="385"/>
      <c r="AO293" s="385"/>
      <c r="AP293" s="385"/>
      <c r="AQ293" s="385"/>
      <c r="AR293" s="386"/>
      <c r="AT293" s="34"/>
      <c r="AU293" s="346"/>
      <c r="AV293" s="346"/>
      <c r="AW293" s="534"/>
      <c r="AX293" s="34"/>
      <c r="AY293" s="34"/>
      <c r="AZ293" s="34"/>
      <c r="BA293" s="34"/>
    </row>
    <row r="294" spans="2:53" ht="14.1" customHeight="1" x14ac:dyDescent="0.15">
      <c r="B294" s="434">
        <v>5</v>
      </c>
      <c r="C294" s="437" t="s">
        <v>130</v>
      </c>
      <c r="D294" s="440">
        <v>4</v>
      </c>
      <c r="E294" s="440" t="s">
        <v>131</v>
      </c>
      <c r="F294" s="434" t="s">
        <v>141</v>
      </c>
      <c r="G294" s="440"/>
      <c r="H294" s="538"/>
      <c r="I294" s="539"/>
      <c r="J294" s="540"/>
      <c r="K294" s="558">
        <f t="shared" ref="K294" si="65">$M$224</f>
        <v>0</v>
      </c>
      <c r="L294" s="559"/>
      <c r="M294" s="559"/>
      <c r="N294" s="559"/>
      <c r="O294" s="584">
        <f t="shared" ref="O294" si="66">$M$231</f>
        <v>0</v>
      </c>
      <c r="P294" s="585"/>
      <c r="Q294" s="585"/>
      <c r="R294" s="585"/>
      <c r="S294" s="585"/>
      <c r="T294" s="586"/>
      <c r="U294" s="399">
        <f t="shared" ref="U294" si="67">IF(AND(H294="○",AV294="●"),IF(K294=0,20,20+ROUNDDOWN((K294-1000)/1000,0)*20),0)</f>
        <v>0</v>
      </c>
      <c r="V294" s="399"/>
      <c r="W294" s="400"/>
      <c r="X294" s="405">
        <f t="shared" ref="X294" si="68">IF(AND(H294="○",AV294="●"),IF(O294&gt;=10,O294*0.2,0),0)</f>
        <v>0</v>
      </c>
      <c r="Y294" s="406"/>
      <c r="Z294" s="407"/>
      <c r="AA294" s="414">
        <f t="shared" ref="AA294" si="69">IF(AND(H294="○",AV294="●"),P296*2,0)</f>
        <v>0</v>
      </c>
      <c r="AB294" s="399"/>
      <c r="AC294" s="400"/>
      <c r="AD294" s="417">
        <f t="shared" ref="AD294" si="70">U294+X294+AA294</f>
        <v>0</v>
      </c>
      <c r="AE294" s="418"/>
      <c r="AF294" s="418"/>
      <c r="AG294" s="419"/>
      <c r="AH294" s="369"/>
      <c r="AI294" s="370"/>
      <c r="AJ294" s="371"/>
      <c r="AK294" s="378"/>
      <c r="AL294" s="379"/>
      <c r="AM294" s="380"/>
      <c r="AN294" s="381">
        <f t="shared" ref="AN294" si="71">IF(H294="○",AD294,ROUNDUP(AD294*AK294,1))</f>
        <v>0</v>
      </c>
      <c r="AO294" s="381"/>
      <c r="AP294" s="381"/>
      <c r="AQ294" s="381"/>
      <c r="AR294" s="382"/>
      <c r="AT294" s="34"/>
      <c r="AU294" s="346"/>
      <c r="AV294" s="346" t="str">
        <f>IF(OR(H294="×",AV298="×"),"×","●")</f>
        <v>●</v>
      </c>
      <c r="AW294" s="534">
        <f>IF(AV294="●",IF(H294="定","-",H294),"-")</f>
        <v>0</v>
      </c>
      <c r="AX294" s="34"/>
      <c r="AY294" s="34"/>
      <c r="AZ294" s="34"/>
      <c r="BA294" s="34"/>
    </row>
    <row r="295" spans="2:53" ht="14.1" customHeight="1" x14ac:dyDescent="0.15">
      <c r="B295" s="435"/>
      <c r="C295" s="438"/>
      <c r="D295" s="441"/>
      <c r="E295" s="441"/>
      <c r="F295" s="435"/>
      <c r="G295" s="441"/>
      <c r="H295" s="541"/>
      <c r="I295" s="542"/>
      <c r="J295" s="543"/>
      <c r="K295" s="560"/>
      <c r="L295" s="561"/>
      <c r="M295" s="561"/>
      <c r="N295" s="561"/>
      <c r="O295" s="587"/>
      <c r="P295" s="588"/>
      <c r="Q295" s="588"/>
      <c r="R295" s="588"/>
      <c r="S295" s="588"/>
      <c r="T295" s="589"/>
      <c r="U295" s="401"/>
      <c r="V295" s="401"/>
      <c r="W295" s="402"/>
      <c r="X295" s="408"/>
      <c r="Y295" s="409"/>
      <c r="Z295" s="410"/>
      <c r="AA295" s="415"/>
      <c r="AB295" s="401"/>
      <c r="AC295" s="402"/>
      <c r="AD295" s="420"/>
      <c r="AE295" s="421"/>
      <c r="AF295" s="421"/>
      <c r="AG295" s="422"/>
      <c r="AH295" s="372"/>
      <c r="AI295" s="373"/>
      <c r="AJ295" s="374"/>
      <c r="AK295" s="379"/>
      <c r="AL295" s="379"/>
      <c r="AM295" s="380"/>
      <c r="AN295" s="383"/>
      <c r="AO295" s="383"/>
      <c r="AP295" s="383"/>
      <c r="AQ295" s="383"/>
      <c r="AR295" s="384"/>
      <c r="AT295" s="34"/>
      <c r="AU295" s="346"/>
      <c r="AV295" s="346"/>
      <c r="AW295" s="534"/>
      <c r="AX295" s="34"/>
      <c r="AY295" s="34"/>
      <c r="AZ295" s="34"/>
      <c r="BA295" s="34"/>
    </row>
    <row r="296" spans="2:53" ht="14.1" customHeight="1" x14ac:dyDescent="0.15">
      <c r="B296" s="435"/>
      <c r="C296" s="438"/>
      <c r="D296" s="441"/>
      <c r="E296" s="441"/>
      <c r="F296" s="435"/>
      <c r="G296" s="441"/>
      <c r="H296" s="541"/>
      <c r="I296" s="542"/>
      <c r="J296" s="543"/>
      <c r="K296" s="560"/>
      <c r="L296" s="561"/>
      <c r="M296" s="561"/>
      <c r="N296" s="561"/>
      <c r="O296" s="576"/>
      <c r="P296" s="578">
        <f t="shared" ref="P296" si="72">$M$233</f>
        <v>0</v>
      </c>
      <c r="Q296" s="579"/>
      <c r="R296" s="579"/>
      <c r="S296" s="579"/>
      <c r="T296" s="580"/>
      <c r="U296" s="401"/>
      <c r="V296" s="401"/>
      <c r="W296" s="402"/>
      <c r="X296" s="408"/>
      <c r="Y296" s="409"/>
      <c r="Z296" s="410"/>
      <c r="AA296" s="415"/>
      <c r="AB296" s="401"/>
      <c r="AC296" s="402"/>
      <c r="AD296" s="420"/>
      <c r="AE296" s="421"/>
      <c r="AF296" s="421"/>
      <c r="AG296" s="422"/>
      <c r="AH296" s="372"/>
      <c r="AI296" s="373"/>
      <c r="AJ296" s="374"/>
      <c r="AK296" s="379"/>
      <c r="AL296" s="379"/>
      <c r="AM296" s="380"/>
      <c r="AN296" s="383"/>
      <c r="AO296" s="383"/>
      <c r="AP296" s="383"/>
      <c r="AQ296" s="383"/>
      <c r="AR296" s="384"/>
      <c r="AT296" s="34"/>
      <c r="AU296" s="346"/>
      <c r="AV296" s="346"/>
      <c r="AW296" s="534"/>
      <c r="AX296" s="34"/>
      <c r="AY296" s="34"/>
      <c r="AZ296" s="34"/>
      <c r="BA296" s="34"/>
    </row>
    <row r="297" spans="2:53" ht="14.1" customHeight="1" x14ac:dyDescent="0.15">
      <c r="B297" s="436"/>
      <c r="C297" s="439"/>
      <c r="D297" s="442"/>
      <c r="E297" s="442"/>
      <c r="F297" s="436"/>
      <c r="G297" s="442"/>
      <c r="H297" s="544"/>
      <c r="I297" s="545"/>
      <c r="J297" s="546"/>
      <c r="K297" s="562"/>
      <c r="L297" s="563"/>
      <c r="M297" s="563"/>
      <c r="N297" s="563"/>
      <c r="O297" s="577"/>
      <c r="P297" s="581"/>
      <c r="Q297" s="582"/>
      <c r="R297" s="582"/>
      <c r="S297" s="582"/>
      <c r="T297" s="583"/>
      <c r="U297" s="403"/>
      <c r="V297" s="403"/>
      <c r="W297" s="404"/>
      <c r="X297" s="411"/>
      <c r="Y297" s="412"/>
      <c r="Z297" s="413"/>
      <c r="AA297" s="416"/>
      <c r="AB297" s="403"/>
      <c r="AC297" s="404"/>
      <c r="AD297" s="423"/>
      <c r="AE297" s="424"/>
      <c r="AF297" s="424"/>
      <c r="AG297" s="425"/>
      <c r="AH297" s="375"/>
      <c r="AI297" s="376"/>
      <c r="AJ297" s="377"/>
      <c r="AK297" s="379"/>
      <c r="AL297" s="379"/>
      <c r="AM297" s="380"/>
      <c r="AN297" s="385"/>
      <c r="AO297" s="385"/>
      <c r="AP297" s="385"/>
      <c r="AQ297" s="385"/>
      <c r="AR297" s="386"/>
      <c r="AT297" s="34"/>
      <c r="AU297" s="346"/>
      <c r="AV297" s="346"/>
      <c r="AW297" s="534"/>
      <c r="AX297" s="34"/>
      <c r="AY297" s="34"/>
      <c r="AZ297" s="34"/>
      <c r="BA297" s="34"/>
    </row>
    <row r="298" spans="2:53" ht="14.1" customHeight="1" x14ac:dyDescent="0.15">
      <c r="B298" s="434">
        <v>5</v>
      </c>
      <c r="C298" s="437" t="s">
        <v>130</v>
      </c>
      <c r="D298" s="440">
        <v>5</v>
      </c>
      <c r="E298" s="440" t="s">
        <v>131</v>
      </c>
      <c r="F298" s="434" t="s">
        <v>135</v>
      </c>
      <c r="G298" s="440"/>
      <c r="H298" s="538"/>
      <c r="I298" s="539"/>
      <c r="J298" s="540"/>
      <c r="K298" s="558">
        <f t="shared" ref="K298" si="73">$M$224</f>
        <v>0</v>
      </c>
      <c r="L298" s="559"/>
      <c r="M298" s="559"/>
      <c r="N298" s="559"/>
      <c r="O298" s="584">
        <f t="shared" ref="O298" si="74">$M$231</f>
        <v>0</v>
      </c>
      <c r="P298" s="585"/>
      <c r="Q298" s="585"/>
      <c r="R298" s="585"/>
      <c r="S298" s="585"/>
      <c r="T298" s="586"/>
      <c r="U298" s="399">
        <f t="shared" ref="U298" si="75">IF(AND(H298="○",AV298="●"),IF(K298=0,20,20+ROUNDDOWN((K298-1000)/1000,0)*20),0)</f>
        <v>0</v>
      </c>
      <c r="V298" s="399"/>
      <c r="W298" s="400"/>
      <c r="X298" s="405">
        <f t="shared" ref="X298" si="76">IF(AND(H298="○",AV298="●"),IF(O298&gt;=10,O298*0.2,0),0)</f>
        <v>0</v>
      </c>
      <c r="Y298" s="406"/>
      <c r="Z298" s="407"/>
      <c r="AA298" s="414">
        <f t="shared" ref="AA298" si="77">IF(AND(H298="○",AV298="●"),P300*2,0)</f>
        <v>0</v>
      </c>
      <c r="AB298" s="399"/>
      <c r="AC298" s="400"/>
      <c r="AD298" s="417">
        <f t="shared" ref="AD298" si="78">U298+X298+AA298</f>
        <v>0</v>
      </c>
      <c r="AE298" s="418"/>
      <c r="AF298" s="418"/>
      <c r="AG298" s="419"/>
      <c r="AH298" s="369"/>
      <c r="AI298" s="370"/>
      <c r="AJ298" s="371"/>
      <c r="AK298" s="378"/>
      <c r="AL298" s="379"/>
      <c r="AM298" s="380"/>
      <c r="AN298" s="381">
        <f t="shared" ref="AN298" si="79">IF(H298="○",AD298,ROUNDUP(AD298*AK298,1))</f>
        <v>0</v>
      </c>
      <c r="AO298" s="381"/>
      <c r="AP298" s="381"/>
      <c r="AQ298" s="381"/>
      <c r="AR298" s="382"/>
      <c r="AT298" s="34"/>
      <c r="AU298" s="346"/>
      <c r="AV298" s="346" t="str">
        <f>IF(OR(H298="×",AV302="×"),"×","●")</f>
        <v>●</v>
      </c>
      <c r="AW298" s="534">
        <f>IF(AV298="●",IF(H298="定","-",H298),"-")</f>
        <v>0</v>
      </c>
      <c r="AX298" s="34"/>
      <c r="AY298" s="34"/>
      <c r="AZ298" s="34"/>
      <c r="BA298" s="34"/>
    </row>
    <row r="299" spans="2:53" ht="14.1" customHeight="1" x14ac:dyDescent="0.15">
      <c r="B299" s="435"/>
      <c r="C299" s="438"/>
      <c r="D299" s="441"/>
      <c r="E299" s="441"/>
      <c r="F299" s="435"/>
      <c r="G299" s="441"/>
      <c r="H299" s="541"/>
      <c r="I299" s="542"/>
      <c r="J299" s="543"/>
      <c r="K299" s="560"/>
      <c r="L299" s="561"/>
      <c r="M299" s="561"/>
      <c r="N299" s="561"/>
      <c r="O299" s="587"/>
      <c r="P299" s="588"/>
      <c r="Q299" s="588"/>
      <c r="R299" s="588"/>
      <c r="S299" s="588"/>
      <c r="T299" s="589"/>
      <c r="U299" s="401"/>
      <c r="V299" s="401"/>
      <c r="W299" s="402"/>
      <c r="X299" s="408"/>
      <c r="Y299" s="409"/>
      <c r="Z299" s="410"/>
      <c r="AA299" s="415"/>
      <c r="AB299" s="401"/>
      <c r="AC299" s="402"/>
      <c r="AD299" s="420"/>
      <c r="AE299" s="421"/>
      <c r="AF299" s="421"/>
      <c r="AG299" s="422"/>
      <c r="AH299" s="372"/>
      <c r="AI299" s="373"/>
      <c r="AJ299" s="374"/>
      <c r="AK299" s="379"/>
      <c r="AL299" s="379"/>
      <c r="AM299" s="380"/>
      <c r="AN299" s="383"/>
      <c r="AO299" s="383"/>
      <c r="AP299" s="383"/>
      <c r="AQ299" s="383"/>
      <c r="AR299" s="384"/>
      <c r="AT299" s="34"/>
      <c r="AU299" s="346"/>
      <c r="AV299" s="346"/>
      <c r="AW299" s="534"/>
      <c r="AX299" s="34"/>
      <c r="AY299" s="34"/>
      <c r="AZ299" s="34"/>
      <c r="BA299" s="34"/>
    </row>
    <row r="300" spans="2:53" ht="14.1" customHeight="1" x14ac:dyDescent="0.15">
      <c r="B300" s="435"/>
      <c r="C300" s="438"/>
      <c r="D300" s="441"/>
      <c r="E300" s="441"/>
      <c r="F300" s="435"/>
      <c r="G300" s="441"/>
      <c r="H300" s="541"/>
      <c r="I300" s="542"/>
      <c r="J300" s="543"/>
      <c r="K300" s="560"/>
      <c r="L300" s="561"/>
      <c r="M300" s="561"/>
      <c r="N300" s="561"/>
      <c r="O300" s="576"/>
      <c r="P300" s="578">
        <f t="shared" ref="P300" si="80">$M$233</f>
        <v>0</v>
      </c>
      <c r="Q300" s="579"/>
      <c r="R300" s="579"/>
      <c r="S300" s="579"/>
      <c r="T300" s="580"/>
      <c r="U300" s="401"/>
      <c r="V300" s="401"/>
      <c r="W300" s="402"/>
      <c r="X300" s="408"/>
      <c r="Y300" s="409"/>
      <c r="Z300" s="410"/>
      <c r="AA300" s="415"/>
      <c r="AB300" s="401"/>
      <c r="AC300" s="402"/>
      <c r="AD300" s="420"/>
      <c r="AE300" s="421"/>
      <c r="AF300" s="421"/>
      <c r="AG300" s="422"/>
      <c r="AH300" s="372"/>
      <c r="AI300" s="373"/>
      <c r="AJ300" s="374"/>
      <c r="AK300" s="379"/>
      <c r="AL300" s="379"/>
      <c r="AM300" s="380"/>
      <c r="AN300" s="383"/>
      <c r="AO300" s="383"/>
      <c r="AP300" s="383"/>
      <c r="AQ300" s="383"/>
      <c r="AR300" s="384"/>
      <c r="AT300" s="34"/>
      <c r="AU300" s="346"/>
      <c r="AV300" s="346"/>
      <c r="AW300" s="534"/>
      <c r="AX300" s="34"/>
      <c r="AY300" s="34"/>
      <c r="AZ300" s="34"/>
      <c r="BA300" s="34"/>
    </row>
    <row r="301" spans="2:53" ht="14.1" customHeight="1" x14ac:dyDescent="0.15">
      <c r="B301" s="436"/>
      <c r="C301" s="439"/>
      <c r="D301" s="442"/>
      <c r="E301" s="442"/>
      <c r="F301" s="436"/>
      <c r="G301" s="442"/>
      <c r="H301" s="544"/>
      <c r="I301" s="545"/>
      <c r="J301" s="546"/>
      <c r="K301" s="562"/>
      <c r="L301" s="563"/>
      <c r="M301" s="563"/>
      <c r="N301" s="563"/>
      <c r="O301" s="577"/>
      <c r="P301" s="581"/>
      <c r="Q301" s="582"/>
      <c r="R301" s="582"/>
      <c r="S301" s="582"/>
      <c r="T301" s="583"/>
      <c r="U301" s="403"/>
      <c r="V301" s="403"/>
      <c r="W301" s="404"/>
      <c r="X301" s="411"/>
      <c r="Y301" s="412"/>
      <c r="Z301" s="413"/>
      <c r="AA301" s="416"/>
      <c r="AB301" s="403"/>
      <c r="AC301" s="404"/>
      <c r="AD301" s="423"/>
      <c r="AE301" s="424"/>
      <c r="AF301" s="424"/>
      <c r="AG301" s="425"/>
      <c r="AH301" s="375"/>
      <c r="AI301" s="376"/>
      <c r="AJ301" s="377"/>
      <c r="AK301" s="379"/>
      <c r="AL301" s="379"/>
      <c r="AM301" s="380"/>
      <c r="AN301" s="385"/>
      <c r="AO301" s="385"/>
      <c r="AP301" s="385"/>
      <c r="AQ301" s="385"/>
      <c r="AR301" s="386"/>
      <c r="AT301" s="34"/>
      <c r="AU301" s="346"/>
      <c r="AV301" s="346"/>
      <c r="AW301" s="534"/>
      <c r="AX301" s="34"/>
      <c r="AY301" s="34"/>
      <c r="AZ301" s="34"/>
      <c r="BA301" s="34"/>
    </row>
    <row r="302" spans="2:53" ht="14.1" customHeight="1" x14ac:dyDescent="0.15">
      <c r="B302" s="434">
        <v>5</v>
      </c>
      <c r="C302" s="437" t="s">
        <v>130</v>
      </c>
      <c r="D302" s="440">
        <v>6</v>
      </c>
      <c r="E302" s="440" t="s">
        <v>131</v>
      </c>
      <c r="F302" s="434" t="s">
        <v>136</v>
      </c>
      <c r="G302" s="440"/>
      <c r="H302" s="538"/>
      <c r="I302" s="539"/>
      <c r="J302" s="540"/>
      <c r="K302" s="558">
        <f t="shared" ref="K302" si="81">$M$224</f>
        <v>0</v>
      </c>
      <c r="L302" s="559"/>
      <c r="M302" s="559"/>
      <c r="N302" s="559"/>
      <c r="O302" s="584">
        <f t="shared" ref="O302" si="82">$M$231</f>
        <v>0</v>
      </c>
      <c r="P302" s="585"/>
      <c r="Q302" s="585"/>
      <c r="R302" s="585"/>
      <c r="S302" s="585"/>
      <c r="T302" s="586"/>
      <c r="U302" s="399">
        <f t="shared" ref="U302" si="83">IF(AND(H302="○",AV302="●"),IF(K302=0,20,20+ROUNDDOWN((K302-1000)/1000,0)*20),0)</f>
        <v>0</v>
      </c>
      <c r="V302" s="399"/>
      <c r="W302" s="400"/>
      <c r="X302" s="405">
        <f t="shared" ref="X302" si="84">IF(AND(H302="○",AV302="●"),IF(O302&gt;=10,O302*0.2,0),0)</f>
        <v>0</v>
      </c>
      <c r="Y302" s="406"/>
      <c r="Z302" s="407"/>
      <c r="AA302" s="414">
        <f t="shared" ref="AA302" si="85">IF(AND(H302="○",AV302="●"),P304*2,0)</f>
        <v>0</v>
      </c>
      <c r="AB302" s="399"/>
      <c r="AC302" s="400"/>
      <c r="AD302" s="417">
        <f t="shared" ref="AD302" si="86">U302+X302+AA302</f>
        <v>0</v>
      </c>
      <c r="AE302" s="418"/>
      <c r="AF302" s="418"/>
      <c r="AG302" s="419"/>
      <c r="AH302" s="369"/>
      <c r="AI302" s="370"/>
      <c r="AJ302" s="371"/>
      <c r="AK302" s="378"/>
      <c r="AL302" s="379"/>
      <c r="AM302" s="380"/>
      <c r="AN302" s="381">
        <f t="shared" ref="AN302" si="87">IF(H302="○",AD302,ROUNDUP(AD302*AK302,1))</f>
        <v>0</v>
      </c>
      <c r="AO302" s="381"/>
      <c r="AP302" s="381"/>
      <c r="AQ302" s="381"/>
      <c r="AR302" s="382"/>
      <c r="AT302" s="34"/>
      <c r="AU302" s="346"/>
      <c r="AV302" s="346" t="str">
        <f>IF(OR(H302="×",AV306="×"),"×","●")</f>
        <v>●</v>
      </c>
      <c r="AW302" s="534">
        <f>IF(AV302="●",IF(H302="定","-",H302),"-")</f>
        <v>0</v>
      </c>
      <c r="AX302" s="34"/>
      <c r="AY302" s="34"/>
      <c r="AZ302" s="34"/>
      <c r="BA302" s="34"/>
    </row>
    <row r="303" spans="2:53" ht="14.1" customHeight="1" x14ac:dyDescent="0.15">
      <c r="B303" s="435"/>
      <c r="C303" s="438"/>
      <c r="D303" s="441"/>
      <c r="E303" s="441"/>
      <c r="F303" s="435"/>
      <c r="G303" s="441"/>
      <c r="H303" s="541"/>
      <c r="I303" s="542"/>
      <c r="J303" s="543"/>
      <c r="K303" s="560"/>
      <c r="L303" s="561"/>
      <c r="M303" s="561"/>
      <c r="N303" s="561"/>
      <c r="O303" s="587"/>
      <c r="P303" s="588"/>
      <c r="Q303" s="588"/>
      <c r="R303" s="588"/>
      <c r="S303" s="588"/>
      <c r="T303" s="589"/>
      <c r="U303" s="401"/>
      <c r="V303" s="401"/>
      <c r="W303" s="402"/>
      <c r="X303" s="408"/>
      <c r="Y303" s="409"/>
      <c r="Z303" s="410"/>
      <c r="AA303" s="415"/>
      <c r="AB303" s="401"/>
      <c r="AC303" s="402"/>
      <c r="AD303" s="420"/>
      <c r="AE303" s="421"/>
      <c r="AF303" s="421"/>
      <c r="AG303" s="422"/>
      <c r="AH303" s="372"/>
      <c r="AI303" s="373"/>
      <c r="AJ303" s="374"/>
      <c r="AK303" s="379"/>
      <c r="AL303" s="379"/>
      <c r="AM303" s="380"/>
      <c r="AN303" s="383"/>
      <c r="AO303" s="383"/>
      <c r="AP303" s="383"/>
      <c r="AQ303" s="383"/>
      <c r="AR303" s="384"/>
      <c r="AT303" s="34"/>
      <c r="AU303" s="346"/>
      <c r="AV303" s="346"/>
      <c r="AW303" s="534"/>
      <c r="AX303" s="34"/>
      <c r="AY303" s="34"/>
      <c r="AZ303" s="34"/>
      <c r="BA303" s="34"/>
    </row>
    <row r="304" spans="2:53" ht="14.1" customHeight="1" x14ac:dyDescent="0.15">
      <c r="B304" s="435"/>
      <c r="C304" s="438"/>
      <c r="D304" s="441"/>
      <c r="E304" s="441"/>
      <c r="F304" s="435"/>
      <c r="G304" s="441"/>
      <c r="H304" s="541"/>
      <c r="I304" s="542"/>
      <c r="J304" s="543"/>
      <c r="K304" s="560"/>
      <c r="L304" s="561"/>
      <c r="M304" s="561"/>
      <c r="N304" s="561"/>
      <c r="O304" s="576"/>
      <c r="P304" s="578">
        <f t="shared" ref="P304" si="88">$M$233</f>
        <v>0</v>
      </c>
      <c r="Q304" s="579"/>
      <c r="R304" s="579"/>
      <c r="S304" s="579"/>
      <c r="T304" s="580"/>
      <c r="U304" s="401"/>
      <c r="V304" s="401"/>
      <c r="W304" s="402"/>
      <c r="X304" s="408"/>
      <c r="Y304" s="409"/>
      <c r="Z304" s="410"/>
      <c r="AA304" s="415"/>
      <c r="AB304" s="401"/>
      <c r="AC304" s="402"/>
      <c r="AD304" s="420"/>
      <c r="AE304" s="421"/>
      <c r="AF304" s="421"/>
      <c r="AG304" s="422"/>
      <c r="AH304" s="372"/>
      <c r="AI304" s="373"/>
      <c r="AJ304" s="374"/>
      <c r="AK304" s="379"/>
      <c r="AL304" s="379"/>
      <c r="AM304" s="380"/>
      <c r="AN304" s="383"/>
      <c r="AO304" s="383"/>
      <c r="AP304" s="383"/>
      <c r="AQ304" s="383"/>
      <c r="AR304" s="384"/>
      <c r="AT304" s="34"/>
      <c r="AU304" s="346"/>
      <c r="AV304" s="346"/>
      <c r="AW304" s="534"/>
      <c r="AX304" s="34"/>
      <c r="AY304" s="34"/>
      <c r="AZ304" s="34"/>
      <c r="BA304" s="34"/>
    </row>
    <row r="305" spans="2:53" ht="14.1" customHeight="1" x14ac:dyDescent="0.15">
      <c r="B305" s="436"/>
      <c r="C305" s="439"/>
      <c r="D305" s="442"/>
      <c r="E305" s="442"/>
      <c r="F305" s="436"/>
      <c r="G305" s="442"/>
      <c r="H305" s="544"/>
      <c r="I305" s="545"/>
      <c r="J305" s="546"/>
      <c r="K305" s="562"/>
      <c r="L305" s="563"/>
      <c r="M305" s="563"/>
      <c r="N305" s="563"/>
      <c r="O305" s="577"/>
      <c r="P305" s="581"/>
      <c r="Q305" s="582"/>
      <c r="R305" s="582"/>
      <c r="S305" s="582"/>
      <c r="T305" s="583"/>
      <c r="U305" s="403"/>
      <c r="V305" s="403"/>
      <c r="W305" s="404"/>
      <c r="X305" s="411"/>
      <c r="Y305" s="412"/>
      <c r="Z305" s="413"/>
      <c r="AA305" s="416"/>
      <c r="AB305" s="403"/>
      <c r="AC305" s="404"/>
      <c r="AD305" s="423"/>
      <c r="AE305" s="424"/>
      <c r="AF305" s="424"/>
      <c r="AG305" s="425"/>
      <c r="AH305" s="375"/>
      <c r="AI305" s="376"/>
      <c r="AJ305" s="377"/>
      <c r="AK305" s="379"/>
      <c r="AL305" s="379"/>
      <c r="AM305" s="380"/>
      <c r="AN305" s="385"/>
      <c r="AO305" s="385"/>
      <c r="AP305" s="385"/>
      <c r="AQ305" s="385"/>
      <c r="AR305" s="386"/>
      <c r="AT305" s="34"/>
      <c r="AU305" s="346"/>
      <c r="AV305" s="346"/>
      <c r="AW305" s="534"/>
      <c r="AX305" s="34"/>
      <c r="AY305" s="34"/>
      <c r="AZ305" s="34"/>
      <c r="BA305" s="34"/>
    </row>
    <row r="306" spans="2:53" ht="14.1" customHeight="1" x14ac:dyDescent="0.15">
      <c r="B306" s="434">
        <v>5</v>
      </c>
      <c r="C306" s="437" t="s">
        <v>130</v>
      </c>
      <c r="D306" s="440">
        <v>7</v>
      </c>
      <c r="E306" s="440" t="s">
        <v>131</v>
      </c>
      <c r="F306" s="434" t="s">
        <v>137</v>
      </c>
      <c r="G306" s="440"/>
      <c r="H306" s="538"/>
      <c r="I306" s="539"/>
      <c r="J306" s="540"/>
      <c r="K306" s="558">
        <f t="shared" ref="K306" si="89">$M$224</f>
        <v>0</v>
      </c>
      <c r="L306" s="559"/>
      <c r="M306" s="559"/>
      <c r="N306" s="559"/>
      <c r="O306" s="584">
        <f t="shared" ref="O306" si="90">$M$231</f>
        <v>0</v>
      </c>
      <c r="P306" s="585"/>
      <c r="Q306" s="585"/>
      <c r="R306" s="585"/>
      <c r="S306" s="585"/>
      <c r="T306" s="586"/>
      <c r="U306" s="399">
        <f t="shared" ref="U306" si="91">IF(AND(H306="○",AV306="●"),IF(K306=0,20,20+ROUNDDOWN((K306-1000)/1000,0)*20),0)</f>
        <v>0</v>
      </c>
      <c r="V306" s="399"/>
      <c r="W306" s="400"/>
      <c r="X306" s="405">
        <f t="shared" ref="X306" si="92">IF(AND(H306="○",AV306="●"),IF(O306&gt;=10,O306*0.2,0),0)</f>
        <v>0</v>
      </c>
      <c r="Y306" s="406"/>
      <c r="Z306" s="407"/>
      <c r="AA306" s="414">
        <f t="shared" ref="AA306" si="93">IF(AND(H306="○",AV306="●"),P308*2,0)</f>
        <v>0</v>
      </c>
      <c r="AB306" s="399"/>
      <c r="AC306" s="400"/>
      <c r="AD306" s="417">
        <f t="shared" ref="AD306" si="94">U306+X306+AA306</f>
        <v>0</v>
      </c>
      <c r="AE306" s="418"/>
      <c r="AF306" s="418"/>
      <c r="AG306" s="419"/>
      <c r="AH306" s="369"/>
      <c r="AI306" s="370"/>
      <c r="AJ306" s="371"/>
      <c r="AK306" s="378"/>
      <c r="AL306" s="379"/>
      <c r="AM306" s="380"/>
      <c r="AN306" s="381">
        <f t="shared" ref="AN306" si="95">IF(H306="○",AD306,ROUNDUP(AD306*AK306,1))</f>
        <v>0</v>
      </c>
      <c r="AO306" s="381"/>
      <c r="AP306" s="381"/>
      <c r="AQ306" s="381"/>
      <c r="AR306" s="382"/>
      <c r="AT306" s="34"/>
      <c r="AU306" s="346"/>
      <c r="AV306" s="346" t="str">
        <f>IF(OR(H306="×",AV310="×"),"×","●")</f>
        <v>●</v>
      </c>
      <c r="AW306" s="534">
        <f>IF(AV306="●",IF(H306="定","-",H306),"-")</f>
        <v>0</v>
      </c>
      <c r="AX306" s="34"/>
      <c r="AY306" s="34"/>
      <c r="AZ306" s="34"/>
      <c r="BA306" s="34"/>
    </row>
    <row r="307" spans="2:53" ht="14.1" customHeight="1" x14ac:dyDescent="0.15">
      <c r="B307" s="435"/>
      <c r="C307" s="438"/>
      <c r="D307" s="441"/>
      <c r="E307" s="441"/>
      <c r="F307" s="435"/>
      <c r="G307" s="441"/>
      <c r="H307" s="541"/>
      <c r="I307" s="542"/>
      <c r="J307" s="543"/>
      <c r="K307" s="560"/>
      <c r="L307" s="561"/>
      <c r="M307" s="561"/>
      <c r="N307" s="561"/>
      <c r="O307" s="587"/>
      <c r="P307" s="588"/>
      <c r="Q307" s="588"/>
      <c r="R307" s="588"/>
      <c r="S307" s="588"/>
      <c r="T307" s="589"/>
      <c r="U307" s="401"/>
      <c r="V307" s="401"/>
      <c r="W307" s="402"/>
      <c r="X307" s="408"/>
      <c r="Y307" s="409"/>
      <c r="Z307" s="410"/>
      <c r="AA307" s="415"/>
      <c r="AB307" s="401"/>
      <c r="AC307" s="402"/>
      <c r="AD307" s="420"/>
      <c r="AE307" s="421"/>
      <c r="AF307" s="421"/>
      <c r="AG307" s="422"/>
      <c r="AH307" s="372"/>
      <c r="AI307" s="373"/>
      <c r="AJ307" s="374"/>
      <c r="AK307" s="379"/>
      <c r="AL307" s="379"/>
      <c r="AM307" s="380"/>
      <c r="AN307" s="383"/>
      <c r="AO307" s="383"/>
      <c r="AP307" s="383"/>
      <c r="AQ307" s="383"/>
      <c r="AR307" s="384"/>
      <c r="AT307" s="34"/>
      <c r="AU307" s="346"/>
      <c r="AV307" s="346"/>
      <c r="AW307" s="534"/>
      <c r="AX307" s="34"/>
      <c r="AY307" s="34"/>
      <c r="AZ307" s="34"/>
      <c r="BA307" s="34"/>
    </row>
    <row r="308" spans="2:53" ht="14.1" customHeight="1" x14ac:dyDescent="0.15">
      <c r="B308" s="435"/>
      <c r="C308" s="438"/>
      <c r="D308" s="441"/>
      <c r="E308" s="441"/>
      <c r="F308" s="435"/>
      <c r="G308" s="441"/>
      <c r="H308" s="541"/>
      <c r="I308" s="542"/>
      <c r="J308" s="543"/>
      <c r="K308" s="560"/>
      <c r="L308" s="561"/>
      <c r="M308" s="561"/>
      <c r="N308" s="561"/>
      <c r="O308" s="576"/>
      <c r="P308" s="578">
        <f t="shared" ref="P308" si="96">$M$233</f>
        <v>0</v>
      </c>
      <c r="Q308" s="579"/>
      <c r="R308" s="579"/>
      <c r="S308" s="579"/>
      <c r="T308" s="580"/>
      <c r="U308" s="401"/>
      <c r="V308" s="401"/>
      <c r="W308" s="402"/>
      <c r="X308" s="408"/>
      <c r="Y308" s="409"/>
      <c r="Z308" s="410"/>
      <c r="AA308" s="415"/>
      <c r="AB308" s="401"/>
      <c r="AC308" s="402"/>
      <c r="AD308" s="420"/>
      <c r="AE308" s="421"/>
      <c r="AF308" s="421"/>
      <c r="AG308" s="422"/>
      <c r="AH308" s="372"/>
      <c r="AI308" s="373"/>
      <c r="AJ308" s="374"/>
      <c r="AK308" s="379"/>
      <c r="AL308" s="379"/>
      <c r="AM308" s="380"/>
      <c r="AN308" s="383"/>
      <c r="AO308" s="383"/>
      <c r="AP308" s="383"/>
      <c r="AQ308" s="383"/>
      <c r="AR308" s="384"/>
      <c r="AT308" s="34"/>
      <c r="AU308" s="346"/>
      <c r="AV308" s="346"/>
      <c r="AW308" s="534"/>
      <c r="AX308" s="34"/>
      <c r="AY308" s="34"/>
      <c r="AZ308" s="34"/>
      <c r="BA308" s="34"/>
    </row>
    <row r="309" spans="2:53" ht="14.1" customHeight="1" x14ac:dyDescent="0.15">
      <c r="B309" s="436"/>
      <c r="C309" s="439"/>
      <c r="D309" s="442"/>
      <c r="E309" s="442"/>
      <c r="F309" s="436"/>
      <c r="G309" s="442"/>
      <c r="H309" s="544"/>
      <c r="I309" s="545"/>
      <c r="J309" s="546"/>
      <c r="K309" s="562"/>
      <c r="L309" s="563"/>
      <c r="M309" s="563"/>
      <c r="N309" s="563"/>
      <c r="O309" s="577"/>
      <c r="P309" s="581"/>
      <c r="Q309" s="582"/>
      <c r="R309" s="582"/>
      <c r="S309" s="582"/>
      <c r="T309" s="583"/>
      <c r="U309" s="403"/>
      <c r="V309" s="403"/>
      <c r="W309" s="404"/>
      <c r="X309" s="411"/>
      <c r="Y309" s="412"/>
      <c r="Z309" s="413"/>
      <c r="AA309" s="416"/>
      <c r="AB309" s="403"/>
      <c r="AC309" s="404"/>
      <c r="AD309" s="423"/>
      <c r="AE309" s="424"/>
      <c r="AF309" s="424"/>
      <c r="AG309" s="425"/>
      <c r="AH309" s="375"/>
      <c r="AI309" s="376"/>
      <c r="AJ309" s="377"/>
      <c r="AK309" s="379"/>
      <c r="AL309" s="379"/>
      <c r="AM309" s="380"/>
      <c r="AN309" s="385"/>
      <c r="AO309" s="385"/>
      <c r="AP309" s="385"/>
      <c r="AQ309" s="385"/>
      <c r="AR309" s="386"/>
      <c r="AT309" s="34"/>
      <c r="AU309" s="346"/>
      <c r="AV309" s="346"/>
      <c r="AW309" s="534"/>
      <c r="AX309" s="34"/>
      <c r="AY309" s="34"/>
      <c r="AZ309" s="34"/>
      <c r="BA309" s="34"/>
    </row>
    <row r="310" spans="2:53" ht="14.1" customHeight="1" x14ac:dyDescent="0.15">
      <c r="B310" s="434">
        <v>5</v>
      </c>
      <c r="C310" s="437" t="s">
        <v>130</v>
      </c>
      <c r="D310" s="440">
        <v>8</v>
      </c>
      <c r="E310" s="440" t="s">
        <v>131</v>
      </c>
      <c r="F310" s="434" t="s">
        <v>138</v>
      </c>
      <c r="G310" s="440"/>
      <c r="H310" s="538"/>
      <c r="I310" s="539"/>
      <c r="J310" s="540"/>
      <c r="K310" s="558">
        <f t="shared" ref="K310" si="97">$M$224</f>
        <v>0</v>
      </c>
      <c r="L310" s="559"/>
      <c r="M310" s="559"/>
      <c r="N310" s="559"/>
      <c r="O310" s="584">
        <f t="shared" ref="O310" si="98">$M$231</f>
        <v>0</v>
      </c>
      <c r="P310" s="585"/>
      <c r="Q310" s="585"/>
      <c r="R310" s="585"/>
      <c r="S310" s="585"/>
      <c r="T310" s="586"/>
      <c r="U310" s="399">
        <f t="shared" ref="U310" si="99">IF(AND(H310="○",AV310="●"),IF(K310=0,20,20+ROUNDDOWN((K310-1000)/1000,0)*20),0)</f>
        <v>0</v>
      </c>
      <c r="V310" s="399"/>
      <c r="W310" s="400"/>
      <c r="X310" s="405">
        <f t="shared" ref="X310" si="100">IF(AND(H310="○",AV310="●"),IF(O310&gt;=10,O310*0.2,0),0)</f>
        <v>0</v>
      </c>
      <c r="Y310" s="406"/>
      <c r="Z310" s="407"/>
      <c r="AA310" s="414">
        <f t="shared" ref="AA310" si="101">IF(AND(H310="○",AV310="●"),P312*2,0)</f>
        <v>0</v>
      </c>
      <c r="AB310" s="399"/>
      <c r="AC310" s="400"/>
      <c r="AD310" s="417">
        <f t="shared" ref="AD310" si="102">U310+X310+AA310</f>
        <v>0</v>
      </c>
      <c r="AE310" s="418"/>
      <c r="AF310" s="418"/>
      <c r="AG310" s="419"/>
      <c r="AH310" s="369"/>
      <c r="AI310" s="370"/>
      <c r="AJ310" s="371"/>
      <c r="AK310" s="378"/>
      <c r="AL310" s="379"/>
      <c r="AM310" s="380"/>
      <c r="AN310" s="381">
        <f t="shared" ref="AN310" si="103">IF(H310="○",AD310,ROUNDUP(AD310*AK310,1))</f>
        <v>0</v>
      </c>
      <c r="AO310" s="381"/>
      <c r="AP310" s="381"/>
      <c r="AQ310" s="381"/>
      <c r="AR310" s="382"/>
      <c r="AT310" s="34"/>
      <c r="AU310" s="346"/>
      <c r="AV310" s="346" t="str">
        <f>IF(OR(H310="×",AV314="×"),"×","●")</f>
        <v>●</v>
      </c>
      <c r="AW310" s="534">
        <f>IF(AV310="●",IF(H310="定","-",H310),"-")</f>
        <v>0</v>
      </c>
      <c r="AX310" s="34"/>
      <c r="AY310" s="34"/>
      <c r="AZ310" s="34"/>
      <c r="BA310" s="34"/>
    </row>
    <row r="311" spans="2:53" ht="14.1" customHeight="1" x14ac:dyDescent="0.15">
      <c r="B311" s="435"/>
      <c r="C311" s="438"/>
      <c r="D311" s="441"/>
      <c r="E311" s="441"/>
      <c r="F311" s="435"/>
      <c r="G311" s="441"/>
      <c r="H311" s="541"/>
      <c r="I311" s="542"/>
      <c r="J311" s="543"/>
      <c r="K311" s="560"/>
      <c r="L311" s="561"/>
      <c r="M311" s="561"/>
      <c r="N311" s="561"/>
      <c r="O311" s="587"/>
      <c r="P311" s="588"/>
      <c r="Q311" s="588"/>
      <c r="R311" s="588"/>
      <c r="S311" s="588"/>
      <c r="T311" s="589"/>
      <c r="U311" s="401"/>
      <c r="V311" s="401"/>
      <c r="W311" s="402"/>
      <c r="X311" s="408"/>
      <c r="Y311" s="409"/>
      <c r="Z311" s="410"/>
      <c r="AA311" s="415"/>
      <c r="AB311" s="401"/>
      <c r="AC311" s="402"/>
      <c r="AD311" s="420"/>
      <c r="AE311" s="421"/>
      <c r="AF311" s="421"/>
      <c r="AG311" s="422"/>
      <c r="AH311" s="372"/>
      <c r="AI311" s="373"/>
      <c r="AJ311" s="374"/>
      <c r="AK311" s="379"/>
      <c r="AL311" s="379"/>
      <c r="AM311" s="380"/>
      <c r="AN311" s="383"/>
      <c r="AO311" s="383"/>
      <c r="AP311" s="383"/>
      <c r="AQ311" s="383"/>
      <c r="AR311" s="384"/>
      <c r="AT311" s="34"/>
      <c r="AU311" s="346"/>
      <c r="AV311" s="346"/>
      <c r="AW311" s="534"/>
      <c r="AX311" s="34"/>
      <c r="AY311" s="34"/>
      <c r="AZ311" s="34"/>
      <c r="BA311" s="34"/>
    </row>
    <row r="312" spans="2:53" ht="14.1" customHeight="1" x14ac:dyDescent="0.15">
      <c r="B312" s="435"/>
      <c r="C312" s="438"/>
      <c r="D312" s="441"/>
      <c r="E312" s="441"/>
      <c r="F312" s="435"/>
      <c r="G312" s="441"/>
      <c r="H312" s="541"/>
      <c r="I312" s="542"/>
      <c r="J312" s="543"/>
      <c r="K312" s="560"/>
      <c r="L312" s="561"/>
      <c r="M312" s="561"/>
      <c r="N312" s="561"/>
      <c r="O312" s="576"/>
      <c r="P312" s="578">
        <f t="shared" ref="P312" si="104">$M$233</f>
        <v>0</v>
      </c>
      <c r="Q312" s="579"/>
      <c r="R312" s="579"/>
      <c r="S312" s="579"/>
      <c r="T312" s="580"/>
      <c r="U312" s="401"/>
      <c r="V312" s="401"/>
      <c r="W312" s="402"/>
      <c r="X312" s="408"/>
      <c r="Y312" s="409"/>
      <c r="Z312" s="410"/>
      <c r="AA312" s="415"/>
      <c r="AB312" s="401"/>
      <c r="AC312" s="402"/>
      <c r="AD312" s="420"/>
      <c r="AE312" s="421"/>
      <c r="AF312" s="421"/>
      <c r="AG312" s="422"/>
      <c r="AH312" s="372"/>
      <c r="AI312" s="373"/>
      <c r="AJ312" s="374"/>
      <c r="AK312" s="379"/>
      <c r="AL312" s="379"/>
      <c r="AM312" s="380"/>
      <c r="AN312" s="383"/>
      <c r="AO312" s="383"/>
      <c r="AP312" s="383"/>
      <c r="AQ312" s="383"/>
      <c r="AR312" s="384"/>
      <c r="AT312" s="34"/>
      <c r="AU312" s="346"/>
      <c r="AV312" s="346"/>
      <c r="AW312" s="534"/>
      <c r="AX312" s="34"/>
      <c r="AY312" s="34"/>
      <c r="AZ312" s="34"/>
      <c r="BA312" s="34"/>
    </row>
    <row r="313" spans="2:53" ht="14.1" customHeight="1" x14ac:dyDescent="0.15">
      <c r="B313" s="436"/>
      <c r="C313" s="439"/>
      <c r="D313" s="442"/>
      <c r="E313" s="442"/>
      <c r="F313" s="436"/>
      <c r="G313" s="442"/>
      <c r="H313" s="544"/>
      <c r="I313" s="545"/>
      <c r="J313" s="546"/>
      <c r="K313" s="562"/>
      <c r="L313" s="563"/>
      <c r="M313" s="563"/>
      <c r="N313" s="563"/>
      <c r="O313" s="577"/>
      <c r="P313" s="581"/>
      <c r="Q313" s="582"/>
      <c r="R313" s="582"/>
      <c r="S313" s="582"/>
      <c r="T313" s="583"/>
      <c r="U313" s="403"/>
      <c r="V313" s="403"/>
      <c r="W313" s="404"/>
      <c r="X313" s="411"/>
      <c r="Y313" s="412"/>
      <c r="Z313" s="413"/>
      <c r="AA313" s="416"/>
      <c r="AB313" s="403"/>
      <c r="AC313" s="404"/>
      <c r="AD313" s="423"/>
      <c r="AE313" s="424"/>
      <c r="AF313" s="424"/>
      <c r="AG313" s="425"/>
      <c r="AH313" s="375"/>
      <c r="AI313" s="376"/>
      <c r="AJ313" s="377"/>
      <c r="AK313" s="379"/>
      <c r="AL313" s="379"/>
      <c r="AM313" s="380"/>
      <c r="AN313" s="385"/>
      <c r="AO313" s="385"/>
      <c r="AP313" s="385"/>
      <c r="AQ313" s="385"/>
      <c r="AR313" s="386"/>
      <c r="AT313" s="34"/>
      <c r="AU313" s="346"/>
      <c r="AV313" s="346"/>
      <c r="AW313" s="534"/>
      <c r="AX313" s="34"/>
      <c r="AY313" s="34"/>
      <c r="AZ313" s="34"/>
      <c r="BA313" s="34"/>
    </row>
    <row r="314" spans="2:53" ht="14.1" customHeight="1" x14ac:dyDescent="0.15">
      <c r="B314" s="434">
        <v>5</v>
      </c>
      <c r="C314" s="437" t="s">
        <v>130</v>
      </c>
      <c r="D314" s="440">
        <v>9</v>
      </c>
      <c r="E314" s="440" t="s">
        <v>131</v>
      </c>
      <c r="F314" s="434" t="s">
        <v>139</v>
      </c>
      <c r="G314" s="440"/>
      <c r="H314" s="538"/>
      <c r="I314" s="539"/>
      <c r="J314" s="540"/>
      <c r="K314" s="558">
        <f t="shared" ref="K314" si="105">$M$224</f>
        <v>0</v>
      </c>
      <c r="L314" s="559"/>
      <c r="M314" s="559"/>
      <c r="N314" s="559"/>
      <c r="O314" s="584">
        <f t="shared" ref="O314" si="106">$M$231</f>
        <v>0</v>
      </c>
      <c r="P314" s="585"/>
      <c r="Q314" s="585"/>
      <c r="R314" s="585"/>
      <c r="S314" s="585"/>
      <c r="T314" s="586"/>
      <c r="U314" s="399">
        <f t="shared" ref="U314" si="107">IF(AND(H314="○",AV314="●"),IF(K314=0,20,20+ROUNDDOWN((K314-1000)/1000,0)*20),0)</f>
        <v>0</v>
      </c>
      <c r="V314" s="399"/>
      <c r="W314" s="400"/>
      <c r="X314" s="405">
        <f t="shared" ref="X314" si="108">IF(AND(H314="○",AV314="●"),IF(O314&gt;=10,O314*0.2,0),0)</f>
        <v>0</v>
      </c>
      <c r="Y314" s="406"/>
      <c r="Z314" s="407"/>
      <c r="AA314" s="414">
        <f t="shared" ref="AA314" si="109">IF(AND(H314="○",AV314="●"),P316*2,0)</f>
        <v>0</v>
      </c>
      <c r="AB314" s="399"/>
      <c r="AC314" s="400"/>
      <c r="AD314" s="417">
        <f t="shared" ref="AD314" si="110">U314+X314+AA314</f>
        <v>0</v>
      </c>
      <c r="AE314" s="418"/>
      <c r="AF314" s="418"/>
      <c r="AG314" s="419"/>
      <c r="AH314" s="369"/>
      <c r="AI314" s="370"/>
      <c r="AJ314" s="371"/>
      <c r="AK314" s="378"/>
      <c r="AL314" s="379"/>
      <c r="AM314" s="380"/>
      <c r="AN314" s="381">
        <f t="shared" ref="AN314" si="111">IF(H314="○",AD314,ROUNDUP(AD314*AK314,1))</f>
        <v>0</v>
      </c>
      <c r="AO314" s="381"/>
      <c r="AP314" s="381"/>
      <c r="AQ314" s="381"/>
      <c r="AR314" s="382"/>
      <c r="AT314" s="34"/>
      <c r="AU314" s="346"/>
      <c r="AV314" s="346" t="str">
        <f>IF(OR(H314="×",AV318="×"),"×","●")</f>
        <v>●</v>
      </c>
      <c r="AW314" s="534">
        <f>IF(AV314="●",IF(H314="定","-",H314),"-")</f>
        <v>0</v>
      </c>
      <c r="AX314" s="34"/>
      <c r="AY314" s="34"/>
      <c r="AZ314" s="34"/>
      <c r="BA314" s="34"/>
    </row>
    <row r="315" spans="2:53" ht="14.1" customHeight="1" x14ac:dyDescent="0.15">
      <c r="B315" s="435"/>
      <c r="C315" s="438"/>
      <c r="D315" s="441"/>
      <c r="E315" s="441"/>
      <c r="F315" s="435"/>
      <c r="G315" s="441"/>
      <c r="H315" s="541"/>
      <c r="I315" s="542"/>
      <c r="J315" s="543"/>
      <c r="K315" s="560"/>
      <c r="L315" s="561"/>
      <c r="M315" s="561"/>
      <c r="N315" s="561"/>
      <c r="O315" s="587"/>
      <c r="P315" s="588"/>
      <c r="Q315" s="588"/>
      <c r="R315" s="588"/>
      <c r="S315" s="588"/>
      <c r="T315" s="589"/>
      <c r="U315" s="401"/>
      <c r="V315" s="401"/>
      <c r="W315" s="402"/>
      <c r="X315" s="408"/>
      <c r="Y315" s="409"/>
      <c r="Z315" s="410"/>
      <c r="AA315" s="415"/>
      <c r="AB315" s="401"/>
      <c r="AC315" s="402"/>
      <c r="AD315" s="420"/>
      <c r="AE315" s="421"/>
      <c r="AF315" s="421"/>
      <c r="AG315" s="422"/>
      <c r="AH315" s="372"/>
      <c r="AI315" s="373"/>
      <c r="AJ315" s="374"/>
      <c r="AK315" s="379"/>
      <c r="AL315" s="379"/>
      <c r="AM315" s="380"/>
      <c r="AN315" s="383"/>
      <c r="AO315" s="383"/>
      <c r="AP315" s="383"/>
      <c r="AQ315" s="383"/>
      <c r="AR315" s="384"/>
      <c r="AT315" s="34"/>
      <c r="AU315" s="346"/>
      <c r="AV315" s="346"/>
      <c r="AW315" s="534"/>
      <c r="AX315" s="34"/>
      <c r="AY315" s="34"/>
      <c r="AZ315" s="34"/>
      <c r="BA315" s="34"/>
    </row>
    <row r="316" spans="2:53" ht="14.1" customHeight="1" x14ac:dyDescent="0.15">
      <c r="B316" s="435"/>
      <c r="C316" s="438"/>
      <c r="D316" s="441"/>
      <c r="E316" s="441"/>
      <c r="F316" s="435"/>
      <c r="G316" s="441"/>
      <c r="H316" s="541"/>
      <c r="I316" s="542"/>
      <c r="J316" s="543"/>
      <c r="K316" s="560"/>
      <c r="L316" s="561"/>
      <c r="M316" s="561"/>
      <c r="N316" s="561"/>
      <c r="O316" s="576"/>
      <c r="P316" s="578">
        <f t="shared" ref="P316" si="112">$M$233</f>
        <v>0</v>
      </c>
      <c r="Q316" s="579"/>
      <c r="R316" s="579"/>
      <c r="S316" s="579"/>
      <c r="T316" s="580"/>
      <c r="U316" s="401"/>
      <c r="V316" s="401"/>
      <c r="W316" s="402"/>
      <c r="X316" s="408"/>
      <c r="Y316" s="409"/>
      <c r="Z316" s="410"/>
      <c r="AA316" s="415"/>
      <c r="AB316" s="401"/>
      <c r="AC316" s="402"/>
      <c r="AD316" s="420"/>
      <c r="AE316" s="421"/>
      <c r="AF316" s="421"/>
      <c r="AG316" s="422"/>
      <c r="AH316" s="372"/>
      <c r="AI316" s="373"/>
      <c r="AJ316" s="374"/>
      <c r="AK316" s="379"/>
      <c r="AL316" s="379"/>
      <c r="AM316" s="380"/>
      <c r="AN316" s="383"/>
      <c r="AO316" s="383"/>
      <c r="AP316" s="383"/>
      <c r="AQ316" s="383"/>
      <c r="AR316" s="384"/>
      <c r="AT316" s="34"/>
      <c r="AU316" s="346"/>
      <c r="AV316" s="346"/>
      <c r="AW316" s="534"/>
      <c r="AX316" s="34"/>
      <c r="AY316" s="34"/>
      <c r="AZ316" s="34"/>
      <c r="BA316" s="34"/>
    </row>
    <row r="317" spans="2:53" ht="14.1" customHeight="1" x14ac:dyDescent="0.15">
      <c r="B317" s="436"/>
      <c r="C317" s="439"/>
      <c r="D317" s="442"/>
      <c r="E317" s="442"/>
      <c r="F317" s="436"/>
      <c r="G317" s="442"/>
      <c r="H317" s="544"/>
      <c r="I317" s="545"/>
      <c r="J317" s="546"/>
      <c r="K317" s="562"/>
      <c r="L317" s="563"/>
      <c r="M317" s="563"/>
      <c r="N317" s="563"/>
      <c r="O317" s="577"/>
      <c r="P317" s="581"/>
      <c r="Q317" s="582"/>
      <c r="R317" s="582"/>
      <c r="S317" s="582"/>
      <c r="T317" s="583"/>
      <c r="U317" s="403"/>
      <c r="V317" s="403"/>
      <c r="W317" s="404"/>
      <c r="X317" s="411"/>
      <c r="Y317" s="412"/>
      <c r="Z317" s="413"/>
      <c r="AA317" s="416"/>
      <c r="AB317" s="403"/>
      <c r="AC317" s="404"/>
      <c r="AD317" s="423"/>
      <c r="AE317" s="424"/>
      <c r="AF317" s="424"/>
      <c r="AG317" s="425"/>
      <c r="AH317" s="375"/>
      <c r="AI317" s="376"/>
      <c r="AJ317" s="377"/>
      <c r="AK317" s="379"/>
      <c r="AL317" s="379"/>
      <c r="AM317" s="380"/>
      <c r="AN317" s="385"/>
      <c r="AO317" s="385"/>
      <c r="AP317" s="385"/>
      <c r="AQ317" s="385"/>
      <c r="AR317" s="386"/>
      <c r="AT317" s="34"/>
      <c r="AU317" s="346"/>
      <c r="AV317" s="346"/>
      <c r="AW317" s="534"/>
      <c r="AX317" s="34"/>
      <c r="AY317" s="34"/>
      <c r="AZ317" s="34"/>
      <c r="BA317" s="34"/>
    </row>
    <row r="318" spans="2:53" ht="14.1" customHeight="1" x14ac:dyDescent="0.15">
      <c r="B318" s="434">
        <v>5</v>
      </c>
      <c r="C318" s="437" t="s">
        <v>130</v>
      </c>
      <c r="D318" s="440">
        <v>10</v>
      </c>
      <c r="E318" s="440" t="s">
        <v>131</v>
      </c>
      <c r="F318" s="434" t="s">
        <v>140</v>
      </c>
      <c r="G318" s="440"/>
      <c r="H318" s="538"/>
      <c r="I318" s="539"/>
      <c r="J318" s="540"/>
      <c r="K318" s="558">
        <f t="shared" ref="K318" si="113">$M$224</f>
        <v>0</v>
      </c>
      <c r="L318" s="559"/>
      <c r="M318" s="559"/>
      <c r="N318" s="559"/>
      <c r="O318" s="584">
        <f t="shared" ref="O318" si="114">$M$231</f>
        <v>0</v>
      </c>
      <c r="P318" s="585"/>
      <c r="Q318" s="585"/>
      <c r="R318" s="585"/>
      <c r="S318" s="585"/>
      <c r="T318" s="586"/>
      <c r="U318" s="399">
        <f t="shared" ref="U318" si="115">IF(AND(H318="○",AV318="●"),IF(K318=0,20,20+ROUNDDOWN((K318-1000)/1000,0)*20),0)</f>
        <v>0</v>
      </c>
      <c r="V318" s="399"/>
      <c r="W318" s="400"/>
      <c r="X318" s="405">
        <f t="shared" ref="X318" si="116">IF(AND(H318="○",AV318="●"),IF(O318&gt;=10,O318*0.2,0),0)</f>
        <v>0</v>
      </c>
      <c r="Y318" s="406"/>
      <c r="Z318" s="407"/>
      <c r="AA318" s="414">
        <f t="shared" ref="AA318" si="117">IF(AND(H318="○",AV318="●"),P320*2,0)</f>
        <v>0</v>
      </c>
      <c r="AB318" s="399"/>
      <c r="AC318" s="400"/>
      <c r="AD318" s="417">
        <f t="shared" ref="AD318" si="118">U318+X318+AA318</f>
        <v>0</v>
      </c>
      <c r="AE318" s="418"/>
      <c r="AF318" s="418"/>
      <c r="AG318" s="419"/>
      <c r="AH318" s="369"/>
      <c r="AI318" s="370"/>
      <c r="AJ318" s="371"/>
      <c r="AK318" s="378"/>
      <c r="AL318" s="379"/>
      <c r="AM318" s="380"/>
      <c r="AN318" s="381">
        <f t="shared" ref="AN318" si="119">IF(H318="○",AD318,ROUNDUP(AD318*AK318,1))</f>
        <v>0</v>
      </c>
      <c r="AO318" s="381"/>
      <c r="AP318" s="381"/>
      <c r="AQ318" s="381"/>
      <c r="AR318" s="382"/>
      <c r="AT318" s="34"/>
      <c r="AU318" s="346"/>
      <c r="AV318" s="346" t="str">
        <f>IF(OR(H318="×",AV322="×"),"×","●")</f>
        <v>●</v>
      </c>
      <c r="AW318" s="534">
        <f>IF(AV318="●",IF(H318="定","-",H318),"-")</f>
        <v>0</v>
      </c>
      <c r="AX318" s="34"/>
      <c r="AY318" s="34"/>
      <c r="AZ318" s="34"/>
      <c r="BA318" s="34"/>
    </row>
    <row r="319" spans="2:53" ht="14.1" customHeight="1" x14ac:dyDescent="0.15">
      <c r="B319" s="435"/>
      <c r="C319" s="438"/>
      <c r="D319" s="441"/>
      <c r="E319" s="441"/>
      <c r="F319" s="435"/>
      <c r="G319" s="441"/>
      <c r="H319" s="541"/>
      <c r="I319" s="542"/>
      <c r="J319" s="543"/>
      <c r="K319" s="560"/>
      <c r="L319" s="561"/>
      <c r="M319" s="561"/>
      <c r="N319" s="561"/>
      <c r="O319" s="587"/>
      <c r="P319" s="588"/>
      <c r="Q319" s="588"/>
      <c r="R319" s="588"/>
      <c r="S319" s="588"/>
      <c r="T319" s="589"/>
      <c r="U319" s="401"/>
      <c r="V319" s="401"/>
      <c r="W319" s="402"/>
      <c r="X319" s="408"/>
      <c r="Y319" s="409"/>
      <c r="Z319" s="410"/>
      <c r="AA319" s="415"/>
      <c r="AB319" s="401"/>
      <c r="AC319" s="402"/>
      <c r="AD319" s="420"/>
      <c r="AE319" s="421"/>
      <c r="AF319" s="421"/>
      <c r="AG319" s="422"/>
      <c r="AH319" s="372"/>
      <c r="AI319" s="373"/>
      <c r="AJ319" s="374"/>
      <c r="AK319" s="379"/>
      <c r="AL319" s="379"/>
      <c r="AM319" s="380"/>
      <c r="AN319" s="383"/>
      <c r="AO319" s="383"/>
      <c r="AP319" s="383"/>
      <c r="AQ319" s="383"/>
      <c r="AR319" s="384"/>
      <c r="AT319" s="34"/>
      <c r="AU319" s="346"/>
      <c r="AV319" s="346"/>
      <c r="AW319" s="534"/>
      <c r="AX319" s="34"/>
      <c r="AY319" s="34"/>
      <c r="AZ319" s="34"/>
      <c r="BA319" s="34"/>
    </row>
    <row r="320" spans="2:53" ht="14.1" customHeight="1" x14ac:dyDescent="0.15">
      <c r="B320" s="435"/>
      <c r="C320" s="438"/>
      <c r="D320" s="441"/>
      <c r="E320" s="441"/>
      <c r="F320" s="435"/>
      <c r="G320" s="441"/>
      <c r="H320" s="541"/>
      <c r="I320" s="542"/>
      <c r="J320" s="543"/>
      <c r="K320" s="560"/>
      <c r="L320" s="561"/>
      <c r="M320" s="561"/>
      <c r="N320" s="561"/>
      <c r="O320" s="576"/>
      <c r="P320" s="578">
        <f t="shared" ref="P320" si="120">$M$233</f>
        <v>0</v>
      </c>
      <c r="Q320" s="579"/>
      <c r="R320" s="579"/>
      <c r="S320" s="579"/>
      <c r="T320" s="580"/>
      <c r="U320" s="401"/>
      <c r="V320" s="401"/>
      <c r="W320" s="402"/>
      <c r="X320" s="408"/>
      <c r="Y320" s="409"/>
      <c r="Z320" s="410"/>
      <c r="AA320" s="415"/>
      <c r="AB320" s="401"/>
      <c r="AC320" s="402"/>
      <c r="AD320" s="420"/>
      <c r="AE320" s="421"/>
      <c r="AF320" s="421"/>
      <c r="AG320" s="422"/>
      <c r="AH320" s="372"/>
      <c r="AI320" s="373"/>
      <c r="AJ320" s="374"/>
      <c r="AK320" s="379"/>
      <c r="AL320" s="379"/>
      <c r="AM320" s="380"/>
      <c r="AN320" s="383"/>
      <c r="AO320" s="383"/>
      <c r="AP320" s="383"/>
      <c r="AQ320" s="383"/>
      <c r="AR320" s="384"/>
      <c r="AT320" s="34"/>
      <c r="AU320" s="346"/>
      <c r="AV320" s="346"/>
      <c r="AW320" s="534"/>
      <c r="AX320" s="34"/>
      <c r="AY320" s="34"/>
      <c r="AZ320" s="34"/>
      <c r="BA320" s="34"/>
    </row>
    <row r="321" spans="2:53" ht="14.1" customHeight="1" x14ac:dyDescent="0.15">
      <c r="B321" s="436"/>
      <c r="C321" s="439"/>
      <c r="D321" s="442"/>
      <c r="E321" s="442"/>
      <c r="F321" s="436"/>
      <c r="G321" s="442"/>
      <c r="H321" s="544"/>
      <c r="I321" s="545"/>
      <c r="J321" s="546"/>
      <c r="K321" s="562"/>
      <c r="L321" s="563"/>
      <c r="M321" s="563"/>
      <c r="N321" s="563"/>
      <c r="O321" s="577"/>
      <c r="P321" s="581"/>
      <c r="Q321" s="582"/>
      <c r="R321" s="582"/>
      <c r="S321" s="582"/>
      <c r="T321" s="583"/>
      <c r="U321" s="403"/>
      <c r="V321" s="403"/>
      <c r="W321" s="404"/>
      <c r="X321" s="411"/>
      <c r="Y321" s="412"/>
      <c r="Z321" s="413"/>
      <c r="AA321" s="416"/>
      <c r="AB321" s="403"/>
      <c r="AC321" s="404"/>
      <c r="AD321" s="423"/>
      <c r="AE321" s="424"/>
      <c r="AF321" s="424"/>
      <c r="AG321" s="425"/>
      <c r="AH321" s="375"/>
      <c r="AI321" s="376"/>
      <c r="AJ321" s="377"/>
      <c r="AK321" s="379"/>
      <c r="AL321" s="379"/>
      <c r="AM321" s="380"/>
      <c r="AN321" s="385"/>
      <c r="AO321" s="385"/>
      <c r="AP321" s="385"/>
      <c r="AQ321" s="385"/>
      <c r="AR321" s="386"/>
      <c r="AT321" s="34"/>
      <c r="AU321" s="346"/>
      <c r="AV321" s="346"/>
      <c r="AW321" s="534"/>
      <c r="AX321" s="34"/>
      <c r="AY321" s="34"/>
      <c r="AZ321" s="34"/>
      <c r="BA321" s="34"/>
    </row>
    <row r="322" spans="2:53" ht="14.1" customHeight="1" x14ac:dyDescent="0.15">
      <c r="B322" s="434">
        <v>5</v>
      </c>
      <c r="C322" s="437" t="s">
        <v>130</v>
      </c>
      <c r="D322" s="440">
        <v>11</v>
      </c>
      <c r="E322" s="440" t="s">
        <v>131</v>
      </c>
      <c r="F322" s="434" t="s">
        <v>141</v>
      </c>
      <c r="G322" s="440"/>
      <c r="H322" s="538"/>
      <c r="I322" s="539"/>
      <c r="J322" s="540"/>
      <c r="K322" s="558">
        <f t="shared" ref="K322" si="121">$M$224</f>
        <v>0</v>
      </c>
      <c r="L322" s="559"/>
      <c r="M322" s="559"/>
      <c r="N322" s="559"/>
      <c r="O322" s="584">
        <f t="shared" ref="O322" si="122">$M$231</f>
        <v>0</v>
      </c>
      <c r="P322" s="585"/>
      <c r="Q322" s="585"/>
      <c r="R322" s="585"/>
      <c r="S322" s="585"/>
      <c r="T322" s="586"/>
      <c r="U322" s="399">
        <f t="shared" ref="U322" si="123">IF(AND(H322="○",AV322="●"),IF(K322=0,20,20+ROUNDDOWN((K322-1000)/1000,0)*20),0)</f>
        <v>0</v>
      </c>
      <c r="V322" s="399"/>
      <c r="W322" s="400"/>
      <c r="X322" s="405">
        <f t="shared" ref="X322" si="124">IF(AND(H322="○",AV322="●"),IF(O322&gt;=10,O322*0.2,0),0)</f>
        <v>0</v>
      </c>
      <c r="Y322" s="406"/>
      <c r="Z322" s="407"/>
      <c r="AA322" s="414">
        <f t="shared" ref="AA322" si="125">IF(AND(H322="○",AV322="●"),P324*2,0)</f>
        <v>0</v>
      </c>
      <c r="AB322" s="399"/>
      <c r="AC322" s="400"/>
      <c r="AD322" s="417">
        <f t="shared" ref="AD322" si="126">U322+X322+AA322</f>
        <v>0</v>
      </c>
      <c r="AE322" s="418"/>
      <c r="AF322" s="418"/>
      <c r="AG322" s="419"/>
      <c r="AH322" s="369"/>
      <c r="AI322" s="370"/>
      <c r="AJ322" s="371"/>
      <c r="AK322" s="378"/>
      <c r="AL322" s="379"/>
      <c r="AM322" s="380"/>
      <c r="AN322" s="381">
        <f t="shared" ref="AN322" si="127">IF(H322="○",AD322,ROUNDUP(AD322*AK322,1))</f>
        <v>0</v>
      </c>
      <c r="AO322" s="381"/>
      <c r="AP322" s="381"/>
      <c r="AQ322" s="381"/>
      <c r="AR322" s="382"/>
      <c r="AT322" s="34"/>
      <c r="AU322" s="346"/>
      <c r="AV322" s="346" t="str">
        <f>IF(H322="×","×","●")</f>
        <v>●</v>
      </c>
      <c r="AW322" s="534">
        <f>IF(AV322="●",IF(H322="定","-",H322),"-")</f>
        <v>0</v>
      </c>
      <c r="AX322" s="34"/>
      <c r="AY322" s="34"/>
      <c r="AZ322" s="34"/>
      <c r="BA322" s="34"/>
    </row>
    <row r="323" spans="2:53" ht="14.1" customHeight="1" x14ac:dyDescent="0.15">
      <c r="B323" s="435"/>
      <c r="C323" s="438"/>
      <c r="D323" s="441"/>
      <c r="E323" s="441"/>
      <c r="F323" s="435"/>
      <c r="G323" s="441"/>
      <c r="H323" s="541"/>
      <c r="I323" s="542"/>
      <c r="J323" s="543"/>
      <c r="K323" s="560"/>
      <c r="L323" s="561"/>
      <c r="M323" s="561"/>
      <c r="N323" s="561"/>
      <c r="O323" s="587"/>
      <c r="P323" s="588"/>
      <c r="Q323" s="588"/>
      <c r="R323" s="588"/>
      <c r="S323" s="588"/>
      <c r="T323" s="589"/>
      <c r="U323" s="401"/>
      <c r="V323" s="401"/>
      <c r="W323" s="402"/>
      <c r="X323" s="408"/>
      <c r="Y323" s="409"/>
      <c r="Z323" s="410"/>
      <c r="AA323" s="415"/>
      <c r="AB323" s="401"/>
      <c r="AC323" s="402"/>
      <c r="AD323" s="420"/>
      <c r="AE323" s="421"/>
      <c r="AF323" s="421"/>
      <c r="AG323" s="422"/>
      <c r="AH323" s="372"/>
      <c r="AI323" s="373"/>
      <c r="AJ323" s="374"/>
      <c r="AK323" s="379"/>
      <c r="AL323" s="379"/>
      <c r="AM323" s="380"/>
      <c r="AN323" s="383"/>
      <c r="AO323" s="383"/>
      <c r="AP323" s="383"/>
      <c r="AQ323" s="383"/>
      <c r="AR323" s="384"/>
      <c r="AT323" s="34"/>
      <c r="AU323" s="346"/>
      <c r="AV323" s="346"/>
      <c r="AW323" s="534"/>
      <c r="AX323" s="34"/>
      <c r="AY323" s="34"/>
      <c r="AZ323" s="34"/>
      <c r="BA323" s="34"/>
    </row>
    <row r="324" spans="2:53" ht="14.1" customHeight="1" x14ac:dyDescent="0.15">
      <c r="B324" s="435"/>
      <c r="C324" s="438"/>
      <c r="D324" s="441"/>
      <c r="E324" s="441"/>
      <c r="F324" s="435"/>
      <c r="G324" s="441"/>
      <c r="H324" s="541"/>
      <c r="I324" s="542"/>
      <c r="J324" s="543"/>
      <c r="K324" s="560"/>
      <c r="L324" s="561"/>
      <c r="M324" s="561"/>
      <c r="N324" s="561"/>
      <c r="O324" s="576"/>
      <c r="P324" s="578">
        <f t="shared" ref="P324" si="128">$M$233</f>
        <v>0</v>
      </c>
      <c r="Q324" s="579"/>
      <c r="R324" s="579"/>
      <c r="S324" s="579"/>
      <c r="T324" s="580"/>
      <c r="U324" s="401"/>
      <c r="V324" s="401"/>
      <c r="W324" s="402"/>
      <c r="X324" s="408"/>
      <c r="Y324" s="409"/>
      <c r="Z324" s="410"/>
      <c r="AA324" s="415"/>
      <c r="AB324" s="401"/>
      <c r="AC324" s="402"/>
      <c r="AD324" s="420"/>
      <c r="AE324" s="421"/>
      <c r="AF324" s="421"/>
      <c r="AG324" s="422"/>
      <c r="AH324" s="372"/>
      <c r="AI324" s="373"/>
      <c r="AJ324" s="374"/>
      <c r="AK324" s="379"/>
      <c r="AL324" s="379"/>
      <c r="AM324" s="380"/>
      <c r="AN324" s="383"/>
      <c r="AO324" s="383"/>
      <c r="AP324" s="383"/>
      <c r="AQ324" s="383"/>
      <c r="AR324" s="384"/>
      <c r="AT324" s="34"/>
      <c r="AU324" s="346"/>
      <c r="AV324" s="346"/>
      <c r="AW324" s="534"/>
      <c r="AX324" s="34"/>
      <c r="AY324" s="34"/>
      <c r="AZ324" s="34"/>
      <c r="BA324" s="34"/>
    </row>
    <row r="325" spans="2:53" ht="14.1" customHeight="1" thickBot="1" x14ac:dyDescent="0.2">
      <c r="B325" s="435"/>
      <c r="C325" s="438"/>
      <c r="D325" s="441"/>
      <c r="E325" s="441"/>
      <c r="F325" s="435"/>
      <c r="G325" s="441"/>
      <c r="H325" s="541"/>
      <c r="I325" s="542"/>
      <c r="J325" s="543"/>
      <c r="K325" s="562"/>
      <c r="L325" s="563"/>
      <c r="M325" s="563"/>
      <c r="N325" s="563"/>
      <c r="O325" s="577"/>
      <c r="P325" s="581"/>
      <c r="Q325" s="582"/>
      <c r="R325" s="582"/>
      <c r="S325" s="582"/>
      <c r="T325" s="583"/>
      <c r="U325" s="403"/>
      <c r="V325" s="403"/>
      <c r="W325" s="404"/>
      <c r="X325" s="411"/>
      <c r="Y325" s="412"/>
      <c r="Z325" s="413"/>
      <c r="AA325" s="416"/>
      <c r="AB325" s="403"/>
      <c r="AC325" s="404"/>
      <c r="AD325" s="423"/>
      <c r="AE325" s="424"/>
      <c r="AF325" s="424"/>
      <c r="AG325" s="425"/>
      <c r="AH325" s="372"/>
      <c r="AI325" s="373"/>
      <c r="AJ325" s="374"/>
      <c r="AK325" s="452"/>
      <c r="AL325" s="452"/>
      <c r="AM325" s="453"/>
      <c r="AN325" s="385"/>
      <c r="AO325" s="385"/>
      <c r="AP325" s="385"/>
      <c r="AQ325" s="385"/>
      <c r="AR325" s="386"/>
      <c r="AT325" s="34"/>
      <c r="AU325" s="346"/>
      <c r="AV325" s="346"/>
      <c r="AW325" s="534"/>
      <c r="AX325" s="34"/>
      <c r="AY325" s="34"/>
      <c r="AZ325" s="34"/>
      <c r="BA325" s="34"/>
    </row>
    <row r="326" spans="2:53" ht="14.1" customHeight="1" thickTop="1" x14ac:dyDescent="0.15">
      <c r="B326" s="465" t="s">
        <v>142</v>
      </c>
      <c r="C326" s="466"/>
      <c r="D326" s="466"/>
      <c r="E326" s="466"/>
      <c r="F326" s="466"/>
      <c r="G326" s="466"/>
      <c r="H326" s="466"/>
      <c r="I326" s="466"/>
      <c r="J326" s="466"/>
      <c r="K326" s="466"/>
      <c r="L326" s="466"/>
      <c r="M326" s="466"/>
      <c r="N326" s="466"/>
      <c r="O326" s="466"/>
      <c r="P326" s="466"/>
      <c r="Q326" s="466"/>
      <c r="R326" s="466"/>
      <c r="S326" s="466"/>
      <c r="T326" s="466"/>
      <c r="U326" s="466"/>
      <c r="V326" s="466"/>
      <c r="W326" s="466"/>
      <c r="X326" s="466"/>
      <c r="Y326" s="466"/>
      <c r="Z326" s="466"/>
      <c r="AA326" s="466"/>
      <c r="AB326" s="466"/>
      <c r="AC326" s="466"/>
      <c r="AD326" s="466"/>
      <c r="AE326" s="466"/>
      <c r="AF326" s="466"/>
      <c r="AG326" s="466"/>
      <c r="AH326" s="466"/>
      <c r="AI326" s="466"/>
      <c r="AJ326" s="467"/>
      <c r="AK326" s="474">
        <f>SUM(AN258:AR325)</f>
        <v>0</v>
      </c>
      <c r="AL326" s="475"/>
      <c r="AM326" s="475"/>
      <c r="AN326" s="475"/>
      <c r="AO326" s="475"/>
      <c r="AP326" s="480" t="s">
        <v>85</v>
      </c>
      <c r="AQ326" s="480"/>
      <c r="AR326" s="481"/>
      <c r="AT326" s="34"/>
      <c r="AU326" s="139"/>
      <c r="AV326" s="139"/>
      <c r="AW326" s="138"/>
      <c r="AX326" s="34"/>
      <c r="AY326" s="34"/>
      <c r="AZ326" s="34"/>
      <c r="BA326" s="34"/>
    </row>
    <row r="327" spans="2:53" ht="14.1" customHeight="1" x14ac:dyDescent="0.15">
      <c r="B327" s="468"/>
      <c r="C327" s="469"/>
      <c r="D327" s="469"/>
      <c r="E327" s="469"/>
      <c r="F327" s="469"/>
      <c r="G327" s="469"/>
      <c r="H327" s="469"/>
      <c r="I327" s="469"/>
      <c r="J327" s="469"/>
      <c r="K327" s="469"/>
      <c r="L327" s="469"/>
      <c r="M327" s="469"/>
      <c r="N327" s="469"/>
      <c r="O327" s="469"/>
      <c r="P327" s="469"/>
      <c r="Q327" s="469"/>
      <c r="R327" s="469"/>
      <c r="S327" s="469"/>
      <c r="T327" s="469"/>
      <c r="U327" s="469"/>
      <c r="V327" s="469"/>
      <c r="W327" s="469"/>
      <c r="X327" s="469"/>
      <c r="Y327" s="469"/>
      <c r="Z327" s="469"/>
      <c r="AA327" s="469"/>
      <c r="AB327" s="469"/>
      <c r="AC327" s="469"/>
      <c r="AD327" s="469"/>
      <c r="AE327" s="469"/>
      <c r="AF327" s="469"/>
      <c r="AG327" s="469"/>
      <c r="AH327" s="469"/>
      <c r="AI327" s="469"/>
      <c r="AJ327" s="470"/>
      <c r="AK327" s="476"/>
      <c r="AL327" s="477"/>
      <c r="AM327" s="477"/>
      <c r="AN327" s="477"/>
      <c r="AO327" s="477"/>
      <c r="AP327" s="482"/>
      <c r="AQ327" s="482"/>
      <c r="AR327" s="483"/>
      <c r="AT327" s="34"/>
      <c r="AU327" s="139"/>
      <c r="AV327" s="139"/>
      <c r="AW327" s="138"/>
      <c r="AX327" s="34"/>
      <c r="AY327" s="34"/>
      <c r="AZ327" s="34"/>
      <c r="BA327" s="34"/>
    </row>
    <row r="328" spans="2:53" ht="14.1" customHeight="1" x14ac:dyDescent="0.15">
      <c r="B328" s="468"/>
      <c r="C328" s="469"/>
      <c r="D328" s="469"/>
      <c r="E328" s="469"/>
      <c r="F328" s="469"/>
      <c r="G328" s="469"/>
      <c r="H328" s="469"/>
      <c r="I328" s="469"/>
      <c r="J328" s="469"/>
      <c r="K328" s="469"/>
      <c r="L328" s="469"/>
      <c r="M328" s="469"/>
      <c r="N328" s="469"/>
      <c r="O328" s="469"/>
      <c r="P328" s="469"/>
      <c r="Q328" s="469"/>
      <c r="R328" s="469"/>
      <c r="S328" s="469"/>
      <c r="T328" s="469"/>
      <c r="U328" s="469"/>
      <c r="V328" s="469"/>
      <c r="W328" s="469"/>
      <c r="X328" s="469"/>
      <c r="Y328" s="469"/>
      <c r="Z328" s="469"/>
      <c r="AA328" s="469"/>
      <c r="AB328" s="469"/>
      <c r="AC328" s="469"/>
      <c r="AD328" s="469"/>
      <c r="AE328" s="469"/>
      <c r="AF328" s="469"/>
      <c r="AG328" s="469"/>
      <c r="AH328" s="469"/>
      <c r="AI328" s="469"/>
      <c r="AJ328" s="470"/>
      <c r="AK328" s="476"/>
      <c r="AL328" s="477"/>
      <c r="AM328" s="477"/>
      <c r="AN328" s="477"/>
      <c r="AO328" s="477"/>
      <c r="AP328" s="482"/>
      <c r="AQ328" s="482"/>
      <c r="AR328" s="483"/>
      <c r="AT328" s="34"/>
      <c r="AU328" s="139"/>
      <c r="AV328" s="139"/>
      <c r="AW328" s="138"/>
      <c r="AX328" s="34"/>
      <c r="AY328" s="34"/>
      <c r="AZ328" s="34"/>
      <c r="BA328" s="34"/>
    </row>
    <row r="329" spans="2:53" ht="14.1" customHeight="1" thickBot="1" x14ac:dyDescent="0.2">
      <c r="B329" s="471"/>
      <c r="C329" s="472"/>
      <c r="D329" s="472"/>
      <c r="E329" s="472"/>
      <c r="F329" s="472"/>
      <c r="G329" s="472"/>
      <c r="H329" s="472"/>
      <c r="I329" s="472"/>
      <c r="J329" s="472"/>
      <c r="K329" s="472"/>
      <c r="L329" s="472"/>
      <c r="M329" s="472"/>
      <c r="N329" s="472"/>
      <c r="O329" s="472"/>
      <c r="P329" s="472"/>
      <c r="Q329" s="472"/>
      <c r="R329" s="472"/>
      <c r="S329" s="472"/>
      <c r="T329" s="472"/>
      <c r="U329" s="472"/>
      <c r="V329" s="472"/>
      <c r="W329" s="472"/>
      <c r="X329" s="472"/>
      <c r="Y329" s="472"/>
      <c r="Z329" s="472"/>
      <c r="AA329" s="472"/>
      <c r="AB329" s="472"/>
      <c r="AC329" s="472"/>
      <c r="AD329" s="472"/>
      <c r="AE329" s="472"/>
      <c r="AF329" s="472"/>
      <c r="AG329" s="472"/>
      <c r="AH329" s="472"/>
      <c r="AI329" s="472"/>
      <c r="AJ329" s="473"/>
      <c r="AK329" s="478"/>
      <c r="AL329" s="479"/>
      <c r="AM329" s="479"/>
      <c r="AN329" s="479"/>
      <c r="AO329" s="479"/>
      <c r="AP329" s="484"/>
      <c r="AQ329" s="484"/>
      <c r="AR329" s="485"/>
      <c r="AT329" s="34"/>
      <c r="AU329" s="139"/>
      <c r="AV329" s="139"/>
      <c r="AW329" s="138"/>
      <c r="AX329" s="34"/>
      <c r="AY329" s="34"/>
      <c r="AZ329" s="34"/>
      <c r="BA329" s="34"/>
    </row>
    <row r="330" spans="2:53" ht="14.1" customHeight="1" thickTop="1" x14ac:dyDescent="0.15">
      <c r="B330" s="486">
        <v>5</v>
      </c>
      <c r="C330" s="488" t="s">
        <v>130</v>
      </c>
      <c r="D330" s="490">
        <v>12</v>
      </c>
      <c r="E330" s="490" t="s">
        <v>131</v>
      </c>
      <c r="F330" s="486" t="s">
        <v>135</v>
      </c>
      <c r="G330" s="490"/>
      <c r="H330" s="541"/>
      <c r="I330" s="542"/>
      <c r="J330" s="543"/>
      <c r="K330" s="558">
        <f>$M$226</f>
        <v>0</v>
      </c>
      <c r="L330" s="559"/>
      <c r="M330" s="559"/>
      <c r="N330" s="559"/>
      <c r="O330" s="584">
        <f>$M$235</f>
        <v>0</v>
      </c>
      <c r="P330" s="585"/>
      <c r="Q330" s="585"/>
      <c r="R330" s="585"/>
      <c r="S330" s="585"/>
      <c r="T330" s="586"/>
      <c r="U330" s="399">
        <f>IF(AND(H330="△",AV330="●"),IF(K330=0,20,20+ROUNDDOWN((K330-1000)/1000,0)*20),0)</f>
        <v>0</v>
      </c>
      <c r="V330" s="399"/>
      <c r="W330" s="400"/>
      <c r="X330" s="405">
        <f>IF(AND(H330="△",AV330="●"),IF(O330&gt;=10,O330*0.2,0),0)</f>
        <v>0</v>
      </c>
      <c r="Y330" s="406"/>
      <c r="Z330" s="407"/>
      <c r="AA330" s="414">
        <f>IF(AND(H330="△",AV330="●"),P332*2,0)</f>
        <v>0</v>
      </c>
      <c r="AB330" s="399"/>
      <c r="AC330" s="400"/>
      <c r="AD330" s="417">
        <f>U330+X330+AA330</f>
        <v>0</v>
      </c>
      <c r="AE330" s="418"/>
      <c r="AF330" s="418"/>
      <c r="AG330" s="419"/>
      <c r="AH330" s="541">
        <v>1</v>
      </c>
      <c r="AI330" s="542"/>
      <c r="AJ330" s="543"/>
      <c r="AK330" s="454">
        <f>IF(AH330=1,$AL$36,IF(AH330=2,$AL$54,IF(AH330=3,$AL$73,IF(AH330=4,$AL$91,IF(AH330=5,$AL$109,IF(AH330=6,$AL$128,IF(AH330=7,$AL$146,IF(AH330=8,$AL$165,IF(AH330=9,$AL$183,IF(AH330=10,$AL$201,0))))))))))</f>
        <v>0</v>
      </c>
      <c r="AL330" s="455"/>
      <c r="AM330" s="456"/>
      <c r="AN330" s="381">
        <f>IF(H330="○",AD330,ROUNDUP(AD330*AK330,1))</f>
        <v>0</v>
      </c>
      <c r="AO330" s="381"/>
      <c r="AP330" s="381"/>
      <c r="AQ330" s="381"/>
      <c r="AR330" s="382"/>
      <c r="AT330" s="34"/>
      <c r="AU330" s="346"/>
      <c r="AV330" s="346" t="str">
        <f>IF(OR(H330="×",AV334="×"),"×","●")</f>
        <v>●</v>
      </c>
      <c r="AW330" s="534">
        <f>IF(AV330="●",IF(H330="定","-",H330),"-")</f>
        <v>0</v>
      </c>
      <c r="AX330" s="34"/>
      <c r="AY330" s="34"/>
      <c r="AZ330" s="34"/>
      <c r="BA330" s="34"/>
    </row>
    <row r="331" spans="2:53" ht="14.1" customHeight="1" x14ac:dyDescent="0.15">
      <c r="B331" s="486"/>
      <c r="C331" s="488"/>
      <c r="D331" s="490"/>
      <c r="E331" s="490"/>
      <c r="F331" s="486"/>
      <c r="G331" s="490"/>
      <c r="H331" s="541"/>
      <c r="I331" s="542"/>
      <c r="J331" s="543"/>
      <c r="K331" s="560"/>
      <c r="L331" s="561"/>
      <c r="M331" s="561"/>
      <c r="N331" s="561"/>
      <c r="O331" s="587"/>
      <c r="P331" s="588"/>
      <c r="Q331" s="588"/>
      <c r="R331" s="588"/>
      <c r="S331" s="588"/>
      <c r="T331" s="589"/>
      <c r="U331" s="401"/>
      <c r="V331" s="401"/>
      <c r="W331" s="402"/>
      <c r="X331" s="408"/>
      <c r="Y331" s="409"/>
      <c r="Z331" s="410"/>
      <c r="AA331" s="415"/>
      <c r="AB331" s="401"/>
      <c r="AC331" s="402"/>
      <c r="AD331" s="420"/>
      <c r="AE331" s="421"/>
      <c r="AF331" s="421"/>
      <c r="AG331" s="422"/>
      <c r="AH331" s="541"/>
      <c r="AI331" s="542"/>
      <c r="AJ331" s="543"/>
      <c r="AK331" s="457"/>
      <c r="AL331" s="457"/>
      <c r="AM331" s="458"/>
      <c r="AN331" s="383"/>
      <c r="AO331" s="383"/>
      <c r="AP331" s="383"/>
      <c r="AQ331" s="383"/>
      <c r="AR331" s="384"/>
      <c r="AT331" s="34"/>
      <c r="AU331" s="346"/>
      <c r="AV331" s="346"/>
      <c r="AW331" s="534"/>
      <c r="AX331" s="34"/>
      <c r="AY331" s="34"/>
      <c r="AZ331" s="34"/>
      <c r="BA331" s="34"/>
    </row>
    <row r="332" spans="2:53" ht="14.1" customHeight="1" x14ac:dyDescent="0.15">
      <c r="B332" s="486"/>
      <c r="C332" s="488"/>
      <c r="D332" s="490"/>
      <c r="E332" s="490"/>
      <c r="F332" s="486"/>
      <c r="G332" s="490"/>
      <c r="H332" s="541"/>
      <c r="I332" s="542"/>
      <c r="J332" s="543"/>
      <c r="K332" s="560"/>
      <c r="L332" s="561"/>
      <c r="M332" s="561"/>
      <c r="N332" s="561"/>
      <c r="O332" s="576"/>
      <c r="P332" s="578">
        <f>$M$237</f>
        <v>0</v>
      </c>
      <c r="Q332" s="579"/>
      <c r="R332" s="579"/>
      <c r="S332" s="579"/>
      <c r="T332" s="580"/>
      <c r="U332" s="401"/>
      <c r="V332" s="401"/>
      <c r="W332" s="402"/>
      <c r="X332" s="408"/>
      <c r="Y332" s="409"/>
      <c r="Z332" s="410"/>
      <c r="AA332" s="415"/>
      <c r="AB332" s="401"/>
      <c r="AC332" s="402"/>
      <c r="AD332" s="420"/>
      <c r="AE332" s="421"/>
      <c r="AF332" s="421"/>
      <c r="AG332" s="422"/>
      <c r="AH332" s="541"/>
      <c r="AI332" s="542"/>
      <c r="AJ332" s="543"/>
      <c r="AK332" s="457"/>
      <c r="AL332" s="457"/>
      <c r="AM332" s="458"/>
      <c r="AN332" s="383"/>
      <c r="AO332" s="383"/>
      <c r="AP332" s="383"/>
      <c r="AQ332" s="383"/>
      <c r="AR332" s="384"/>
      <c r="AT332" s="34"/>
      <c r="AU332" s="346"/>
      <c r="AV332" s="346"/>
      <c r="AW332" s="534"/>
      <c r="AX332" s="34"/>
      <c r="AY332" s="34"/>
      <c r="AZ332" s="34"/>
      <c r="BA332" s="34"/>
    </row>
    <row r="333" spans="2:53" ht="14.1" customHeight="1" x14ac:dyDescent="0.15">
      <c r="B333" s="487"/>
      <c r="C333" s="489"/>
      <c r="D333" s="491"/>
      <c r="E333" s="491"/>
      <c r="F333" s="487"/>
      <c r="G333" s="491"/>
      <c r="H333" s="544"/>
      <c r="I333" s="545"/>
      <c r="J333" s="546"/>
      <c r="K333" s="562"/>
      <c r="L333" s="563"/>
      <c r="M333" s="563"/>
      <c r="N333" s="563"/>
      <c r="O333" s="577"/>
      <c r="P333" s="581"/>
      <c r="Q333" s="582"/>
      <c r="R333" s="582"/>
      <c r="S333" s="582"/>
      <c r="T333" s="583"/>
      <c r="U333" s="403"/>
      <c r="V333" s="403"/>
      <c r="W333" s="404"/>
      <c r="X333" s="411"/>
      <c r="Y333" s="412"/>
      <c r="Z333" s="413"/>
      <c r="AA333" s="416"/>
      <c r="AB333" s="403"/>
      <c r="AC333" s="404"/>
      <c r="AD333" s="423"/>
      <c r="AE333" s="424"/>
      <c r="AF333" s="424"/>
      <c r="AG333" s="425"/>
      <c r="AH333" s="544"/>
      <c r="AI333" s="545"/>
      <c r="AJ333" s="546"/>
      <c r="AK333" s="457"/>
      <c r="AL333" s="457"/>
      <c r="AM333" s="458"/>
      <c r="AN333" s="385"/>
      <c r="AO333" s="385"/>
      <c r="AP333" s="385"/>
      <c r="AQ333" s="385"/>
      <c r="AR333" s="386"/>
      <c r="AT333" s="34"/>
      <c r="AU333" s="346"/>
      <c r="AV333" s="346"/>
      <c r="AW333" s="534"/>
      <c r="AX333" s="34"/>
      <c r="AY333" s="34"/>
      <c r="AZ333" s="34"/>
      <c r="BA333" s="34"/>
    </row>
    <row r="334" spans="2:53" ht="14.1" customHeight="1" x14ac:dyDescent="0.15">
      <c r="B334" s="492">
        <v>5</v>
      </c>
      <c r="C334" s="493" t="s">
        <v>130</v>
      </c>
      <c r="D334" s="494">
        <v>13</v>
      </c>
      <c r="E334" s="494" t="s">
        <v>131</v>
      </c>
      <c r="F334" s="492" t="s">
        <v>136</v>
      </c>
      <c r="G334" s="494"/>
      <c r="H334" s="538"/>
      <c r="I334" s="539"/>
      <c r="J334" s="540"/>
      <c r="K334" s="558">
        <f t="shared" ref="K334" si="129">$M$226</f>
        <v>0</v>
      </c>
      <c r="L334" s="559"/>
      <c r="M334" s="559"/>
      <c r="N334" s="559"/>
      <c r="O334" s="584">
        <f t="shared" ref="O334" si="130">$M$235</f>
        <v>0</v>
      </c>
      <c r="P334" s="585"/>
      <c r="Q334" s="585"/>
      <c r="R334" s="585"/>
      <c r="S334" s="585"/>
      <c r="T334" s="586"/>
      <c r="U334" s="399">
        <f>IF(AND(H334="△",AV334="●"),IF(K334=0,20,20+ROUNDDOWN((K334-1000)/1000,0)*20),0)</f>
        <v>0</v>
      </c>
      <c r="V334" s="399"/>
      <c r="W334" s="400"/>
      <c r="X334" s="405">
        <f t="shared" ref="X334" si="131">IF(AND(H334="△",AV334="●"),IF(O334&gt;=10,O334*0.2,0),0)</f>
        <v>0</v>
      </c>
      <c r="Y334" s="406"/>
      <c r="Z334" s="407"/>
      <c r="AA334" s="414">
        <f t="shared" ref="AA334" si="132">IF(AND(H334="△",AV334="●"),P336*2,0)</f>
        <v>0</v>
      </c>
      <c r="AB334" s="399"/>
      <c r="AC334" s="400"/>
      <c r="AD334" s="417">
        <f t="shared" ref="AD334" si="133">U334+X334+AA334</f>
        <v>0</v>
      </c>
      <c r="AE334" s="418"/>
      <c r="AF334" s="418"/>
      <c r="AG334" s="419"/>
      <c r="AH334" s="541">
        <v>1</v>
      </c>
      <c r="AI334" s="542"/>
      <c r="AJ334" s="543"/>
      <c r="AK334" s="454">
        <f t="shared" ref="AK334" si="134">IF(AH334=1,$AL$36,IF(AH334=2,$AL$54,IF(AH334=3,$AL$73,IF(AH334=4,$AL$91,IF(AH334=5,$AL$109,IF(AH334=6,$AL$128,IF(AH334=7,$AL$146,IF(AH334=8,$AL$165,IF(AH334=9,$AL$183,IF(AH334=10,$AL$201,0))))))))))</f>
        <v>0</v>
      </c>
      <c r="AL334" s="455"/>
      <c r="AM334" s="456"/>
      <c r="AN334" s="381">
        <f t="shared" ref="AN334" si="135">IF(H334="○",AD334,ROUNDUP(AD334*AK334,1))</f>
        <v>0</v>
      </c>
      <c r="AO334" s="381"/>
      <c r="AP334" s="381"/>
      <c r="AQ334" s="381"/>
      <c r="AR334" s="382"/>
      <c r="AT334" s="301"/>
      <c r="AU334" s="301"/>
      <c r="AV334" s="346" t="str">
        <f>IF(OR(H334="×",AV338="×"),"×","●")</f>
        <v>●</v>
      </c>
      <c r="AW334" s="534">
        <f>IF(AV334="●",IF(H334="定","-",H334),"-")</f>
        <v>0</v>
      </c>
      <c r="AX334" s="34"/>
      <c r="AY334" s="34"/>
      <c r="AZ334" s="34"/>
      <c r="BA334" s="34"/>
    </row>
    <row r="335" spans="2:53" ht="14.1" customHeight="1" x14ac:dyDescent="0.15">
      <c r="B335" s="486"/>
      <c r="C335" s="488"/>
      <c r="D335" s="490"/>
      <c r="E335" s="490"/>
      <c r="F335" s="486"/>
      <c r="G335" s="490"/>
      <c r="H335" s="541"/>
      <c r="I335" s="542"/>
      <c r="J335" s="543"/>
      <c r="K335" s="560"/>
      <c r="L335" s="561"/>
      <c r="M335" s="561"/>
      <c r="N335" s="561"/>
      <c r="O335" s="587"/>
      <c r="P335" s="588"/>
      <c r="Q335" s="588"/>
      <c r="R335" s="588"/>
      <c r="S335" s="588"/>
      <c r="T335" s="589"/>
      <c r="U335" s="401"/>
      <c r="V335" s="401"/>
      <c r="W335" s="402"/>
      <c r="X335" s="408"/>
      <c r="Y335" s="409"/>
      <c r="Z335" s="410"/>
      <c r="AA335" s="415"/>
      <c r="AB335" s="401"/>
      <c r="AC335" s="402"/>
      <c r="AD335" s="420"/>
      <c r="AE335" s="421"/>
      <c r="AF335" s="421"/>
      <c r="AG335" s="422"/>
      <c r="AH335" s="541"/>
      <c r="AI335" s="542"/>
      <c r="AJ335" s="543"/>
      <c r="AK335" s="457"/>
      <c r="AL335" s="457"/>
      <c r="AM335" s="458"/>
      <c r="AN335" s="383"/>
      <c r="AO335" s="383"/>
      <c r="AP335" s="383"/>
      <c r="AQ335" s="383"/>
      <c r="AR335" s="384"/>
      <c r="AT335" s="301"/>
      <c r="AU335" s="301"/>
      <c r="AV335" s="346"/>
      <c r="AW335" s="534"/>
      <c r="AX335" s="34"/>
      <c r="AY335" s="34"/>
      <c r="AZ335" s="34"/>
      <c r="BA335" s="34"/>
    </row>
    <row r="336" spans="2:53" ht="14.1" customHeight="1" x14ac:dyDescent="0.15">
      <c r="B336" s="486"/>
      <c r="C336" s="488"/>
      <c r="D336" s="490"/>
      <c r="E336" s="490"/>
      <c r="F336" s="486"/>
      <c r="G336" s="490"/>
      <c r="H336" s="541"/>
      <c r="I336" s="542"/>
      <c r="J336" s="543"/>
      <c r="K336" s="560"/>
      <c r="L336" s="561"/>
      <c r="M336" s="561"/>
      <c r="N336" s="561"/>
      <c r="O336" s="576"/>
      <c r="P336" s="578">
        <f t="shared" ref="P336" si="136">$M$237</f>
        <v>0</v>
      </c>
      <c r="Q336" s="579"/>
      <c r="R336" s="579"/>
      <c r="S336" s="579"/>
      <c r="T336" s="580"/>
      <c r="U336" s="401"/>
      <c r="V336" s="401"/>
      <c r="W336" s="402"/>
      <c r="X336" s="408"/>
      <c r="Y336" s="409"/>
      <c r="Z336" s="410"/>
      <c r="AA336" s="415"/>
      <c r="AB336" s="401"/>
      <c r="AC336" s="402"/>
      <c r="AD336" s="420"/>
      <c r="AE336" s="421"/>
      <c r="AF336" s="421"/>
      <c r="AG336" s="422"/>
      <c r="AH336" s="541"/>
      <c r="AI336" s="542"/>
      <c r="AJ336" s="543"/>
      <c r="AK336" s="457"/>
      <c r="AL336" s="457"/>
      <c r="AM336" s="458"/>
      <c r="AN336" s="383"/>
      <c r="AO336" s="383"/>
      <c r="AP336" s="383"/>
      <c r="AQ336" s="383"/>
      <c r="AR336" s="384"/>
      <c r="AT336" s="301"/>
      <c r="AU336" s="301"/>
      <c r="AV336" s="346"/>
      <c r="AW336" s="534"/>
      <c r="AX336" s="34"/>
      <c r="AY336" s="34"/>
      <c r="AZ336" s="34"/>
      <c r="BA336" s="34"/>
    </row>
    <row r="337" spans="2:53" ht="14.1" customHeight="1" x14ac:dyDescent="0.15">
      <c r="B337" s="487"/>
      <c r="C337" s="489"/>
      <c r="D337" s="491"/>
      <c r="E337" s="491"/>
      <c r="F337" s="487"/>
      <c r="G337" s="491"/>
      <c r="H337" s="544"/>
      <c r="I337" s="545"/>
      <c r="J337" s="546"/>
      <c r="K337" s="562"/>
      <c r="L337" s="563"/>
      <c r="M337" s="563"/>
      <c r="N337" s="563"/>
      <c r="O337" s="577"/>
      <c r="P337" s="581"/>
      <c r="Q337" s="582"/>
      <c r="R337" s="582"/>
      <c r="S337" s="582"/>
      <c r="T337" s="583"/>
      <c r="U337" s="403"/>
      <c r="V337" s="403"/>
      <c r="W337" s="404"/>
      <c r="X337" s="411"/>
      <c r="Y337" s="412"/>
      <c r="Z337" s="413"/>
      <c r="AA337" s="416"/>
      <c r="AB337" s="403"/>
      <c r="AC337" s="404"/>
      <c r="AD337" s="423"/>
      <c r="AE337" s="424"/>
      <c r="AF337" s="424"/>
      <c r="AG337" s="425"/>
      <c r="AH337" s="544"/>
      <c r="AI337" s="545"/>
      <c r="AJ337" s="546"/>
      <c r="AK337" s="457"/>
      <c r="AL337" s="457"/>
      <c r="AM337" s="458"/>
      <c r="AN337" s="385"/>
      <c r="AO337" s="385"/>
      <c r="AP337" s="385"/>
      <c r="AQ337" s="385"/>
      <c r="AR337" s="386"/>
      <c r="AT337" s="301"/>
      <c r="AU337" s="301"/>
      <c r="AV337" s="346"/>
      <c r="AW337" s="534"/>
      <c r="AX337" s="34"/>
      <c r="AY337" s="34"/>
      <c r="AZ337" s="34"/>
      <c r="BA337" s="34"/>
    </row>
    <row r="338" spans="2:53" ht="14.1" customHeight="1" x14ac:dyDescent="0.15">
      <c r="B338" s="492">
        <v>5</v>
      </c>
      <c r="C338" s="493" t="s">
        <v>130</v>
      </c>
      <c r="D338" s="494">
        <v>14</v>
      </c>
      <c r="E338" s="494" t="s">
        <v>131</v>
      </c>
      <c r="F338" s="492" t="s">
        <v>137</v>
      </c>
      <c r="G338" s="494"/>
      <c r="H338" s="538"/>
      <c r="I338" s="539"/>
      <c r="J338" s="540"/>
      <c r="K338" s="558">
        <f t="shared" ref="K338" si="137">$M$226</f>
        <v>0</v>
      </c>
      <c r="L338" s="559"/>
      <c r="M338" s="559"/>
      <c r="N338" s="559"/>
      <c r="O338" s="584">
        <f t="shared" ref="O338" si="138">$M$235</f>
        <v>0</v>
      </c>
      <c r="P338" s="585"/>
      <c r="Q338" s="585"/>
      <c r="R338" s="585"/>
      <c r="S338" s="585"/>
      <c r="T338" s="586"/>
      <c r="U338" s="399">
        <f>IF(AND(H338="△",AV338="●"),IF(K338=0,20,20+ROUNDDOWN((K338-1000)/1000,0)*20),0)</f>
        <v>0</v>
      </c>
      <c r="V338" s="399"/>
      <c r="W338" s="400"/>
      <c r="X338" s="405">
        <f t="shared" ref="X338" si="139">IF(AND(H338="△",AV338="●"),IF(O338&gt;=10,O338*0.2,0),0)</f>
        <v>0</v>
      </c>
      <c r="Y338" s="406"/>
      <c r="Z338" s="407"/>
      <c r="AA338" s="414">
        <f t="shared" ref="AA338" si="140">IF(AND(H338="△",AV338="●"),P340*2,0)</f>
        <v>0</v>
      </c>
      <c r="AB338" s="399"/>
      <c r="AC338" s="400"/>
      <c r="AD338" s="417">
        <f t="shared" ref="AD338" si="141">U338+X338+AA338</f>
        <v>0</v>
      </c>
      <c r="AE338" s="418"/>
      <c r="AF338" s="418"/>
      <c r="AG338" s="419"/>
      <c r="AH338" s="541">
        <v>1</v>
      </c>
      <c r="AI338" s="542"/>
      <c r="AJ338" s="543"/>
      <c r="AK338" s="454">
        <f t="shared" ref="AK338" si="142">IF(AH338=1,$AL$36,IF(AH338=2,$AL$54,IF(AH338=3,$AL$73,IF(AH338=4,$AL$91,IF(AH338=5,$AL$109,IF(AH338=6,$AL$128,IF(AH338=7,$AL$146,IF(AH338=8,$AL$165,IF(AH338=9,$AL$183,IF(AH338=10,$AL$201,0))))))))))</f>
        <v>0</v>
      </c>
      <c r="AL338" s="455"/>
      <c r="AM338" s="456"/>
      <c r="AN338" s="381">
        <f t="shared" ref="AN338" si="143">IF(H338="○",AD338,ROUNDUP(AD338*AK338,1))</f>
        <v>0</v>
      </c>
      <c r="AO338" s="381"/>
      <c r="AP338" s="381"/>
      <c r="AQ338" s="381"/>
      <c r="AR338" s="382"/>
      <c r="AT338" s="346" t="s">
        <v>143</v>
      </c>
      <c r="AU338" s="346"/>
      <c r="AV338" s="346" t="str">
        <f>IF(OR(H338="×",AV342="×"),"×","●")</f>
        <v>●</v>
      </c>
      <c r="AW338" s="534">
        <f>IF(AV338="●",IF(H338="定","-",H338),"-")</f>
        <v>0</v>
      </c>
      <c r="AX338" s="34"/>
      <c r="AY338" s="346"/>
      <c r="AZ338" s="346"/>
      <c r="BA338" s="34"/>
    </row>
    <row r="339" spans="2:53" ht="14.1" customHeight="1" x14ac:dyDescent="0.15">
      <c r="B339" s="486"/>
      <c r="C339" s="488"/>
      <c r="D339" s="490"/>
      <c r="E339" s="490"/>
      <c r="F339" s="486"/>
      <c r="G339" s="490"/>
      <c r="H339" s="541"/>
      <c r="I339" s="542"/>
      <c r="J339" s="543"/>
      <c r="K339" s="560"/>
      <c r="L339" s="561"/>
      <c r="M339" s="561"/>
      <c r="N339" s="561"/>
      <c r="O339" s="587"/>
      <c r="P339" s="588"/>
      <c r="Q339" s="588"/>
      <c r="R339" s="588"/>
      <c r="S339" s="588"/>
      <c r="T339" s="589"/>
      <c r="U339" s="401"/>
      <c r="V339" s="401"/>
      <c r="W339" s="402"/>
      <c r="X339" s="408"/>
      <c r="Y339" s="409"/>
      <c r="Z339" s="410"/>
      <c r="AA339" s="415"/>
      <c r="AB339" s="401"/>
      <c r="AC339" s="402"/>
      <c r="AD339" s="420"/>
      <c r="AE339" s="421"/>
      <c r="AF339" s="421"/>
      <c r="AG339" s="422"/>
      <c r="AH339" s="541"/>
      <c r="AI339" s="542"/>
      <c r="AJ339" s="543"/>
      <c r="AK339" s="457"/>
      <c r="AL339" s="457"/>
      <c r="AM339" s="458"/>
      <c r="AN339" s="383"/>
      <c r="AO339" s="383"/>
      <c r="AP339" s="383"/>
      <c r="AQ339" s="383"/>
      <c r="AR339" s="384"/>
      <c r="AT339" s="346"/>
      <c r="AU339" s="346"/>
      <c r="AV339" s="346"/>
      <c r="AW339" s="534"/>
      <c r="AX339" s="34"/>
      <c r="AY339" s="346"/>
      <c r="AZ339" s="346"/>
      <c r="BA339" s="34"/>
    </row>
    <row r="340" spans="2:53" ht="14.1" customHeight="1" x14ac:dyDescent="0.15">
      <c r="B340" s="486"/>
      <c r="C340" s="488"/>
      <c r="D340" s="490"/>
      <c r="E340" s="490"/>
      <c r="F340" s="486"/>
      <c r="G340" s="490"/>
      <c r="H340" s="541"/>
      <c r="I340" s="542"/>
      <c r="J340" s="543"/>
      <c r="K340" s="560"/>
      <c r="L340" s="561"/>
      <c r="M340" s="561"/>
      <c r="N340" s="561"/>
      <c r="O340" s="576"/>
      <c r="P340" s="578">
        <f t="shared" ref="P340" si="144">$M$237</f>
        <v>0</v>
      </c>
      <c r="Q340" s="579"/>
      <c r="R340" s="579"/>
      <c r="S340" s="579"/>
      <c r="T340" s="580"/>
      <c r="U340" s="401"/>
      <c r="V340" s="401"/>
      <c r="W340" s="402"/>
      <c r="X340" s="408"/>
      <c r="Y340" s="409"/>
      <c r="Z340" s="410"/>
      <c r="AA340" s="415"/>
      <c r="AB340" s="401"/>
      <c r="AC340" s="402"/>
      <c r="AD340" s="420"/>
      <c r="AE340" s="421"/>
      <c r="AF340" s="421"/>
      <c r="AG340" s="422"/>
      <c r="AH340" s="541"/>
      <c r="AI340" s="542"/>
      <c r="AJ340" s="543"/>
      <c r="AK340" s="457"/>
      <c r="AL340" s="457"/>
      <c r="AM340" s="458"/>
      <c r="AN340" s="383"/>
      <c r="AO340" s="383"/>
      <c r="AP340" s="383"/>
      <c r="AQ340" s="383"/>
      <c r="AR340" s="384"/>
      <c r="AT340" s="346"/>
      <c r="AU340" s="346"/>
      <c r="AV340" s="346"/>
      <c r="AW340" s="534"/>
      <c r="AX340" s="34"/>
      <c r="AY340" s="346"/>
      <c r="AZ340" s="346"/>
      <c r="BA340" s="34"/>
    </row>
    <row r="341" spans="2:53" ht="14.1" customHeight="1" x14ac:dyDescent="0.15">
      <c r="B341" s="487"/>
      <c r="C341" s="489"/>
      <c r="D341" s="491"/>
      <c r="E341" s="491"/>
      <c r="F341" s="487"/>
      <c r="G341" s="491"/>
      <c r="H341" s="544"/>
      <c r="I341" s="545"/>
      <c r="J341" s="546"/>
      <c r="K341" s="562"/>
      <c r="L341" s="563"/>
      <c r="M341" s="563"/>
      <c r="N341" s="563"/>
      <c r="O341" s="577"/>
      <c r="P341" s="581"/>
      <c r="Q341" s="582"/>
      <c r="R341" s="582"/>
      <c r="S341" s="582"/>
      <c r="T341" s="583"/>
      <c r="U341" s="403"/>
      <c r="V341" s="403"/>
      <c r="W341" s="404"/>
      <c r="X341" s="411"/>
      <c r="Y341" s="412"/>
      <c r="Z341" s="413"/>
      <c r="AA341" s="416"/>
      <c r="AB341" s="403"/>
      <c r="AC341" s="404"/>
      <c r="AD341" s="423"/>
      <c r="AE341" s="424"/>
      <c r="AF341" s="424"/>
      <c r="AG341" s="425"/>
      <c r="AH341" s="544"/>
      <c r="AI341" s="545"/>
      <c r="AJ341" s="546"/>
      <c r="AK341" s="457"/>
      <c r="AL341" s="457"/>
      <c r="AM341" s="458"/>
      <c r="AN341" s="385"/>
      <c r="AO341" s="385"/>
      <c r="AP341" s="385"/>
      <c r="AQ341" s="385"/>
      <c r="AR341" s="386"/>
      <c r="AT341" s="346"/>
      <c r="AU341" s="346"/>
      <c r="AV341" s="346"/>
      <c r="AW341" s="534"/>
      <c r="AX341" s="34"/>
      <c r="AY341" s="346"/>
      <c r="AZ341" s="346"/>
      <c r="BA341" s="34"/>
    </row>
    <row r="342" spans="2:53" ht="14.1" customHeight="1" x14ac:dyDescent="0.15">
      <c r="B342" s="434">
        <v>5</v>
      </c>
      <c r="C342" s="437" t="s">
        <v>130</v>
      </c>
      <c r="D342" s="440">
        <v>15</v>
      </c>
      <c r="E342" s="440" t="s">
        <v>131</v>
      </c>
      <c r="F342" s="434" t="s">
        <v>138</v>
      </c>
      <c r="G342" s="440"/>
      <c r="H342" s="538"/>
      <c r="I342" s="539"/>
      <c r="J342" s="540"/>
      <c r="K342" s="558">
        <f t="shared" ref="K342" si="145">$M$226</f>
        <v>0</v>
      </c>
      <c r="L342" s="559"/>
      <c r="M342" s="559"/>
      <c r="N342" s="559"/>
      <c r="O342" s="584">
        <f t="shared" ref="O342" si="146">$M$235</f>
        <v>0</v>
      </c>
      <c r="P342" s="585"/>
      <c r="Q342" s="585"/>
      <c r="R342" s="585"/>
      <c r="S342" s="585"/>
      <c r="T342" s="586"/>
      <c r="U342" s="399">
        <f t="shared" ref="U342" si="147">IF(AND(H342="○",AV342="●"),IF(K342=0,20,20+ROUNDDOWN((K342-1000)/1000,0)*20),0)</f>
        <v>0</v>
      </c>
      <c r="V342" s="399"/>
      <c r="W342" s="400"/>
      <c r="X342" s="405">
        <f t="shared" ref="X342" si="148">IF(AND(H342="○",AV342="●"),IF(O342&gt;=10,O342*0.2,0),0)</f>
        <v>0</v>
      </c>
      <c r="Y342" s="406"/>
      <c r="Z342" s="407"/>
      <c r="AA342" s="414">
        <f t="shared" ref="AA342" si="149">IF(AND(H342="○",AV342="●"),P344*2,0)</f>
        <v>0</v>
      </c>
      <c r="AB342" s="399"/>
      <c r="AC342" s="400"/>
      <c r="AD342" s="417">
        <f t="shared" ref="AD342" si="150">U342+X342+AA342</f>
        <v>0</v>
      </c>
      <c r="AE342" s="418"/>
      <c r="AF342" s="418"/>
      <c r="AG342" s="419"/>
      <c r="AH342" s="369"/>
      <c r="AI342" s="370"/>
      <c r="AJ342" s="371"/>
      <c r="AK342" s="501"/>
      <c r="AL342" s="502"/>
      <c r="AM342" s="503"/>
      <c r="AN342" s="381">
        <f t="shared" ref="AN342" si="151">IF(H342="○",AD342,ROUNDUP(AD342*AK342,1))</f>
        <v>0</v>
      </c>
      <c r="AO342" s="381"/>
      <c r="AP342" s="381"/>
      <c r="AQ342" s="381"/>
      <c r="AR342" s="382"/>
      <c r="AT342" s="346">
        <f>$AN342-ROUNDUP($AN342*$AL$36,1)</f>
        <v>0</v>
      </c>
      <c r="AU342" s="346"/>
      <c r="AV342" s="346" t="str">
        <f>IF(OR(H342="×",AV346="×"),"×","●")</f>
        <v>●</v>
      </c>
      <c r="AW342" s="534">
        <f>IF(AV342="●",IF(H342="定","-",H342),"-")</f>
        <v>0</v>
      </c>
      <c r="AX342" s="34"/>
      <c r="AY342" s="346"/>
      <c r="AZ342" s="346"/>
      <c r="BA342" s="34"/>
    </row>
    <row r="343" spans="2:53" ht="14.1" customHeight="1" x14ac:dyDescent="0.15">
      <c r="B343" s="435"/>
      <c r="C343" s="438"/>
      <c r="D343" s="441"/>
      <c r="E343" s="441"/>
      <c r="F343" s="435"/>
      <c r="G343" s="441"/>
      <c r="H343" s="541"/>
      <c r="I343" s="542"/>
      <c r="J343" s="543"/>
      <c r="K343" s="560"/>
      <c r="L343" s="561"/>
      <c r="M343" s="561"/>
      <c r="N343" s="561"/>
      <c r="O343" s="587"/>
      <c r="P343" s="588"/>
      <c r="Q343" s="588"/>
      <c r="R343" s="588"/>
      <c r="S343" s="588"/>
      <c r="T343" s="589"/>
      <c r="U343" s="401"/>
      <c r="V343" s="401"/>
      <c r="W343" s="402"/>
      <c r="X343" s="408"/>
      <c r="Y343" s="409"/>
      <c r="Z343" s="410"/>
      <c r="AA343" s="415"/>
      <c r="AB343" s="401"/>
      <c r="AC343" s="402"/>
      <c r="AD343" s="420"/>
      <c r="AE343" s="421"/>
      <c r="AF343" s="421"/>
      <c r="AG343" s="422"/>
      <c r="AH343" s="372"/>
      <c r="AI343" s="373"/>
      <c r="AJ343" s="374"/>
      <c r="AK343" s="502"/>
      <c r="AL343" s="502"/>
      <c r="AM343" s="503"/>
      <c r="AN343" s="383"/>
      <c r="AO343" s="383"/>
      <c r="AP343" s="383"/>
      <c r="AQ343" s="383"/>
      <c r="AR343" s="384"/>
      <c r="AT343" s="346"/>
      <c r="AU343" s="346"/>
      <c r="AV343" s="346"/>
      <c r="AW343" s="534"/>
      <c r="AX343" s="34"/>
      <c r="AY343" s="346"/>
      <c r="AZ343" s="346"/>
      <c r="BA343" s="34"/>
    </row>
    <row r="344" spans="2:53" ht="14.1" customHeight="1" x14ac:dyDescent="0.15">
      <c r="B344" s="435"/>
      <c r="C344" s="438"/>
      <c r="D344" s="441"/>
      <c r="E344" s="441"/>
      <c r="F344" s="435"/>
      <c r="G344" s="441"/>
      <c r="H344" s="541"/>
      <c r="I344" s="542"/>
      <c r="J344" s="543"/>
      <c r="K344" s="560"/>
      <c r="L344" s="561"/>
      <c r="M344" s="561"/>
      <c r="N344" s="561"/>
      <c r="O344" s="576"/>
      <c r="P344" s="578">
        <f t="shared" ref="P344" si="152">$M$237</f>
        <v>0</v>
      </c>
      <c r="Q344" s="579"/>
      <c r="R344" s="579"/>
      <c r="S344" s="579"/>
      <c r="T344" s="580"/>
      <c r="U344" s="401"/>
      <c r="V344" s="401"/>
      <c r="W344" s="402"/>
      <c r="X344" s="408"/>
      <c r="Y344" s="409"/>
      <c r="Z344" s="410"/>
      <c r="AA344" s="415"/>
      <c r="AB344" s="401"/>
      <c r="AC344" s="402"/>
      <c r="AD344" s="420"/>
      <c r="AE344" s="421"/>
      <c r="AF344" s="421"/>
      <c r="AG344" s="422"/>
      <c r="AH344" s="372"/>
      <c r="AI344" s="373"/>
      <c r="AJ344" s="374"/>
      <c r="AK344" s="502"/>
      <c r="AL344" s="502"/>
      <c r="AM344" s="503"/>
      <c r="AN344" s="383"/>
      <c r="AO344" s="383"/>
      <c r="AP344" s="383"/>
      <c r="AQ344" s="383"/>
      <c r="AR344" s="384"/>
      <c r="AT344" s="346"/>
      <c r="AU344" s="346"/>
      <c r="AV344" s="346"/>
      <c r="AW344" s="534"/>
      <c r="AX344" s="34"/>
      <c r="AY344" s="346"/>
      <c r="AZ344" s="346"/>
      <c r="BA344" s="34"/>
    </row>
    <row r="345" spans="2:53" ht="14.1" customHeight="1" x14ac:dyDescent="0.15">
      <c r="B345" s="436"/>
      <c r="C345" s="439"/>
      <c r="D345" s="442"/>
      <c r="E345" s="442"/>
      <c r="F345" s="436"/>
      <c r="G345" s="442"/>
      <c r="H345" s="544"/>
      <c r="I345" s="545"/>
      <c r="J345" s="546"/>
      <c r="K345" s="562"/>
      <c r="L345" s="563"/>
      <c r="M345" s="563"/>
      <c r="N345" s="563"/>
      <c r="O345" s="577"/>
      <c r="P345" s="581"/>
      <c r="Q345" s="582"/>
      <c r="R345" s="582"/>
      <c r="S345" s="582"/>
      <c r="T345" s="583"/>
      <c r="U345" s="403"/>
      <c r="V345" s="403"/>
      <c r="W345" s="404"/>
      <c r="X345" s="411"/>
      <c r="Y345" s="412"/>
      <c r="Z345" s="413"/>
      <c r="AA345" s="416"/>
      <c r="AB345" s="403"/>
      <c r="AC345" s="404"/>
      <c r="AD345" s="423"/>
      <c r="AE345" s="424"/>
      <c r="AF345" s="424"/>
      <c r="AG345" s="425"/>
      <c r="AH345" s="375"/>
      <c r="AI345" s="376"/>
      <c r="AJ345" s="377"/>
      <c r="AK345" s="502"/>
      <c r="AL345" s="502"/>
      <c r="AM345" s="503"/>
      <c r="AN345" s="385"/>
      <c r="AO345" s="385"/>
      <c r="AP345" s="385"/>
      <c r="AQ345" s="385"/>
      <c r="AR345" s="386"/>
      <c r="AT345" s="346"/>
      <c r="AU345" s="346"/>
      <c r="AV345" s="346"/>
      <c r="AW345" s="534"/>
      <c r="AX345" s="34"/>
      <c r="AY345" s="346"/>
      <c r="AZ345" s="346"/>
      <c r="BA345" s="34"/>
    </row>
    <row r="346" spans="2:53" ht="14.1" customHeight="1" x14ac:dyDescent="0.15">
      <c r="B346" s="434">
        <v>5</v>
      </c>
      <c r="C346" s="437" t="s">
        <v>130</v>
      </c>
      <c r="D346" s="440">
        <v>16</v>
      </c>
      <c r="E346" s="440" t="s">
        <v>131</v>
      </c>
      <c r="F346" s="434" t="s">
        <v>139</v>
      </c>
      <c r="G346" s="440"/>
      <c r="H346" s="538"/>
      <c r="I346" s="539"/>
      <c r="J346" s="540"/>
      <c r="K346" s="558">
        <f t="shared" ref="K346" si="153">$M$226</f>
        <v>0</v>
      </c>
      <c r="L346" s="559"/>
      <c r="M346" s="559"/>
      <c r="N346" s="559"/>
      <c r="O346" s="584">
        <f t="shared" ref="O346" si="154">$M$235</f>
        <v>0</v>
      </c>
      <c r="P346" s="585"/>
      <c r="Q346" s="585"/>
      <c r="R346" s="585"/>
      <c r="S346" s="585"/>
      <c r="T346" s="586"/>
      <c r="U346" s="399">
        <f t="shared" ref="U346" si="155">IF(AND(H346="○",AV346="●"),IF(K346=0,20,20+ROUNDDOWN((K346-1000)/1000,0)*20),0)</f>
        <v>0</v>
      </c>
      <c r="V346" s="399"/>
      <c r="W346" s="400"/>
      <c r="X346" s="405">
        <f t="shared" ref="X346" si="156">IF(AND(H346="○",AV346="●"),IF(O346&gt;=10,O346*0.2,0),0)</f>
        <v>0</v>
      </c>
      <c r="Y346" s="406"/>
      <c r="Z346" s="407"/>
      <c r="AA346" s="414">
        <f t="shared" ref="AA346" si="157">IF(AND(H346="○",AV346="●"),P348*2,0)</f>
        <v>0</v>
      </c>
      <c r="AB346" s="399"/>
      <c r="AC346" s="400"/>
      <c r="AD346" s="417">
        <f t="shared" ref="AD346" si="158">U346+X346+AA346</f>
        <v>0</v>
      </c>
      <c r="AE346" s="418"/>
      <c r="AF346" s="418"/>
      <c r="AG346" s="419"/>
      <c r="AH346" s="369"/>
      <c r="AI346" s="370"/>
      <c r="AJ346" s="371"/>
      <c r="AK346" s="501"/>
      <c r="AL346" s="502"/>
      <c r="AM346" s="503"/>
      <c r="AN346" s="381">
        <f t="shared" ref="AN346" si="159">IF(H346="○",AD346,ROUNDUP(AD346*AK346,1))</f>
        <v>0</v>
      </c>
      <c r="AO346" s="381"/>
      <c r="AP346" s="381"/>
      <c r="AQ346" s="381"/>
      <c r="AR346" s="382"/>
      <c r="AT346" s="346">
        <f>$AN346-ROUNDUP($AN346*$AL$36,1)</f>
        <v>0</v>
      </c>
      <c r="AU346" s="346"/>
      <c r="AV346" s="346" t="str">
        <f>IF(OR(H346="×",AV350="×"),"×","●")</f>
        <v>●</v>
      </c>
      <c r="AW346" s="534">
        <f>IF(AV346="●",IF(H346="定","-",H346),"-")</f>
        <v>0</v>
      </c>
      <c r="AX346" s="34"/>
      <c r="AY346" s="346"/>
      <c r="AZ346" s="346"/>
      <c r="BA346" s="34"/>
    </row>
    <row r="347" spans="2:53" ht="14.1" customHeight="1" x14ac:dyDescent="0.15">
      <c r="B347" s="435"/>
      <c r="C347" s="438"/>
      <c r="D347" s="441"/>
      <c r="E347" s="441"/>
      <c r="F347" s="435"/>
      <c r="G347" s="441"/>
      <c r="H347" s="541"/>
      <c r="I347" s="542"/>
      <c r="J347" s="543"/>
      <c r="K347" s="560"/>
      <c r="L347" s="561"/>
      <c r="M347" s="561"/>
      <c r="N347" s="561"/>
      <c r="O347" s="587"/>
      <c r="P347" s="588"/>
      <c r="Q347" s="588"/>
      <c r="R347" s="588"/>
      <c r="S347" s="588"/>
      <c r="T347" s="589"/>
      <c r="U347" s="401"/>
      <c r="V347" s="401"/>
      <c r="W347" s="402"/>
      <c r="X347" s="408"/>
      <c r="Y347" s="409"/>
      <c r="Z347" s="410"/>
      <c r="AA347" s="415"/>
      <c r="AB347" s="401"/>
      <c r="AC347" s="402"/>
      <c r="AD347" s="420"/>
      <c r="AE347" s="421"/>
      <c r="AF347" s="421"/>
      <c r="AG347" s="422"/>
      <c r="AH347" s="372"/>
      <c r="AI347" s="373"/>
      <c r="AJ347" s="374"/>
      <c r="AK347" s="502"/>
      <c r="AL347" s="502"/>
      <c r="AM347" s="503"/>
      <c r="AN347" s="383"/>
      <c r="AO347" s="383"/>
      <c r="AP347" s="383"/>
      <c r="AQ347" s="383"/>
      <c r="AR347" s="384"/>
      <c r="AT347" s="346"/>
      <c r="AU347" s="346"/>
      <c r="AV347" s="346"/>
      <c r="AW347" s="534"/>
      <c r="AX347" s="34"/>
      <c r="AY347" s="346"/>
      <c r="AZ347" s="346"/>
      <c r="BA347" s="34"/>
    </row>
    <row r="348" spans="2:53" ht="14.1" customHeight="1" x14ac:dyDescent="0.15">
      <c r="B348" s="435"/>
      <c r="C348" s="438"/>
      <c r="D348" s="441"/>
      <c r="E348" s="441"/>
      <c r="F348" s="435"/>
      <c r="G348" s="441"/>
      <c r="H348" s="541"/>
      <c r="I348" s="542"/>
      <c r="J348" s="543"/>
      <c r="K348" s="560"/>
      <c r="L348" s="561"/>
      <c r="M348" s="561"/>
      <c r="N348" s="561"/>
      <c r="O348" s="576"/>
      <c r="P348" s="578">
        <f t="shared" ref="P348" si="160">$M$237</f>
        <v>0</v>
      </c>
      <c r="Q348" s="579"/>
      <c r="R348" s="579"/>
      <c r="S348" s="579"/>
      <c r="T348" s="580"/>
      <c r="U348" s="401"/>
      <c r="V348" s="401"/>
      <c r="W348" s="402"/>
      <c r="X348" s="408"/>
      <c r="Y348" s="409"/>
      <c r="Z348" s="410"/>
      <c r="AA348" s="415"/>
      <c r="AB348" s="401"/>
      <c r="AC348" s="402"/>
      <c r="AD348" s="420"/>
      <c r="AE348" s="421"/>
      <c r="AF348" s="421"/>
      <c r="AG348" s="422"/>
      <c r="AH348" s="372"/>
      <c r="AI348" s="373"/>
      <c r="AJ348" s="374"/>
      <c r="AK348" s="502"/>
      <c r="AL348" s="502"/>
      <c r="AM348" s="503"/>
      <c r="AN348" s="383"/>
      <c r="AO348" s="383"/>
      <c r="AP348" s="383"/>
      <c r="AQ348" s="383"/>
      <c r="AR348" s="384"/>
      <c r="AT348" s="346"/>
      <c r="AU348" s="346"/>
      <c r="AV348" s="346"/>
      <c r="AW348" s="534"/>
      <c r="AX348" s="34"/>
      <c r="AY348" s="346"/>
      <c r="AZ348" s="346"/>
      <c r="BA348" s="34"/>
    </row>
    <row r="349" spans="2:53" ht="14.1" customHeight="1" x14ac:dyDescent="0.15">
      <c r="B349" s="436"/>
      <c r="C349" s="439"/>
      <c r="D349" s="442"/>
      <c r="E349" s="442"/>
      <c r="F349" s="436"/>
      <c r="G349" s="442"/>
      <c r="H349" s="544"/>
      <c r="I349" s="545"/>
      <c r="J349" s="546"/>
      <c r="K349" s="562"/>
      <c r="L349" s="563"/>
      <c r="M349" s="563"/>
      <c r="N349" s="563"/>
      <c r="O349" s="577"/>
      <c r="P349" s="581"/>
      <c r="Q349" s="582"/>
      <c r="R349" s="582"/>
      <c r="S349" s="582"/>
      <c r="T349" s="583"/>
      <c r="U349" s="403"/>
      <c r="V349" s="403"/>
      <c r="W349" s="404"/>
      <c r="X349" s="411"/>
      <c r="Y349" s="412"/>
      <c r="Z349" s="413"/>
      <c r="AA349" s="416"/>
      <c r="AB349" s="403"/>
      <c r="AC349" s="404"/>
      <c r="AD349" s="423"/>
      <c r="AE349" s="424"/>
      <c r="AF349" s="424"/>
      <c r="AG349" s="425"/>
      <c r="AH349" s="375"/>
      <c r="AI349" s="376"/>
      <c r="AJ349" s="377"/>
      <c r="AK349" s="502"/>
      <c r="AL349" s="502"/>
      <c r="AM349" s="503"/>
      <c r="AN349" s="385"/>
      <c r="AO349" s="385"/>
      <c r="AP349" s="385"/>
      <c r="AQ349" s="385"/>
      <c r="AR349" s="386"/>
      <c r="AT349" s="346"/>
      <c r="AU349" s="346"/>
      <c r="AV349" s="346"/>
      <c r="AW349" s="534"/>
      <c r="AX349" s="34"/>
      <c r="AY349" s="346"/>
      <c r="AZ349" s="346"/>
      <c r="BA349" s="34"/>
    </row>
    <row r="350" spans="2:53" ht="14.1" customHeight="1" x14ac:dyDescent="0.15">
      <c r="B350" s="492">
        <v>5</v>
      </c>
      <c r="C350" s="493" t="s">
        <v>130</v>
      </c>
      <c r="D350" s="494">
        <v>17</v>
      </c>
      <c r="E350" s="494" t="s">
        <v>131</v>
      </c>
      <c r="F350" s="492" t="s">
        <v>140</v>
      </c>
      <c r="G350" s="494"/>
      <c r="H350" s="538"/>
      <c r="I350" s="539"/>
      <c r="J350" s="540"/>
      <c r="K350" s="558">
        <f t="shared" ref="K350" si="161">$M$226</f>
        <v>0</v>
      </c>
      <c r="L350" s="559"/>
      <c r="M350" s="559"/>
      <c r="N350" s="559"/>
      <c r="O350" s="584">
        <f t="shared" ref="O350" si="162">$M$235</f>
        <v>0</v>
      </c>
      <c r="P350" s="585"/>
      <c r="Q350" s="585"/>
      <c r="R350" s="585"/>
      <c r="S350" s="585"/>
      <c r="T350" s="586"/>
      <c r="U350" s="504">
        <f t="shared" ref="U350" si="163">IF(AND(H350="△",AV350="●"),IF(K350=0,20,20+ROUNDDOWN((K350-1000)/1000,0)*20),0)</f>
        <v>0</v>
      </c>
      <c r="V350" s="399"/>
      <c r="W350" s="400"/>
      <c r="X350" s="405">
        <f t="shared" ref="X350" si="164">IF(AND(H350="△",AV350="●"),IF(O350&gt;=10,O350*0.2,0),0)</f>
        <v>0</v>
      </c>
      <c r="Y350" s="406"/>
      <c r="Z350" s="407"/>
      <c r="AA350" s="414">
        <f t="shared" ref="AA350" si="165">IF(AND(H350="△",AV350="●"),P352*2,0)</f>
        <v>0</v>
      </c>
      <c r="AB350" s="399"/>
      <c r="AC350" s="400"/>
      <c r="AD350" s="417">
        <f t="shared" ref="AD350" si="166">U350+X350+AA350</f>
        <v>0</v>
      </c>
      <c r="AE350" s="418"/>
      <c r="AF350" s="418"/>
      <c r="AG350" s="419"/>
      <c r="AH350" s="541">
        <v>1</v>
      </c>
      <c r="AI350" s="542"/>
      <c r="AJ350" s="543"/>
      <c r="AK350" s="454">
        <f t="shared" ref="AK350" si="167">IF(AH350=1,$AL$36,IF(AH350=2,$AL$54,IF(AH350=3,$AL$73,IF(AH350=4,$AL$91,IF(AH350=5,$AL$109,IF(AH350=6,$AL$128,IF(AH350=7,$AL$146,IF(AH350=8,$AL$165,IF(AH350=9,$AL$183,IF(AH350=10,$AL$201,0))))))))))</f>
        <v>0</v>
      </c>
      <c r="AL350" s="455"/>
      <c r="AM350" s="456"/>
      <c r="AN350" s="381">
        <f t="shared" ref="AN350" si="168">IF(H350="○",AD350,ROUNDUP(AD350*AK350,1))</f>
        <v>0</v>
      </c>
      <c r="AO350" s="381"/>
      <c r="AP350" s="381"/>
      <c r="AQ350" s="381"/>
      <c r="AR350" s="382"/>
      <c r="AT350" s="346"/>
      <c r="AU350" s="534"/>
      <c r="AV350" s="346" t="str">
        <f>IF(OR(H350="×",AV354="×"),"×","●")</f>
        <v>●</v>
      </c>
      <c r="AW350" s="534">
        <f>IF(AV350="●",IF(H350="定","-",H350),"-")</f>
        <v>0</v>
      </c>
      <c r="AX350" s="34"/>
      <c r="AY350" s="346"/>
      <c r="AZ350" s="534"/>
      <c r="BA350" s="34"/>
    </row>
    <row r="351" spans="2:53" ht="14.1" customHeight="1" x14ac:dyDescent="0.15">
      <c r="B351" s="486"/>
      <c r="C351" s="488"/>
      <c r="D351" s="490"/>
      <c r="E351" s="490"/>
      <c r="F351" s="486"/>
      <c r="G351" s="490"/>
      <c r="H351" s="541"/>
      <c r="I351" s="542"/>
      <c r="J351" s="543"/>
      <c r="K351" s="560"/>
      <c r="L351" s="561"/>
      <c r="M351" s="561"/>
      <c r="N351" s="561"/>
      <c r="O351" s="587"/>
      <c r="P351" s="588"/>
      <c r="Q351" s="588"/>
      <c r="R351" s="588"/>
      <c r="S351" s="588"/>
      <c r="T351" s="589"/>
      <c r="U351" s="505"/>
      <c r="V351" s="401"/>
      <c r="W351" s="402"/>
      <c r="X351" s="408"/>
      <c r="Y351" s="409"/>
      <c r="Z351" s="410"/>
      <c r="AA351" s="415"/>
      <c r="AB351" s="401"/>
      <c r="AC351" s="402"/>
      <c r="AD351" s="420"/>
      <c r="AE351" s="421"/>
      <c r="AF351" s="421"/>
      <c r="AG351" s="422"/>
      <c r="AH351" s="541"/>
      <c r="AI351" s="542"/>
      <c r="AJ351" s="543"/>
      <c r="AK351" s="457"/>
      <c r="AL351" s="457"/>
      <c r="AM351" s="458"/>
      <c r="AN351" s="383"/>
      <c r="AO351" s="383"/>
      <c r="AP351" s="383"/>
      <c r="AQ351" s="383"/>
      <c r="AR351" s="384"/>
      <c r="AT351" s="346"/>
      <c r="AU351" s="534"/>
      <c r="AV351" s="346"/>
      <c r="AW351" s="534"/>
      <c r="AX351" s="34"/>
      <c r="AY351" s="346"/>
      <c r="AZ351" s="534"/>
      <c r="BA351" s="34"/>
    </row>
    <row r="352" spans="2:53" ht="14.1" customHeight="1" x14ac:dyDescent="0.15">
      <c r="B352" s="486"/>
      <c r="C352" s="488"/>
      <c r="D352" s="490"/>
      <c r="E352" s="490"/>
      <c r="F352" s="486"/>
      <c r="G352" s="490"/>
      <c r="H352" s="541"/>
      <c r="I352" s="542"/>
      <c r="J352" s="543"/>
      <c r="K352" s="560"/>
      <c r="L352" s="561"/>
      <c r="M352" s="561"/>
      <c r="N352" s="561"/>
      <c r="O352" s="576"/>
      <c r="P352" s="578">
        <f t="shared" ref="P352" si="169">$M$237</f>
        <v>0</v>
      </c>
      <c r="Q352" s="579"/>
      <c r="R352" s="579"/>
      <c r="S352" s="579"/>
      <c r="T352" s="580"/>
      <c r="U352" s="505"/>
      <c r="V352" s="401"/>
      <c r="W352" s="402"/>
      <c r="X352" s="408"/>
      <c r="Y352" s="409"/>
      <c r="Z352" s="410"/>
      <c r="AA352" s="415"/>
      <c r="AB352" s="401"/>
      <c r="AC352" s="402"/>
      <c r="AD352" s="420"/>
      <c r="AE352" s="421"/>
      <c r="AF352" s="421"/>
      <c r="AG352" s="422"/>
      <c r="AH352" s="541"/>
      <c r="AI352" s="542"/>
      <c r="AJ352" s="543"/>
      <c r="AK352" s="457"/>
      <c r="AL352" s="457"/>
      <c r="AM352" s="458"/>
      <c r="AN352" s="383"/>
      <c r="AO352" s="383"/>
      <c r="AP352" s="383"/>
      <c r="AQ352" s="383"/>
      <c r="AR352" s="384"/>
      <c r="AT352" s="346"/>
      <c r="AU352" s="534"/>
      <c r="AV352" s="346"/>
      <c r="AW352" s="534"/>
      <c r="AX352" s="34"/>
      <c r="AY352" s="346"/>
      <c r="AZ352" s="534"/>
      <c r="BA352" s="34"/>
    </row>
    <row r="353" spans="2:53" ht="14.1" customHeight="1" x14ac:dyDescent="0.15">
      <c r="B353" s="487"/>
      <c r="C353" s="489"/>
      <c r="D353" s="491"/>
      <c r="E353" s="491"/>
      <c r="F353" s="487"/>
      <c r="G353" s="491"/>
      <c r="H353" s="544"/>
      <c r="I353" s="545"/>
      <c r="J353" s="546"/>
      <c r="K353" s="562"/>
      <c r="L353" s="563"/>
      <c r="M353" s="563"/>
      <c r="N353" s="563"/>
      <c r="O353" s="577"/>
      <c r="P353" s="581"/>
      <c r="Q353" s="582"/>
      <c r="R353" s="582"/>
      <c r="S353" s="582"/>
      <c r="T353" s="583"/>
      <c r="U353" s="506"/>
      <c r="V353" s="403"/>
      <c r="W353" s="404"/>
      <c r="X353" s="411"/>
      <c r="Y353" s="412"/>
      <c r="Z353" s="413"/>
      <c r="AA353" s="416"/>
      <c r="AB353" s="403"/>
      <c r="AC353" s="404"/>
      <c r="AD353" s="423"/>
      <c r="AE353" s="424"/>
      <c r="AF353" s="424"/>
      <c r="AG353" s="425"/>
      <c r="AH353" s="544"/>
      <c r="AI353" s="545"/>
      <c r="AJ353" s="546"/>
      <c r="AK353" s="457"/>
      <c r="AL353" s="457"/>
      <c r="AM353" s="458"/>
      <c r="AN353" s="385"/>
      <c r="AO353" s="385"/>
      <c r="AP353" s="385"/>
      <c r="AQ353" s="385"/>
      <c r="AR353" s="386"/>
      <c r="AT353" s="346"/>
      <c r="AU353" s="534"/>
      <c r="AV353" s="346"/>
      <c r="AW353" s="534"/>
      <c r="AX353" s="34"/>
      <c r="AY353" s="346"/>
      <c r="AZ353" s="534"/>
      <c r="BA353" s="34"/>
    </row>
    <row r="354" spans="2:53" ht="14.1" customHeight="1" x14ac:dyDescent="0.15">
      <c r="B354" s="492">
        <v>5</v>
      </c>
      <c r="C354" s="493" t="s">
        <v>130</v>
      </c>
      <c r="D354" s="494">
        <v>18</v>
      </c>
      <c r="E354" s="494" t="s">
        <v>131</v>
      </c>
      <c r="F354" s="492" t="s">
        <v>141</v>
      </c>
      <c r="G354" s="494"/>
      <c r="H354" s="538"/>
      <c r="I354" s="539"/>
      <c r="J354" s="540"/>
      <c r="K354" s="558">
        <f t="shared" ref="K354" si="170">$M$226</f>
        <v>0</v>
      </c>
      <c r="L354" s="559"/>
      <c r="M354" s="559"/>
      <c r="N354" s="559"/>
      <c r="O354" s="584">
        <f t="shared" ref="O354" si="171">$M$235</f>
        <v>0</v>
      </c>
      <c r="P354" s="585"/>
      <c r="Q354" s="585"/>
      <c r="R354" s="585"/>
      <c r="S354" s="585"/>
      <c r="T354" s="586"/>
      <c r="U354" s="504">
        <f t="shared" ref="U354" si="172">IF(AND(H354="△",AV354="●"),IF(K354=0,20,20+ROUNDDOWN((K354-1000)/1000,0)*20),0)</f>
        <v>0</v>
      </c>
      <c r="V354" s="399"/>
      <c r="W354" s="400"/>
      <c r="X354" s="405">
        <f t="shared" ref="X354" si="173">IF(AND(H354="△",AV354="●"),IF(O354&gt;=10,O354*0.2,0),0)</f>
        <v>0</v>
      </c>
      <c r="Y354" s="406"/>
      <c r="Z354" s="407"/>
      <c r="AA354" s="414">
        <f t="shared" ref="AA354" si="174">IF(AND(H354="△",AV354="●"),P356*2,0)</f>
        <v>0</v>
      </c>
      <c r="AB354" s="399"/>
      <c r="AC354" s="400"/>
      <c r="AD354" s="417">
        <f t="shared" ref="AD354" si="175">U354+X354+AA354</f>
        <v>0</v>
      </c>
      <c r="AE354" s="418"/>
      <c r="AF354" s="418"/>
      <c r="AG354" s="419"/>
      <c r="AH354" s="541">
        <v>1</v>
      </c>
      <c r="AI354" s="542"/>
      <c r="AJ354" s="543"/>
      <c r="AK354" s="454">
        <f t="shared" ref="AK354" si="176">IF(AH354=1,$AL$36,IF(AH354=2,$AL$54,IF(AH354=3,$AL$73,IF(AH354=4,$AL$91,IF(AH354=5,$AL$109,IF(AH354=6,$AL$128,IF(AH354=7,$AL$146,IF(AH354=8,$AL$165,IF(AH354=9,$AL$183,IF(AH354=10,$AL$201,0))))))))))</f>
        <v>0</v>
      </c>
      <c r="AL354" s="455"/>
      <c r="AM354" s="456"/>
      <c r="AN354" s="381">
        <f t="shared" ref="AN354" si="177">IF(H354="○",AD354,ROUNDUP(AD354*AK354,1))</f>
        <v>0</v>
      </c>
      <c r="AO354" s="381"/>
      <c r="AP354" s="381"/>
      <c r="AQ354" s="381"/>
      <c r="AR354" s="382"/>
      <c r="AT354" s="346"/>
      <c r="AU354" s="534"/>
      <c r="AV354" s="346" t="str">
        <f>IF(OR(H354="×",AV358="×"),"×","●")</f>
        <v>●</v>
      </c>
      <c r="AW354" s="534">
        <f>IF(AV354="●",IF(H354="定","-",H354),"-")</f>
        <v>0</v>
      </c>
      <c r="AX354" s="34"/>
      <c r="AY354" s="346"/>
      <c r="AZ354" s="534"/>
      <c r="BA354" s="34"/>
    </row>
    <row r="355" spans="2:53" ht="14.1" customHeight="1" x14ac:dyDescent="0.15">
      <c r="B355" s="486"/>
      <c r="C355" s="488"/>
      <c r="D355" s="490"/>
      <c r="E355" s="490"/>
      <c r="F355" s="486"/>
      <c r="G355" s="490"/>
      <c r="H355" s="541"/>
      <c r="I355" s="542"/>
      <c r="J355" s="543"/>
      <c r="K355" s="560"/>
      <c r="L355" s="561"/>
      <c r="M355" s="561"/>
      <c r="N355" s="561"/>
      <c r="O355" s="587"/>
      <c r="P355" s="588"/>
      <c r="Q355" s="588"/>
      <c r="R355" s="588"/>
      <c r="S355" s="588"/>
      <c r="T355" s="589"/>
      <c r="U355" s="505"/>
      <c r="V355" s="401"/>
      <c r="W355" s="402"/>
      <c r="X355" s="408"/>
      <c r="Y355" s="409"/>
      <c r="Z355" s="410"/>
      <c r="AA355" s="415"/>
      <c r="AB355" s="401"/>
      <c r="AC355" s="402"/>
      <c r="AD355" s="420"/>
      <c r="AE355" s="421"/>
      <c r="AF355" s="421"/>
      <c r="AG355" s="422"/>
      <c r="AH355" s="541"/>
      <c r="AI355" s="542"/>
      <c r="AJ355" s="543"/>
      <c r="AK355" s="457"/>
      <c r="AL355" s="457"/>
      <c r="AM355" s="458"/>
      <c r="AN355" s="383"/>
      <c r="AO355" s="383"/>
      <c r="AP355" s="383"/>
      <c r="AQ355" s="383"/>
      <c r="AR355" s="384"/>
      <c r="AT355" s="346"/>
      <c r="AU355" s="534"/>
      <c r="AV355" s="346"/>
      <c r="AW355" s="534"/>
      <c r="AX355" s="34"/>
      <c r="AY355" s="346"/>
      <c r="AZ355" s="534"/>
      <c r="BA355" s="34"/>
    </row>
    <row r="356" spans="2:53" ht="14.1" customHeight="1" x14ac:dyDescent="0.15">
      <c r="B356" s="486"/>
      <c r="C356" s="488"/>
      <c r="D356" s="490"/>
      <c r="E356" s="490"/>
      <c r="F356" s="486"/>
      <c r="G356" s="490"/>
      <c r="H356" s="541"/>
      <c r="I356" s="542"/>
      <c r="J356" s="543"/>
      <c r="K356" s="560"/>
      <c r="L356" s="561"/>
      <c r="M356" s="561"/>
      <c r="N356" s="561"/>
      <c r="O356" s="576"/>
      <c r="P356" s="578">
        <f t="shared" ref="P356" si="178">$M$237</f>
        <v>0</v>
      </c>
      <c r="Q356" s="579"/>
      <c r="R356" s="579"/>
      <c r="S356" s="579"/>
      <c r="T356" s="580"/>
      <c r="U356" s="505"/>
      <c r="V356" s="401"/>
      <c r="W356" s="402"/>
      <c r="X356" s="408"/>
      <c r="Y356" s="409"/>
      <c r="Z356" s="410"/>
      <c r="AA356" s="415"/>
      <c r="AB356" s="401"/>
      <c r="AC356" s="402"/>
      <c r="AD356" s="420"/>
      <c r="AE356" s="421"/>
      <c r="AF356" s="421"/>
      <c r="AG356" s="422"/>
      <c r="AH356" s="541"/>
      <c r="AI356" s="542"/>
      <c r="AJ356" s="543"/>
      <c r="AK356" s="457"/>
      <c r="AL356" s="457"/>
      <c r="AM356" s="458"/>
      <c r="AN356" s="383"/>
      <c r="AO356" s="383"/>
      <c r="AP356" s="383"/>
      <c r="AQ356" s="383"/>
      <c r="AR356" s="384"/>
      <c r="AT356" s="346"/>
      <c r="AU356" s="534"/>
      <c r="AV356" s="346"/>
      <c r="AW356" s="534"/>
      <c r="AX356" s="34"/>
      <c r="AY356" s="346"/>
      <c r="AZ356" s="534"/>
      <c r="BA356" s="34"/>
    </row>
    <row r="357" spans="2:53" ht="14.1" customHeight="1" x14ac:dyDescent="0.15">
      <c r="B357" s="487"/>
      <c r="C357" s="489"/>
      <c r="D357" s="491"/>
      <c r="E357" s="491"/>
      <c r="F357" s="487"/>
      <c r="G357" s="491"/>
      <c r="H357" s="544"/>
      <c r="I357" s="545"/>
      <c r="J357" s="546"/>
      <c r="K357" s="562"/>
      <c r="L357" s="563"/>
      <c r="M357" s="563"/>
      <c r="N357" s="563"/>
      <c r="O357" s="577"/>
      <c r="P357" s="581"/>
      <c r="Q357" s="582"/>
      <c r="R357" s="582"/>
      <c r="S357" s="582"/>
      <c r="T357" s="583"/>
      <c r="U357" s="506"/>
      <c r="V357" s="403"/>
      <c r="W357" s="404"/>
      <c r="X357" s="411"/>
      <c r="Y357" s="412"/>
      <c r="Z357" s="413"/>
      <c r="AA357" s="416"/>
      <c r="AB357" s="403"/>
      <c r="AC357" s="404"/>
      <c r="AD357" s="423"/>
      <c r="AE357" s="424"/>
      <c r="AF357" s="424"/>
      <c r="AG357" s="425"/>
      <c r="AH357" s="544"/>
      <c r="AI357" s="545"/>
      <c r="AJ357" s="546"/>
      <c r="AK357" s="457"/>
      <c r="AL357" s="457"/>
      <c r="AM357" s="458"/>
      <c r="AN357" s="385"/>
      <c r="AO357" s="385"/>
      <c r="AP357" s="385"/>
      <c r="AQ357" s="385"/>
      <c r="AR357" s="386"/>
      <c r="AT357" s="346"/>
      <c r="AU357" s="534"/>
      <c r="AV357" s="346"/>
      <c r="AW357" s="534"/>
      <c r="AX357" s="34"/>
      <c r="AY357" s="346"/>
      <c r="AZ357" s="534"/>
      <c r="BA357" s="34"/>
    </row>
    <row r="358" spans="2:53" ht="14.1" customHeight="1" x14ac:dyDescent="0.15">
      <c r="B358" s="492">
        <v>5</v>
      </c>
      <c r="C358" s="493" t="s">
        <v>130</v>
      </c>
      <c r="D358" s="494">
        <v>19</v>
      </c>
      <c r="E358" s="494" t="s">
        <v>131</v>
      </c>
      <c r="F358" s="492" t="s">
        <v>135</v>
      </c>
      <c r="G358" s="494"/>
      <c r="H358" s="538"/>
      <c r="I358" s="539"/>
      <c r="J358" s="540"/>
      <c r="K358" s="558">
        <f t="shared" ref="K358" si="179">$M$226</f>
        <v>0</v>
      </c>
      <c r="L358" s="559"/>
      <c r="M358" s="559"/>
      <c r="N358" s="559"/>
      <c r="O358" s="584">
        <f t="shared" ref="O358" si="180">$M$235</f>
        <v>0</v>
      </c>
      <c r="P358" s="585"/>
      <c r="Q358" s="585"/>
      <c r="R358" s="585"/>
      <c r="S358" s="585"/>
      <c r="T358" s="586"/>
      <c r="U358" s="504">
        <f t="shared" ref="U358" si="181">IF(AND(H358="△",AV358="●"),IF(K358=0,20,20+ROUNDDOWN((K358-1000)/1000,0)*20),0)</f>
        <v>0</v>
      </c>
      <c r="V358" s="399"/>
      <c r="W358" s="400"/>
      <c r="X358" s="405">
        <f t="shared" ref="X358" si="182">IF(AND(H358="△",AV358="●"),IF(O358&gt;=10,O358*0.2,0),0)</f>
        <v>0</v>
      </c>
      <c r="Y358" s="406"/>
      <c r="Z358" s="407"/>
      <c r="AA358" s="414">
        <f t="shared" ref="AA358" si="183">IF(AND(H358="△",AV358="●"),P360*2,0)</f>
        <v>0</v>
      </c>
      <c r="AB358" s="399"/>
      <c r="AC358" s="400"/>
      <c r="AD358" s="417">
        <f t="shared" ref="AD358" si="184">U358+X358+AA358</f>
        <v>0</v>
      </c>
      <c r="AE358" s="418"/>
      <c r="AF358" s="418"/>
      <c r="AG358" s="419"/>
      <c r="AH358" s="541">
        <v>1</v>
      </c>
      <c r="AI358" s="542"/>
      <c r="AJ358" s="543"/>
      <c r="AK358" s="454">
        <f t="shared" ref="AK358" si="185">IF(AH358=1,$AL$36,IF(AH358=2,$AL$54,IF(AH358=3,$AL$73,IF(AH358=4,$AL$91,IF(AH358=5,$AL$109,IF(AH358=6,$AL$128,IF(AH358=7,$AL$146,IF(AH358=8,$AL$165,IF(AH358=9,$AL$183,IF(AH358=10,$AL$201,0))))))))))</f>
        <v>0</v>
      </c>
      <c r="AL358" s="455"/>
      <c r="AM358" s="456"/>
      <c r="AN358" s="381">
        <f t="shared" ref="AN358" si="186">IF(H358="○",AD358,ROUNDUP(AD358*AK358,1))</f>
        <v>0</v>
      </c>
      <c r="AO358" s="381"/>
      <c r="AP358" s="381"/>
      <c r="AQ358" s="381"/>
      <c r="AR358" s="382"/>
      <c r="AT358" s="346"/>
      <c r="AU358" s="534"/>
      <c r="AV358" s="346" t="str">
        <f>IF(OR(H358="×",AV362="×"),"×","●")</f>
        <v>●</v>
      </c>
      <c r="AW358" s="534">
        <f>IF(AV358="●",IF(H358="定","-",H358),"-")</f>
        <v>0</v>
      </c>
      <c r="AX358" s="34"/>
      <c r="AY358" s="346"/>
      <c r="AZ358" s="534"/>
      <c r="BA358" s="34"/>
    </row>
    <row r="359" spans="2:53" ht="14.1" customHeight="1" x14ac:dyDescent="0.15">
      <c r="B359" s="486"/>
      <c r="C359" s="488"/>
      <c r="D359" s="490"/>
      <c r="E359" s="490"/>
      <c r="F359" s="486"/>
      <c r="G359" s="490"/>
      <c r="H359" s="541"/>
      <c r="I359" s="542"/>
      <c r="J359" s="543"/>
      <c r="K359" s="560"/>
      <c r="L359" s="561"/>
      <c r="M359" s="561"/>
      <c r="N359" s="561"/>
      <c r="O359" s="587"/>
      <c r="P359" s="588"/>
      <c r="Q359" s="588"/>
      <c r="R359" s="588"/>
      <c r="S359" s="588"/>
      <c r="T359" s="589"/>
      <c r="U359" s="505"/>
      <c r="V359" s="401"/>
      <c r="W359" s="402"/>
      <c r="X359" s="408"/>
      <c r="Y359" s="409"/>
      <c r="Z359" s="410"/>
      <c r="AA359" s="415"/>
      <c r="AB359" s="401"/>
      <c r="AC359" s="402"/>
      <c r="AD359" s="420"/>
      <c r="AE359" s="421"/>
      <c r="AF359" s="421"/>
      <c r="AG359" s="422"/>
      <c r="AH359" s="541"/>
      <c r="AI359" s="542"/>
      <c r="AJ359" s="543"/>
      <c r="AK359" s="457"/>
      <c r="AL359" s="457"/>
      <c r="AM359" s="458"/>
      <c r="AN359" s="383"/>
      <c r="AO359" s="383"/>
      <c r="AP359" s="383"/>
      <c r="AQ359" s="383"/>
      <c r="AR359" s="384"/>
      <c r="AT359" s="346"/>
      <c r="AU359" s="534"/>
      <c r="AV359" s="346"/>
      <c r="AW359" s="534"/>
      <c r="AX359" s="34"/>
      <c r="AY359" s="346"/>
      <c r="AZ359" s="534"/>
      <c r="BA359" s="34"/>
    </row>
    <row r="360" spans="2:53" ht="14.1" customHeight="1" x14ac:dyDescent="0.15">
      <c r="B360" s="486"/>
      <c r="C360" s="488"/>
      <c r="D360" s="490"/>
      <c r="E360" s="490"/>
      <c r="F360" s="486"/>
      <c r="G360" s="490"/>
      <c r="H360" s="541"/>
      <c r="I360" s="542"/>
      <c r="J360" s="543"/>
      <c r="K360" s="560"/>
      <c r="L360" s="561"/>
      <c r="M360" s="561"/>
      <c r="N360" s="561"/>
      <c r="O360" s="576"/>
      <c r="P360" s="578">
        <f t="shared" ref="P360" si="187">$M$237</f>
        <v>0</v>
      </c>
      <c r="Q360" s="579"/>
      <c r="R360" s="579"/>
      <c r="S360" s="579"/>
      <c r="T360" s="580"/>
      <c r="U360" s="505"/>
      <c r="V360" s="401"/>
      <c r="W360" s="402"/>
      <c r="X360" s="408"/>
      <c r="Y360" s="409"/>
      <c r="Z360" s="410"/>
      <c r="AA360" s="415"/>
      <c r="AB360" s="401"/>
      <c r="AC360" s="402"/>
      <c r="AD360" s="420"/>
      <c r="AE360" s="421"/>
      <c r="AF360" s="421"/>
      <c r="AG360" s="422"/>
      <c r="AH360" s="541"/>
      <c r="AI360" s="542"/>
      <c r="AJ360" s="543"/>
      <c r="AK360" s="457"/>
      <c r="AL360" s="457"/>
      <c r="AM360" s="458"/>
      <c r="AN360" s="383"/>
      <c r="AO360" s="383"/>
      <c r="AP360" s="383"/>
      <c r="AQ360" s="383"/>
      <c r="AR360" s="384"/>
      <c r="AT360" s="346"/>
      <c r="AU360" s="534"/>
      <c r="AV360" s="346"/>
      <c r="AW360" s="534"/>
      <c r="AX360" s="34"/>
      <c r="AY360" s="346"/>
      <c r="AZ360" s="534"/>
      <c r="BA360" s="34"/>
    </row>
    <row r="361" spans="2:53" ht="14.1" customHeight="1" x14ac:dyDescent="0.15">
      <c r="B361" s="487"/>
      <c r="C361" s="489"/>
      <c r="D361" s="491"/>
      <c r="E361" s="491"/>
      <c r="F361" s="487"/>
      <c r="G361" s="491"/>
      <c r="H361" s="544"/>
      <c r="I361" s="545"/>
      <c r="J361" s="546"/>
      <c r="K361" s="562"/>
      <c r="L361" s="563"/>
      <c r="M361" s="563"/>
      <c r="N361" s="563"/>
      <c r="O361" s="577"/>
      <c r="P361" s="581"/>
      <c r="Q361" s="582"/>
      <c r="R361" s="582"/>
      <c r="S361" s="582"/>
      <c r="T361" s="583"/>
      <c r="U361" s="506"/>
      <c r="V361" s="403"/>
      <c r="W361" s="404"/>
      <c r="X361" s="411"/>
      <c r="Y361" s="412"/>
      <c r="Z361" s="413"/>
      <c r="AA361" s="416"/>
      <c r="AB361" s="403"/>
      <c r="AC361" s="404"/>
      <c r="AD361" s="423"/>
      <c r="AE361" s="424"/>
      <c r="AF361" s="424"/>
      <c r="AG361" s="425"/>
      <c r="AH361" s="544"/>
      <c r="AI361" s="545"/>
      <c r="AJ361" s="546"/>
      <c r="AK361" s="457"/>
      <c r="AL361" s="457"/>
      <c r="AM361" s="458"/>
      <c r="AN361" s="385"/>
      <c r="AO361" s="385"/>
      <c r="AP361" s="385"/>
      <c r="AQ361" s="385"/>
      <c r="AR361" s="386"/>
      <c r="AT361" s="346"/>
      <c r="AU361" s="534"/>
      <c r="AV361" s="346"/>
      <c r="AW361" s="534"/>
      <c r="AX361" s="34"/>
      <c r="AY361" s="346"/>
      <c r="AZ361" s="534"/>
      <c r="BA361" s="34"/>
    </row>
    <row r="362" spans="2:53" ht="14.1" customHeight="1" x14ac:dyDescent="0.15">
      <c r="B362" s="492">
        <v>5</v>
      </c>
      <c r="C362" s="493" t="s">
        <v>130</v>
      </c>
      <c r="D362" s="494">
        <v>20</v>
      </c>
      <c r="E362" s="494" t="s">
        <v>131</v>
      </c>
      <c r="F362" s="492" t="s">
        <v>136</v>
      </c>
      <c r="G362" s="494"/>
      <c r="H362" s="538"/>
      <c r="I362" s="539"/>
      <c r="J362" s="540"/>
      <c r="K362" s="558">
        <f t="shared" ref="K362" si="188">$M$226</f>
        <v>0</v>
      </c>
      <c r="L362" s="559"/>
      <c r="M362" s="559"/>
      <c r="N362" s="559"/>
      <c r="O362" s="584">
        <f t="shared" ref="O362" si="189">$M$235</f>
        <v>0</v>
      </c>
      <c r="P362" s="585"/>
      <c r="Q362" s="585"/>
      <c r="R362" s="585"/>
      <c r="S362" s="585"/>
      <c r="T362" s="586"/>
      <c r="U362" s="504">
        <f t="shared" ref="U362" si="190">IF(AND(H362="△",AV362="●"),IF(K362=0,20,20+ROUNDDOWN((K362-1000)/1000,0)*20),0)</f>
        <v>0</v>
      </c>
      <c r="V362" s="399"/>
      <c r="W362" s="400"/>
      <c r="X362" s="405">
        <f t="shared" ref="X362" si="191">IF(AND(H362="△",AV362="●"),IF(O362&gt;=10,O362*0.2,0),0)</f>
        <v>0</v>
      </c>
      <c r="Y362" s="406"/>
      <c r="Z362" s="407"/>
      <c r="AA362" s="414">
        <f t="shared" ref="AA362" si="192">IF(AND(H362="△",AV362="●"),P364*2,0)</f>
        <v>0</v>
      </c>
      <c r="AB362" s="399"/>
      <c r="AC362" s="400"/>
      <c r="AD362" s="417">
        <f t="shared" ref="AD362" si="193">U362+X362+AA362</f>
        <v>0</v>
      </c>
      <c r="AE362" s="418"/>
      <c r="AF362" s="418"/>
      <c r="AG362" s="419"/>
      <c r="AH362" s="541">
        <v>1</v>
      </c>
      <c r="AI362" s="542"/>
      <c r="AJ362" s="543"/>
      <c r="AK362" s="454">
        <f t="shared" ref="AK362" si="194">IF(AH362=1,$AL$36,IF(AH362=2,$AL$54,IF(AH362=3,$AL$73,IF(AH362=4,$AL$91,IF(AH362=5,$AL$109,IF(AH362=6,$AL$128,IF(AH362=7,$AL$146,IF(AH362=8,$AL$165,IF(AH362=9,$AL$183,IF(AH362=10,$AL$201,0))))))))))</f>
        <v>0</v>
      </c>
      <c r="AL362" s="455"/>
      <c r="AM362" s="456"/>
      <c r="AN362" s="381">
        <f t="shared" ref="AN362" si="195">IF(H362="○",AD362,ROUNDUP(AD362*AK362,1))</f>
        <v>0</v>
      </c>
      <c r="AO362" s="381"/>
      <c r="AP362" s="381"/>
      <c r="AQ362" s="381"/>
      <c r="AR362" s="382"/>
      <c r="AT362" s="346"/>
      <c r="AU362" s="534"/>
      <c r="AV362" s="346" t="str">
        <f>IF(OR(H362="×",AV366="×"),"×","●")</f>
        <v>●</v>
      </c>
      <c r="AW362" s="534">
        <f>IF(AV362="●",IF(H362="定","-",H362),"-")</f>
        <v>0</v>
      </c>
      <c r="AX362" s="34"/>
      <c r="AY362" s="346"/>
      <c r="AZ362" s="534"/>
      <c r="BA362" s="34"/>
    </row>
    <row r="363" spans="2:53" ht="14.1" customHeight="1" x14ac:dyDescent="0.15">
      <c r="B363" s="486"/>
      <c r="C363" s="488"/>
      <c r="D363" s="490"/>
      <c r="E363" s="490"/>
      <c r="F363" s="486"/>
      <c r="G363" s="490"/>
      <c r="H363" s="541"/>
      <c r="I363" s="542"/>
      <c r="J363" s="543"/>
      <c r="K363" s="560"/>
      <c r="L363" s="561"/>
      <c r="M363" s="561"/>
      <c r="N363" s="561"/>
      <c r="O363" s="587"/>
      <c r="P363" s="588"/>
      <c r="Q363" s="588"/>
      <c r="R363" s="588"/>
      <c r="S363" s="588"/>
      <c r="T363" s="589"/>
      <c r="U363" s="505"/>
      <c r="V363" s="401"/>
      <c r="W363" s="402"/>
      <c r="X363" s="408"/>
      <c r="Y363" s="409"/>
      <c r="Z363" s="410"/>
      <c r="AA363" s="415"/>
      <c r="AB363" s="401"/>
      <c r="AC363" s="402"/>
      <c r="AD363" s="420"/>
      <c r="AE363" s="421"/>
      <c r="AF363" s="421"/>
      <c r="AG363" s="422"/>
      <c r="AH363" s="541"/>
      <c r="AI363" s="542"/>
      <c r="AJ363" s="543"/>
      <c r="AK363" s="457"/>
      <c r="AL363" s="457"/>
      <c r="AM363" s="458"/>
      <c r="AN363" s="383"/>
      <c r="AO363" s="383"/>
      <c r="AP363" s="383"/>
      <c r="AQ363" s="383"/>
      <c r="AR363" s="384"/>
      <c r="AT363" s="346"/>
      <c r="AU363" s="534"/>
      <c r="AV363" s="346"/>
      <c r="AW363" s="534"/>
      <c r="AX363" s="34"/>
      <c r="AY363" s="346"/>
      <c r="AZ363" s="534"/>
      <c r="BA363" s="34"/>
    </row>
    <row r="364" spans="2:53" ht="14.1" customHeight="1" x14ac:dyDescent="0.15">
      <c r="B364" s="486"/>
      <c r="C364" s="488"/>
      <c r="D364" s="490"/>
      <c r="E364" s="490"/>
      <c r="F364" s="486"/>
      <c r="G364" s="490"/>
      <c r="H364" s="541"/>
      <c r="I364" s="542"/>
      <c r="J364" s="543"/>
      <c r="K364" s="560"/>
      <c r="L364" s="561"/>
      <c r="M364" s="561"/>
      <c r="N364" s="561"/>
      <c r="O364" s="576"/>
      <c r="P364" s="578">
        <f t="shared" ref="P364" si="196">$M$237</f>
        <v>0</v>
      </c>
      <c r="Q364" s="579"/>
      <c r="R364" s="579"/>
      <c r="S364" s="579"/>
      <c r="T364" s="580"/>
      <c r="U364" s="505"/>
      <c r="V364" s="401"/>
      <c r="W364" s="402"/>
      <c r="X364" s="408"/>
      <c r="Y364" s="409"/>
      <c r="Z364" s="410"/>
      <c r="AA364" s="415"/>
      <c r="AB364" s="401"/>
      <c r="AC364" s="402"/>
      <c r="AD364" s="420"/>
      <c r="AE364" s="421"/>
      <c r="AF364" s="421"/>
      <c r="AG364" s="422"/>
      <c r="AH364" s="541"/>
      <c r="AI364" s="542"/>
      <c r="AJ364" s="543"/>
      <c r="AK364" s="457"/>
      <c r="AL364" s="457"/>
      <c r="AM364" s="458"/>
      <c r="AN364" s="383"/>
      <c r="AO364" s="383"/>
      <c r="AP364" s="383"/>
      <c r="AQ364" s="383"/>
      <c r="AR364" s="384"/>
      <c r="AT364" s="346"/>
      <c r="AU364" s="534"/>
      <c r="AV364" s="346"/>
      <c r="AW364" s="534"/>
      <c r="AX364" s="34"/>
      <c r="AY364" s="346"/>
      <c r="AZ364" s="534"/>
      <c r="BA364" s="34"/>
    </row>
    <row r="365" spans="2:53" ht="14.1" customHeight="1" x14ac:dyDescent="0.15">
      <c r="B365" s="487"/>
      <c r="C365" s="489"/>
      <c r="D365" s="491"/>
      <c r="E365" s="491"/>
      <c r="F365" s="487"/>
      <c r="G365" s="491"/>
      <c r="H365" s="544"/>
      <c r="I365" s="545"/>
      <c r="J365" s="546"/>
      <c r="K365" s="562"/>
      <c r="L365" s="563"/>
      <c r="M365" s="563"/>
      <c r="N365" s="563"/>
      <c r="O365" s="577"/>
      <c r="P365" s="581"/>
      <c r="Q365" s="582"/>
      <c r="R365" s="582"/>
      <c r="S365" s="582"/>
      <c r="T365" s="583"/>
      <c r="U365" s="506"/>
      <c r="V365" s="403"/>
      <c r="W365" s="404"/>
      <c r="X365" s="411"/>
      <c r="Y365" s="412"/>
      <c r="Z365" s="413"/>
      <c r="AA365" s="416"/>
      <c r="AB365" s="403"/>
      <c r="AC365" s="404"/>
      <c r="AD365" s="423"/>
      <c r="AE365" s="424"/>
      <c r="AF365" s="424"/>
      <c r="AG365" s="425"/>
      <c r="AH365" s="544"/>
      <c r="AI365" s="545"/>
      <c r="AJ365" s="546"/>
      <c r="AK365" s="457"/>
      <c r="AL365" s="457"/>
      <c r="AM365" s="458"/>
      <c r="AN365" s="385"/>
      <c r="AO365" s="385"/>
      <c r="AP365" s="385"/>
      <c r="AQ365" s="385"/>
      <c r="AR365" s="386"/>
      <c r="AT365" s="346"/>
      <c r="AU365" s="534"/>
      <c r="AV365" s="346"/>
      <c r="AW365" s="534"/>
      <c r="AX365" s="34"/>
      <c r="AY365" s="346"/>
      <c r="AZ365" s="534"/>
      <c r="BA365" s="34"/>
    </row>
    <row r="366" spans="2:53" ht="14.1" customHeight="1" x14ac:dyDescent="0.15">
      <c r="B366" s="492">
        <v>5</v>
      </c>
      <c r="C366" s="493" t="s">
        <v>130</v>
      </c>
      <c r="D366" s="494">
        <v>21</v>
      </c>
      <c r="E366" s="494" t="s">
        <v>131</v>
      </c>
      <c r="F366" s="492" t="s">
        <v>137</v>
      </c>
      <c r="G366" s="494"/>
      <c r="H366" s="538"/>
      <c r="I366" s="539"/>
      <c r="J366" s="540"/>
      <c r="K366" s="558">
        <f t="shared" ref="K366" si="197">$M$226</f>
        <v>0</v>
      </c>
      <c r="L366" s="559"/>
      <c r="M366" s="559"/>
      <c r="N366" s="559"/>
      <c r="O366" s="584">
        <f t="shared" ref="O366" si="198">$M$235</f>
        <v>0</v>
      </c>
      <c r="P366" s="585"/>
      <c r="Q366" s="585"/>
      <c r="R366" s="585"/>
      <c r="S366" s="585"/>
      <c r="T366" s="586"/>
      <c r="U366" s="504">
        <f t="shared" ref="U366" si="199">IF(AND(H366="△",AV366="●"),IF(K366=0,20,20+ROUNDDOWN((K366-1000)/1000,0)*20),0)</f>
        <v>0</v>
      </c>
      <c r="V366" s="399"/>
      <c r="W366" s="400"/>
      <c r="X366" s="405">
        <f t="shared" ref="X366" si="200">IF(AND(H366="△",AV366="●"),IF(O366&gt;=10,O366*0.2,0),0)</f>
        <v>0</v>
      </c>
      <c r="Y366" s="406"/>
      <c r="Z366" s="407"/>
      <c r="AA366" s="414">
        <f t="shared" ref="AA366" si="201">IF(AND(H366="△",AV366="●"),P368*2,0)</f>
        <v>0</v>
      </c>
      <c r="AB366" s="399"/>
      <c r="AC366" s="400"/>
      <c r="AD366" s="417">
        <f t="shared" ref="AD366" si="202">U366+X366+AA366</f>
        <v>0</v>
      </c>
      <c r="AE366" s="418"/>
      <c r="AF366" s="418"/>
      <c r="AG366" s="419"/>
      <c r="AH366" s="541">
        <v>1</v>
      </c>
      <c r="AI366" s="542"/>
      <c r="AJ366" s="543"/>
      <c r="AK366" s="454">
        <f t="shared" ref="AK366" si="203">IF(AH366=1,$AL$36,IF(AH366=2,$AL$54,IF(AH366=3,$AL$73,IF(AH366=4,$AL$91,IF(AH366=5,$AL$109,IF(AH366=6,$AL$128,IF(AH366=7,$AL$146,IF(AH366=8,$AL$165,IF(AH366=9,$AL$183,IF(AH366=10,$AL$201,0))))))))))</f>
        <v>0</v>
      </c>
      <c r="AL366" s="455"/>
      <c r="AM366" s="456"/>
      <c r="AN366" s="381">
        <f t="shared" ref="AN366" si="204">IF(H366="○",AD366,ROUNDUP(AD366*AK366,1))</f>
        <v>0</v>
      </c>
      <c r="AO366" s="381"/>
      <c r="AP366" s="381"/>
      <c r="AQ366" s="381"/>
      <c r="AR366" s="382"/>
      <c r="AT366" s="346"/>
      <c r="AU366" s="534"/>
      <c r="AV366" s="346" t="str">
        <f>IF(OR(H366="×",AV370="×"),"×","●")</f>
        <v>●</v>
      </c>
      <c r="AW366" s="534">
        <f>IF(AV366="●",IF(H366="定","-",H366),"-")</f>
        <v>0</v>
      </c>
      <c r="AX366" s="34"/>
      <c r="AY366" s="346"/>
      <c r="AZ366" s="534"/>
      <c r="BA366" s="34"/>
    </row>
    <row r="367" spans="2:53" ht="14.1" customHeight="1" x14ac:dyDescent="0.15">
      <c r="B367" s="486"/>
      <c r="C367" s="488"/>
      <c r="D367" s="490"/>
      <c r="E367" s="490"/>
      <c r="F367" s="486"/>
      <c r="G367" s="490"/>
      <c r="H367" s="541"/>
      <c r="I367" s="542"/>
      <c r="J367" s="543"/>
      <c r="K367" s="560"/>
      <c r="L367" s="561"/>
      <c r="M367" s="561"/>
      <c r="N367" s="561"/>
      <c r="O367" s="587"/>
      <c r="P367" s="588"/>
      <c r="Q367" s="588"/>
      <c r="R367" s="588"/>
      <c r="S367" s="588"/>
      <c r="T367" s="589"/>
      <c r="U367" s="505"/>
      <c r="V367" s="401"/>
      <c r="W367" s="402"/>
      <c r="X367" s="408"/>
      <c r="Y367" s="409"/>
      <c r="Z367" s="410"/>
      <c r="AA367" s="415"/>
      <c r="AB367" s="401"/>
      <c r="AC367" s="402"/>
      <c r="AD367" s="420"/>
      <c r="AE367" s="421"/>
      <c r="AF367" s="421"/>
      <c r="AG367" s="422"/>
      <c r="AH367" s="541"/>
      <c r="AI367" s="542"/>
      <c r="AJ367" s="543"/>
      <c r="AK367" s="457"/>
      <c r="AL367" s="457"/>
      <c r="AM367" s="458"/>
      <c r="AN367" s="383"/>
      <c r="AO367" s="383"/>
      <c r="AP367" s="383"/>
      <c r="AQ367" s="383"/>
      <c r="AR367" s="384"/>
      <c r="AT367" s="346"/>
      <c r="AU367" s="534"/>
      <c r="AV367" s="346"/>
      <c r="AW367" s="534"/>
      <c r="AX367" s="34"/>
      <c r="AY367" s="346"/>
      <c r="AZ367" s="534"/>
      <c r="BA367" s="34"/>
    </row>
    <row r="368" spans="2:53" ht="14.1" customHeight="1" x14ac:dyDescent="0.15">
      <c r="B368" s="486"/>
      <c r="C368" s="488"/>
      <c r="D368" s="490"/>
      <c r="E368" s="490"/>
      <c r="F368" s="486"/>
      <c r="G368" s="490"/>
      <c r="H368" s="541"/>
      <c r="I368" s="542"/>
      <c r="J368" s="543"/>
      <c r="K368" s="560"/>
      <c r="L368" s="561"/>
      <c r="M368" s="561"/>
      <c r="N368" s="561"/>
      <c r="O368" s="576"/>
      <c r="P368" s="578">
        <f t="shared" ref="P368" si="205">$M$237</f>
        <v>0</v>
      </c>
      <c r="Q368" s="579"/>
      <c r="R368" s="579"/>
      <c r="S368" s="579"/>
      <c r="T368" s="580"/>
      <c r="U368" s="505"/>
      <c r="V368" s="401"/>
      <c r="W368" s="402"/>
      <c r="X368" s="408"/>
      <c r="Y368" s="409"/>
      <c r="Z368" s="410"/>
      <c r="AA368" s="415"/>
      <c r="AB368" s="401"/>
      <c r="AC368" s="402"/>
      <c r="AD368" s="420"/>
      <c r="AE368" s="421"/>
      <c r="AF368" s="421"/>
      <c r="AG368" s="422"/>
      <c r="AH368" s="541"/>
      <c r="AI368" s="542"/>
      <c r="AJ368" s="543"/>
      <c r="AK368" s="457"/>
      <c r="AL368" s="457"/>
      <c r="AM368" s="458"/>
      <c r="AN368" s="383"/>
      <c r="AO368" s="383"/>
      <c r="AP368" s="383"/>
      <c r="AQ368" s="383"/>
      <c r="AR368" s="384"/>
      <c r="AT368" s="346"/>
      <c r="AU368" s="534"/>
      <c r="AV368" s="346"/>
      <c r="AW368" s="534"/>
      <c r="AX368" s="34"/>
      <c r="AY368" s="346"/>
      <c r="AZ368" s="534"/>
      <c r="BA368" s="34"/>
    </row>
    <row r="369" spans="2:53" ht="14.1" customHeight="1" x14ac:dyDescent="0.15">
      <c r="B369" s="487"/>
      <c r="C369" s="489"/>
      <c r="D369" s="491"/>
      <c r="E369" s="491"/>
      <c r="F369" s="487"/>
      <c r="G369" s="491"/>
      <c r="H369" s="544"/>
      <c r="I369" s="545"/>
      <c r="J369" s="546"/>
      <c r="K369" s="562"/>
      <c r="L369" s="563"/>
      <c r="M369" s="563"/>
      <c r="N369" s="563"/>
      <c r="O369" s="577"/>
      <c r="P369" s="581"/>
      <c r="Q369" s="582"/>
      <c r="R369" s="582"/>
      <c r="S369" s="582"/>
      <c r="T369" s="583"/>
      <c r="U369" s="506"/>
      <c r="V369" s="403"/>
      <c r="W369" s="404"/>
      <c r="X369" s="411"/>
      <c r="Y369" s="412"/>
      <c r="Z369" s="413"/>
      <c r="AA369" s="416"/>
      <c r="AB369" s="403"/>
      <c r="AC369" s="404"/>
      <c r="AD369" s="423"/>
      <c r="AE369" s="424"/>
      <c r="AF369" s="424"/>
      <c r="AG369" s="425"/>
      <c r="AH369" s="544"/>
      <c r="AI369" s="545"/>
      <c r="AJ369" s="546"/>
      <c r="AK369" s="457"/>
      <c r="AL369" s="457"/>
      <c r="AM369" s="458"/>
      <c r="AN369" s="385"/>
      <c r="AO369" s="385"/>
      <c r="AP369" s="385"/>
      <c r="AQ369" s="385"/>
      <c r="AR369" s="386"/>
      <c r="AT369" s="346"/>
      <c r="AU369" s="534"/>
      <c r="AV369" s="346"/>
      <c r="AW369" s="534"/>
      <c r="AX369" s="34"/>
      <c r="AY369" s="346"/>
      <c r="AZ369" s="534"/>
      <c r="BA369" s="34"/>
    </row>
    <row r="370" spans="2:53" ht="14.1" customHeight="1" x14ac:dyDescent="0.15">
      <c r="B370" s="434">
        <v>5</v>
      </c>
      <c r="C370" s="437" t="s">
        <v>130</v>
      </c>
      <c r="D370" s="440">
        <v>22</v>
      </c>
      <c r="E370" s="440" t="s">
        <v>131</v>
      </c>
      <c r="F370" s="434" t="s">
        <v>138</v>
      </c>
      <c r="G370" s="440"/>
      <c r="H370" s="538"/>
      <c r="I370" s="539"/>
      <c r="J370" s="540"/>
      <c r="K370" s="558">
        <f t="shared" ref="K370" si="206">$M$226</f>
        <v>0</v>
      </c>
      <c r="L370" s="559"/>
      <c r="M370" s="559"/>
      <c r="N370" s="559"/>
      <c r="O370" s="584">
        <f t="shared" ref="O370" si="207">$M$235</f>
        <v>0</v>
      </c>
      <c r="P370" s="585"/>
      <c r="Q370" s="585"/>
      <c r="R370" s="585"/>
      <c r="S370" s="585"/>
      <c r="T370" s="586"/>
      <c r="U370" s="399">
        <f t="shared" ref="U370" si="208">IF(AND(H370="○",AV370="●"),IF(K370=0,20,20+ROUNDDOWN((K370-1000)/1000,0)*20),0)</f>
        <v>0</v>
      </c>
      <c r="V370" s="399"/>
      <c r="W370" s="400"/>
      <c r="X370" s="405">
        <f t="shared" ref="X370" si="209">IF(AND(H370="○",AV370="●"),IF(O370&gt;=10,O370*0.2,0),0)</f>
        <v>0</v>
      </c>
      <c r="Y370" s="406"/>
      <c r="Z370" s="407"/>
      <c r="AA370" s="414">
        <f t="shared" ref="AA370" si="210">IF(AND(H370="○",AV370="●"),P372*2,0)</f>
        <v>0</v>
      </c>
      <c r="AB370" s="399"/>
      <c r="AC370" s="400"/>
      <c r="AD370" s="417">
        <f t="shared" ref="AD370" si="211">U370+X370+AA370</f>
        <v>0</v>
      </c>
      <c r="AE370" s="418"/>
      <c r="AF370" s="418"/>
      <c r="AG370" s="419"/>
      <c r="AH370" s="369"/>
      <c r="AI370" s="370"/>
      <c r="AJ370" s="371"/>
      <c r="AK370" s="501"/>
      <c r="AL370" s="502"/>
      <c r="AM370" s="503"/>
      <c r="AN370" s="381">
        <f t="shared" ref="AN370" si="212">IF(H370="○",AD370,ROUNDUP(AD370*AK370,1))</f>
        <v>0</v>
      </c>
      <c r="AO370" s="381"/>
      <c r="AP370" s="381"/>
      <c r="AQ370" s="381"/>
      <c r="AR370" s="382"/>
      <c r="AT370" s="346">
        <f>$AN370-ROUNDUP($AN370*$AL$36,1)</f>
        <v>0</v>
      </c>
      <c r="AU370" s="346"/>
      <c r="AV370" s="346" t="str">
        <f>IF(OR(H370="×",AV374="×"),"×","●")</f>
        <v>●</v>
      </c>
      <c r="AW370" s="534">
        <f>IF(AV370="●",IF(H370="定","-",H370),"-")</f>
        <v>0</v>
      </c>
      <c r="AX370" s="34"/>
      <c r="AY370" s="346"/>
      <c r="AZ370" s="346"/>
      <c r="BA370" s="34"/>
    </row>
    <row r="371" spans="2:53" ht="14.1" customHeight="1" x14ac:dyDescent="0.15">
      <c r="B371" s="435"/>
      <c r="C371" s="438"/>
      <c r="D371" s="441"/>
      <c r="E371" s="441"/>
      <c r="F371" s="435"/>
      <c r="G371" s="441"/>
      <c r="H371" s="541"/>
      <c r="I371" s="542"/>
      <c r="J371" s="543"/>
      <c r="K371" s="560"/>
      <c r="L371" s="561"/>
      <c r="M371" s="561"/>
      <c r="N371" s="561"/>
      <c r="O371" s="587"/>
      <c r="P371" s="588"/>
      <c r="Q371" s="588"/>
      <c r="R371" s="588"/>
      <c r="S371" s="588"/>
      <c r="T371" s="589"/>
      <c r="U371" s="401"/>
      <c r="V371" s="401"/>
      <c r="W371" s="402"/>
      <c r="X371" s="408"/>
      <c r="Y371" s="409"/>
      <c r="Z371" s="410"/>
      <c r="AA371" s="415"/>
      <c r="AB371" s="401"/>
      <c r="AC371" s="402"/>
      <c r="AD371" s="420"/>
      <c r="AE371" s="421"/>
      <c r="AF371" s="421"/>
      <c r="AG371" s="422"/>
      <c r="AH371" s="372"/>
      <c r="AI371" s="373"/>
      <c r="AJ371" s="374"/>
      <c r="AK371" s="502"/>
      <c r="AL371" s="502"/>
      <c r="AM371" s="503"/>
      <c r="AN371" s="383"/>
      <c r="AO371" s="383"/>
      <c r="AP371" s="383"/>
      <c r="AQ371" s="383"/>
      <c r="AR371" s="384"/>
      <c r="AT371" s="346"/>
      <c r="AU371" s="346"/>
      <c r="AV371" s="346"/>
      <c r="AW371" s="534"/>
      <c r="AX371" s="34"/>
      <c r="AY371" s="346"/>
      <c r="AZ371" s="346"/>
      <c r="BA371" s="34"/>
    </row>
    <row r="372" spans="2:53" ht="14.1" customHeight="1" x14ac:dyDescent="0.15">
      <c r="B372" s="435"/>
      <c r="C372" s="438"/>
      <c r="D372" s="441"/>
      <c r="E372" s="441"/>
      <c r="F372" s="435"/>
      <c r="G372" s="441"/>
      <c r="H372" s="541"/>
      <c r="I372" s="542"/>
      <c r="J372" s="543"/>
      <c r="K372" s="560"/>
      <c r="L372" s="561"/>
      <c r="M372" s="561"/>
      <c r="N372" s="561"/>
      <c r="O372" s="576"/>
      <c r="P372" s="578">
        <f t="shared" ref="P372" si="213">$M$237</f>
        <v>0</v>
      </c>
      <c r="Q372" s="579"/>
      <c r="R372" s="579"/>
      <c r="S372" s="579"/>
      <c r="T372" s="580"/>
      <c r="U372" s="401"/>
      <c r="V372" s="401"/>
      <c r="W372" s="402"/>
      <c r="X372" s="408"/>
      <c r="Y372" s="409"/>
      <c r="Z372" s="410"/>
      <c r="AA372" s="415"/>
      <c r="AB372" s="401"/>
      <c r="AC372" s="402"/>
      <c r="AD372" s="420"/>
      <c r="AE372" s="421"/>
      <c r="AF372" s="421"/>
      <c r="AG372" s="422"/>
      <c r="AH372" s="372"/>
      <c r="AI372" s="373"/>
      <c r="AJ372" s="374"/>
      <c r="AK372" s="502"/>
      <c r="AL372" s="502"/>
      <c r="AM372" s="503"/>
      <c r="AN372" s="383"/>
      <c r="AO372" s="383"/>
      <c r="AP372" s="383"/>
      <c r="AQ372" s="383"/>
      <c r="AR372" s="384"/>
      <c r="AT372" s="346"/>
      <c r="AU372" s="346"/>
      <c r="AV372" s="346"/>
      <c r="AW372" s="534"/>
      <c r="AX372" s="34"/>
      <c r="AY372" s="346"/>
      <c r="AZ372" s="346"/>
      <c r="BA372" s="34"/>
    </row>
    <row r="373" spans="2:53" ht="14.1" customHeight="1" x14ac:dyDescent="0.15">
      <c r="B373" s="436"/>
      <c r="C373" s="439"/>
      <c r="D373" s="442"/>
      <c r="E373" s="442"/>
      <c r="F373" s="436"/>
      <c r="G373" s="442"/>
      <c r="H373" s="544"/>
      <c r="I373" s="545"/>
      <c r="J373" s="546"/>
      <c r="K373" s="562"/>
      <c r="L373" s="563"/>
      <c r="M373" s="563"/>
      <c r="N373" s="563"/>
      <c r="O373" s="577"/>
      <c r="P373" s="581"/>
      <c r="Q373" s="582"/>
      <c r="R373" s="582"/>
      <c r="S373" s="582"/>
      <c r="T373" s="583"/>
      <c r="U373" s="403"/>
      <c r="V373" s="403"/>
      <c r="W373" s="404"/>
      <c r="X373" s="411"/>
      <c r="Y373" s="412"/>
      <c r="Z373" s="413"/>
      <c r="AA373" s="416"/>
      <c r="AB373" s="403"/>
      <c r="AC373" s="404"/>
      <c r="AD373" s="423"/>
      <c r="AE373" s="424"/>
      <c r="AF373" s="424"/>
      <c r="AG373" s="425"/>
      <c r="AH373" s="375"/>
      <c r="AI373" s="376"/>
      <c r="AJ373" s="377"/>
      <c r="AK373" s="502"/>
      <c r="AL373" s="502"/>
      <c r="AM373" s="503"/>
      <c r="AN373" s="385"/>
      <c r="AO373" s="385"/>
      <c r="AP373" s="385"/>
      <c r="AQ373" s="385"/>
      <c r="AR373" s="386"/>
      <c r="AT373" s="346"/>
      <c r="AU373" s="346"/>
      <c r="AV373" s="346"/>
      <c r="AW373" s="534"/>
      <c r="AX373" s="34"/>
      <c r="AY373" s="346"/>
      <c r="AZ373" s="346"/>
      <c r="BA373" s="34"/>
    </row>
    <row r="374" spans="2:53" ht="14.1" customHeight="1" x14ac:dyDescent="0.15">
      <c r="B374" s="434">
        <v>5</v>
      </c>
      <c r="C374" s="437" t="s">
        <v>130</v>
      </c>
      <c r="D374" s="440">
        <v>23</v>
      </c>
      <c r="E374" s="440" t="s">
        <v>131</v>
      </c>
      <c r="F374" s="434" t="s">
        <v>139</v>
      </c>
      <c r="G374" s="440"/>
      <c r="H374" s="538"/>
      <c r="I374" s="539"/>
      <c r="J374" s="540"/>
      <c r="K374" s="558">
        <f t="shared" ref="K374" si="214">$M$226</f>
        <v>0</v>
      </c>
      <c r="L374" s="559"/>
      <c r="M374" s="559"/>
      <c r="N374" s="559"/>
      <c r="O374" s="584">
        <f t="shared" ref="O374" si="215">$M$235</f>
        <v>0</v>
      </c>
      <c r="P374" s="585"/>
      <c r="Q374" s="585"/>
      <c r="R374" s="585"/>
      <c r="S374" s="585"/>
      <c r="T374" s="586"/>
      <c r="U374" s="399">
        <f t="shared" ref="U374" si="216">IF(AND(H374="○",AV374="●"),IF(K374=0,20,20+ROUNDDOWN((K374-1000)/1000,0)*20),0)</f>
        <v>0</v>
      </c>
      <c r="V374" s="399"/>
      <c r="W374" s="400"/>
      <c r="X374" s="405">
        <f t="shared" ref="X374" si="217">IF(AND(H374="○",AV374="●"),IF(O374&gt;=10,O374*0.2,0),0)</f>
        <v>0</v>
      </c>
      <c r="Y374" s="406"/>
      <c r="Z374" s="407"/>
      <c r="AA374" s="414">
        <f t="shared" ref="AA374" si="218">IF(AND(H374="○",AV374="●"),P376*2,0)</f>
        <v>0</v>
      </c>
      <c r="AB374" s="399"/>
      <c r="AC374" s="400"/>
      <c r="AD374" s="417">
        <f t="shared" ref="AD374" si="219">U374+X374+AA374</f>
        <v>0</v>
      </c>
      <c r="AE374" s="418"/>
      <c r="AF374" s="418"/>
      <c r="AG374" s="419"/>
      <c r="AH374" s="369"/>
      <c r="AI374" s="370"/>
      <c r="AJ374" s="371"/>
      <c r="AK374" s="501"/>
      <c r="AL374" s="502"/>
      <c r="AM374" s="503"/>
      <c r="AN374" s="381">
        <f t="shared" ref="AN374" si="220">IF(H374="○",AD374,ROUNDUP(AD374*AK374,1))</f>
        <v>0</v>
      </c>
      <c r="AO374" s="381"/>
      <c r="AP374" s="381"/>
      <c r="AQ374" s="381"/>
      <c r="AR374" s="382"/>
      <c r="AT374" s="346">
        <f>$AN374-ROUNDUP($AN374*$AL$36,1)</f>
        <v>0</v>
      </c>
      <c r="AU374" s="346"/>
      <c r="AV374" s="346" t="str">
        <f>IF(OR(H374="×",AV378="×"),"×","●")</f>
        <v>●</v>
      </c>
      <c r="AW374" s="534">
        <f>IF(AV374="●",IF(H374="定","-",H374),"-")</f>
        <v>0</v>
      </c>
      <c r="AX374" s="34"/>
      <c r="AY374" s="346"/>
      <c r="AZ374" s="346"/>
      <c r="BA374" s="34"/>
    </row>
    <row r="375" spans="2:53" ht="14.1" customHeight="1" x14ac:dyDescent="0.15">
      <c r="B375" s="435"/>
      <c r="C375" s="438"/>
      <c r="D375" s="441"/>
      <c r="E375" s="441"/>
      <c r="F375" s="435"/>
      <c r="G375" s="441"/>
      <c r="H375" s="541"/>
      <c r="I375" s="542"/>
      <c r="J375" s="543"/>
      <c r="K375" s="560"/>
      <c r="L375" s="561"/>
      <c r="M375" s="561"/>
      <c r="N375" s="561"/>
      <c r="O375" s="587"/>
      <c r="P375" s="588"/>
      <c r="Q375" s="588"/>
      <c r="R375" s="588"/>
      <c r="S375" s="588"/>
      <c r="T375" s="589"/>
      <c r="U375" s="401"/>
      <c r="V375" s="401"/>
      <c r="W375" s="402"/>
      <c r="X375" s="408"/>
      <c r="Y375" s="409"/>
      <c r="Z375" s="410"/>
      <c r="AA375" s="415"/>
      <c r="AB375" s="401"/>
      <c r="AC375" s="402"/>
      <c r="AD375" s="420"/>
      <c r="AE375" s="421"/>
      <c r="AF375" s="421"/>
      <c r="AG375" s="422"/>
      <c r="AH375" s="372"/>
      <c r="AI375" s="373"/>
      <c r="AJ375" s="374"/>
      <c r="AK375" s="502"/>
      <c r="AL375" s="502"/>
      <c r="AM375" s="503"/>
      <c r="AN375" s="383"/>
      <c r="AO375" s="383"/>
      <c r="AP375" s="383"/>
      <c r="AQ375" s="383"/>
      <c r="AR375" s="384"/>
      <c r="AT375" s="346"/>
      <c r="AU375" s="346"/>
      <c r="AV375" s="346"/>
      <c r="AW375" s="534"/>
      <c r="AX375" s="34"/>
      <c r="AY375" s="346"/>
      <c r="AZ375" s="346"/>
      <c r="BA375" s="34"/>
    </row>
    <row r="376" spans="2:53" ht="14.1" customHeight="1" x14ac:dyDescent="0.15">
      <c r="B376" s="435"/>
      <c r="C376" s="438"/>
      <c r="D376" s="441"/>
      <c r="E376" s="441"/>
      <c r="F376" s="435"/>
      <c r="G376" s="441"/>
      <c r="H376" s="541"/>
      <c r="I376" s="542"/>
      <c r="J376" s="543"/>
      <c r="K376" s="560"/>
      <c r="L376" s="561"/>
      <c r="M376" s="561"/>
      <c r="N376" s="561"/>
      <c r="O376" s="576"/>
      <c r="P376" s="578">
        <f t="shared" ref="P376" si="221">$M$237</f>
        <v>0</v>
      </c>
      <c r="Q376" s="579"/>
      <c r="R376" s="579"/>
      <c r="S376" s="579"/>
      <c r="T376" s="580"/>
      <c r="U376" s="401"/>
      <c r="V376" s="401"/>
      <c r="W376" s="402"/>
      <c r="X376" s="408"/>
      <c r="Y376" s="409"/>
      <c r="Z376" s="410"/>
      <c r="AA376" s="415"/>
      <c r="AB376" s="401"/>
      <c r="AC376" s="402"/>
      <c r="AD376" s="420"/>
      <c r="AE376" s="421"/>
      <c r="AF376" s="421"/>
      <c r="AG376" s="422"/>
      <c r="AH376" s="372"/>
      <c r="AI376" s="373"/>
      <c r="AJ376" s="374"/>
      <c r="AK376" s="502"/>
      <c r="AL376" s="502"/>
      <c r="AM376" s="503"/>
      <c r="AN376" s="383"/>
      <c r="AO376" s="383"/>
      <c r="AP376" s="383"/>
      <c r="AQ376" s="383"/>
      <c r="AR376" s="384"/>
      <c r="AT376" s="346"/>
      <c r="AU376" s="346"/>
      <c r="AV376" s="346"/>
      <c r="AW376" s="534"/>
      <c r="AX376" s="34"/>
      <c r="AY376" s="346"/>
      <c r="AZ376" s="346"/>
      <c r="BA376" s="34"/>
    </row>
    <row r="377" spans="2:53" ht="14.1" customHeight="1" x14ac:dyDescent="0.15">
      <c r="B377" s="436"/>
      <c r="C377" s="439"/>
      <c r="D377" s="442"/>
      <c r="E377" s="442"/>
      <c r="F377" s="436"/>
      <c r="G377" s="442"/>
      <c r="H377" s="544"/>
      <c r="I377" s="545"/>
      <c r="J377" s="546"/>
      <c r="K377" s="562"/>
      <c r="L377" s="563"/>
      <c r="M377" s="563"/>
      <c r="N377" s="563"/>
      <c r="O377" s="577"/>
      <c r="P377" s="581"/>
      <c r="Q377" s="582"/>
      <c r="R377" s="582"/>
      <c r="S377" s="582"/>
      <c r="T377" s="583"/>
      <c r="U377" s="403"/>
      <c r="V377" s="403"/>
      <c r="W377" s="404"/>
      <c r="X377" s="411"/>
      <c r="Y377" s="412"/>
      <c r="Z377" s="413"/>
      <c r="AA377" s="416"/>
      <c r="AB377" s="403"/>
      <c r="AC377" s="404"/>
      <c r="AD377" s="423"/>
      <c r="AE377" s="424"/>
      <c r="AF377" s="424"/>
      <c r="AG377" s="425"/>
      <c r="AH377" s="375"/>
      <c r="AI377" s="376"/>
      <c r="AJ377" s="377"/>
      <c r="AK377" s="502"/>
      <c r="AL377" s="502"/>
      <c r="AM377" s="503"/>
      <c r="AN377" s="385"/>
      <c r="AO377" s="385"/>
      <c r="AP377" s="385"/>
      <c r="AQ377" s="385"/>
      <c r="AR377" s="386"/>
      <c r="AT377" s="346"/>
      <c r="AU377" s="346"/>
      <c r="AV377" s="346"/>
      <c r="AW377" s="534"/>
      <c r="AX377" s="34"/>
      <c r="AY377" s="346"/>
      <c r="AZ377" s="346"/>
      <c r="BA377" s="34"/>
    </row>
    <row r="378" spans="2:53" ht="14.1" customHeight="1" x14ac:dyDescent="0.15">
      <c r="B378" s="492">
        <v>5</v>
      </c>
      <c r="C378" s="493" t="s">
        <v>130</v>
      </c>
      <c r="D378" s="494">
        <v>24</v>
      </c>
      <c r="E378" s="494" t="s">
        <v>131</v>
      </c>
      <c r="F378" s="492" t="s">
        <v>140</v>
      </c>
      <c r="G378" s="494"/>
      <c r="H378" s="538"/>
      <c r="I378" s="539"/>
      <c r="J378" s="540"/>
      <c r="K378" s="558">
        <f t="shared" ref="K378" si="222">$M$226</f>
        <v>0</v>
      </c>
      <c r="L378" s="559"/>
      <c r="M378" s="559"/>
      <c r="N378" s="559"/>
      <c r="O378" s="584">
        <f t="shared" ref="O378" si="223">$M$235</f>
        <v>0</v>
      </c>
      <c r="P378" s="585"/>
      <c r="Q378" s="585"/>
      <c r="R378" s="585"/>
      <c r="S378" s="585"/>
      <c r="T378" s="586"/>
      <c r="U378" s="399">
        <f t="shared" ref="U378" si="224">IF(AND(H378="△",AV378="●"),IF(K378=0,20,20+ROUNDDOWN((K378-1000)/1000,0)*20),0)</f>
        <v>0</v>
      </c>
      <c r="V378" s="399"/>
      <c r="W378" s="400"/>
      <c r="X378" s="405">
        <f t="shared" ref="X378" si="225">IF(AND(H378="△",AV378="●"),IF(O378&gt;=10,O378*0.2,0),0)</f>
        <v>0</v>
      </c>
      <c r="Y378" s="406"/>
      <c r="Z378" s="407"/>
      <c r="AA378" s="414">
        <f t="shared" ref="AA378" si="226">IF(AND(H378="△",AV378="●"),P380*2,0)</f>
        <v>0</v>
      </c>
      <c r="AB378" s="399"/>
      <c r="AC378" s="400"/>
      <c r="AD378" s="417">
        <f t="shared" ref="AD378" si="227">U378+X378+AA378</f>
        <v>0</v>
      </c>
      <c r="AE378" s="418"/>
      <c r="AF378" s="418"/>
      <c r="AG378" s="419"/>
      <c r="AH378" s="541">
        <v>1</v>
      </c>
      <c r="AI378" s="542"/>
      <c r="AJ378" s="543"/>
      <c r="AK378" s="454">
        <f t="shared" ref="AK378" si="228">IF(AH378=1,$AL$36,IF(AH378=2,$AL$54,IF(AH378=3,$AL$73,IF(AH378=4,$AL$91,IF(AH378=5,$AL$109,IF(AH378=6,$AL$128,IF(AH378=7,$AL$146,IF(AH378=8,$AL$165,IF(AH378=9,$AL$183,IF(AH378=10,$AL$201,0))))))))))</f>
        <v>0</v>
      </c>
      <c r="AL378" s="455"/>
      <c r="AM378" s="456"/>
      <c r="AN378" s="381">
        <f t="shared" ref="AN378" si="229">IF(H378="○",AD378,ROUNDUP(AD378*AK378,1))</f>
        <v>0</v>
      </c>
      <c r="AO378" s="381"/>
      <c r="AP378" s="381"/>
      <c r="AQ378" s="381"/>
      <c r="AR378" s="382"/>
      <c r="AT378" s="346"/>
      <c r="AU378" s="534"/>
      <c r="AV378" s="346" t="str">
        <f>IF(OR(H378="×",AV382="×"),"×","●")</f>
        <v>●</v>
      </c>
      <c r="AW378" s="534">
        <f>IF(AV378="●",IF(H378="定","-",H378),"-")</f>
        <v>0</v>
      </c>
      <c r="AX378" s="34"/>
      <c r="AY378" s="346"/>
      <c r="AZ378" s="534"/>
      <c r="BA378" s="34"/>
    </row>
    <row r="379" spans="2:53" ht="14.1" customHeight="1" x14ac:dyDescent="0.15">
      <c r="B379" s="486"/>
      <c r="C379" s="488"/>
      <c r="D379" s="490"/>
      <c r="E379" s="490"/>
      <c r="F379" s="486"/>
      <c r="G379" s="490"/>
      <c r="H379" s="541"/>
      <c r="I379" s="542"/>
      <c r="J379" s="543"/>
      <c r="K379" s="560"/>
      <c r="L379" s="561"/>
      <c r="M379" s="561"/>
      <c r="N379" s="561"/>
      <c r="O379" s="587"/>
      <c r="P379" s="588"/>
      <c r="Q379" s="588"/>
      <c r="R379" s="588"/>
      <c r="S379" s="588"/>
      <c r="T379" s="589"/>
      <c r="U379" s="401"/>
      <c r="V379" s="401"/>
      <c r="W379" s="402"/>
      <c r="X379" s="408"/>
      <c r="Y379" s="409"/>
      <c r="Z379" s="410"/>
      <c r="AA379" s="415"/>
      <c r="AB379" s="401"/>
      <c r="AC379" s="402"/>
      <c r="AD379" s="420"/>
      <c r="AE379" s="421"/>
      <c r="AF379" s="421"/>
      <c r="AG379" s="422"/>
      <c r="AH379" s="541"/>
      <c r="AI379" s="542"/>
      <c r="AJ379" s="543"/>
      <c r="AK379" s="457"/>
      <c r="AL379" s="457"/>
      <c r="AM379" s="458"/>
      <c r="AN379" s="383"/>
      <c r="AO379" s="383"/>
      <c r="AP379" s="383"/>
      <c r="AQ379" s="383"/>
      <c r="AR379" s="384"/>
      <c r="AT379" s="346"/>
      <c r="AU379" s="534"/>
      <c r="AV379" s="346"/>
      <c r="AW379" s="534"/>
      <c r="AX379" s="34"/>
      <c r="AY379" s="346"/>
      <c r="AZ379" s="534"/>
      <c r="BA379" s="34"/>
    </row>
    <row r="380" spans="2:53" ht="14.1" customHeight="1" x14ac:dyDescent="0.15">
      <c r="B380" s="486"/>
      <c r="C380" s="488"/>
      <c r="D380" s="490"/>
      <c r="E380" s="490"/>
      <c r="F380" s="486"/>
      <c r="G380" s="490"/>
      <c r="H380" s="541"/>
      <c r="I380" s="542"/>
      <c r="J380" s="543"/>
      <c r="K380" s="560"/>
      <c r="L380" s="561"/>
      <c r="M380" s="561"/>
      <c r="N380" s="561"/>
      <c r="O380" s="576"/>
      <c r="P380" s="578">
        <f t="shared" ref="P380" si="230">$M$237</f>
        <v>0</v>
      </c>
      <c r="Q380" s="579"/>
      <c r="R380" s="579"/>
      <c r="S380" s="579"/>
      <c r="T380" s="580"/>
      <c r="U380" s="401"/>
      <c r="V380" s="401"/>
      <c r="W380" s="402"/>
      <c r="X380" s="408"/>
      <c r="Y380" s="409"/>
      <c r="Z380" s="410"/>
      <c r="AA380" s="415"/>
      <c r="AB380" s="401"/>
      <c r="AC380" s="402"/>
      <c r="AD380" s="420"/>
      <c r="AE380" s="421"/>
      <c r="AF380" s="421"/>
      <c r="AG380" s="422"/>
      <c r="AH380" s="541"/>
      <c r="AI380" s="542"/>
      <c r="AJ380" s="543"/>
      <c r="AK380" s="457"/>
      <c r="AL380" s="457"/>
      <c r="AM380" s="458"/>
      <c r="AN380" s="383"/>
      <c r="AO380" s="383"/>
      <c r="AP380" s="383"/>
      <c r="AQ380" s="383"/>
      <c r="AR380" s="384"/>
      <c r="AT380" s="346"/>
      <c r="AU380" s="534"/>
      <c r="AV380" s="346"/>
      <c r="AW380" s="534"/>
      <c r="AX380" s="34"/>
      <c r="AY380" s="346"/>
      <c r="AZ380" s="534"/>
      <c r="BA380" s="34"/>
    </row>
    <row r="381" spans="2:53" ht="14.1" customHeight="1" x14ac:dyDescent="0.15">
      <c r="B381" s="487"/>
      <c r="C381" s="489"/>
      <c r="D381" s="491"/>
      <c r="E381" s="491"/>
      <c r="F381" s="487"/>
      <c r="G381" s="491"/>
      <c r="H381" s="544"/>
      <c r="I381" s="545"/>
      <c r="J381" s="546"/>
      <c r="K381" s="562"/>
      <c r="L381" s="563"/>
      <c r="M381" s="563"/>
      <c r="N381" s="563"/>
      <c r="O381" s="577"/>
      <c r="P381" s="581"/>
      <c r="Q381" s="582"/>
      <c r="R381" s="582"/>
      <c r="S381" s="582"/>
      <c r="T381" s="583"/>
      <c r="U381" s="403"/>
      <c r="V381" s="403"/>
      <c r="W381" s="404"/>
      <c r="X381" s="411"/>
      <c r="Y381" s="412"/>
      <c r="Z381" s="413"/>
      <c r="AA381" s="416"/>
      <c r="AB381" s="403"/>
      <c r="AC381" s="404"/>
      <c r="AD381" s="423"/>
      <c r="AE381" s="424"/>
      <c r="AF381" s="424"/>
      <c r="AG381" s="425"/>
      <c r="AH381" s="544"/>
      <c r="AI381" s="545"/>
      <c r="AJ381" s="546"/>
      <c r="AK381" s="457"/>
      <c r="AL381" s="457"/>
      <c r="AM381" s="458"/>
      <c r="AN381" s="385"/>
      <c r="AO381" s="385"/>
      <c r="AP381" s="385"/>
      <c r="AQ381" s="385"/>
      <c r="AR381" s="386"/>
      <c r="AT381" s="346"/>
      <c r="AU381" s="534"/>
      <c r="AV381" s="346"/>
      <c r="AW381" s="534"/>
      <c r="AX381" s="34"/>
      <c r="AY381" s="346"/>
      <c r="AZ381" s="534"/>
      <c r="BA381" s="34"/>
    </row>
    <row r="382" spans="2:53" ht="14.1" customHeight="1" x14ac:dyDescent="0.15">
      <c r="B382" s="492">
        <v>5</v>
      </c>
      <c r="C382" s="493" t="s">
        <v>130</v>
      </c>
      <c r="D382" s="494">
        <v>25</v>
      </c>
      <c r="E382" s="494" t="s">
        <v>131</v>
      </c>
      <c r="F382" s="492" t="s">
        <v>141</v>
      </c>
      <c r="G382" s="494"/>
      <c r="H382" s="538"/>
      <c r="I382" s="539"/>
      <c r="J382" s="540"/>
      <c r="K382" s="558">
        <f t="shared" ref="K382" si="231">$M$226</f>
        <v>0</v>
      </c>
      <c r="L382" s="559"/>
      <c r="M382" s="559"/>
      <c r="N382" s="559"/>
      <c r="O382" s="584">
        <f t="shared" ref="O382" si="232">$M$235</f>
        <v>0</v>
      </c>
      <c r="P382" s="585"/>
      <c r="Q382" s="585"/>
      <c r="R382" s="585"/>
      <c r="S382" s="585"/>
      <c r="T382" s="586"/>
      <c r="U382" s="399">
        <f t="shared" ref="U382" si="233">IF(AND(H382="△",AV382="●"),IF(K382=0,20,20+ROUNDDOWN((K382-1000)/1000,0)*20),0)</f>
        <v>0</v>
      </c>
      <c r="V382" s="399"/>
      <c r="W382" s="400"/>
      <c r="X382" s="405">
        <f t="shared" ref="X382" si="234">IF(AND(H382="△",AV382="●"),IF(O382&gt;=10,O382*0.2,0),0)</f>
        <v>0</v>
      </c>
      <c r="Y382" s="406"/>
      <c r="Z382" s="407"/>
      <c r="AA382" s="414">
        <f t="shared" ref="AA382" si="235">IF(AND(H382="△",AV382="●"),P384*2,0)</f>
        <v>0</v>
      </c>
      <c r="AB382" s="399"/>
      <c r="AC382" s="400"/>
      <c r="AD382" s="417">
        <f t="shared" ref="AD382" si="236">U382+X382+AA382</f>
        <v>0</v>
      </c>
      <c r="AE382" s="418"/>
      <c r="AF382" s="418"/>
      <c r="AG382" s="419"/>
      <c r="AH382" s="541">
        <v>1</v>
      </c>
      <c r="AI382" s="542"/>
      <c r="AJ382" s="543"/>
      <c r="AK382" s="454">
        <f t="shared" ref="AK382" si="237">IF(AH382=1,$AL$36,IF(AH382=2,$AL$54,IF(AH382=3,$AL$73,IF(AH382=4,$AL$91,IF(AH382=5,$AL$109,IF(AH382=6,$AL$128,IF(AH382=7,$AL$146,IF(AH382=8,$AL$165,IF(AH382=9,$AL$183,IF(AH382=10,$AL$201,0))))))))))</f>
        <v>0</v>
      </c>
      <c r="AL382" s="455"/>
      <c r="AM382" s="456"/>
      <c r="AN382" s="381">
        <f t="shared" ref="AN382" si="238">IF(H382="○",AD382,ROUNDUP(AD382*AK382,1))</f>
        <v>0</v>
      </c>
      <c r="AO382" s="381"/>
      <c r="AP382" s="381"/>
      <c r="AQ382" s="381"/>
      <c r="AR382" s="382"/>
      <c r="AT382" s="346"/>
      <c r="AU382" s="534"/>
      <c r="AV382" s="346" t="str">
        <f>IF(OR(H382="×",AV386="×"),"×","●")</f>
        <v>●</v>
      </c>
      <c r="AW382" s="534">
        <f>IF(AV382="●",IF(H382="定","-",H382),"-")</f>
        <v>0</v>
      </c>
      <c r="AX382" s="34"/>
      <c r="AY382" s="346"/>
      <c r="AZ382" s="534"/>
      <c r="BA382" s="34"/>
    </row>
    <row r="383" spans="2:53" ht="14.1" customHeight="1" x14ac:dyDescent="0.15">
      <c r="B383" s="486"/>
      <c r="C383" s="488"/>
      <c r="D383" s="490"/>
      <c r="E383" s="490"/>
      <c r="F383" s="486"/>
      <c r="G383" s="490"/>
      <c r="H383" s="541"/>
      <c r="I383" s="542"/>
      <c r="J383" s="543"/>
      <c r="K383" s="560"/>
      <c r="L383" s="561"/>
      <c r="M383" s="561"/>
      <c r="N383" s="561"/>
      <c r="O383" s="587"/>
      <c r="P383" s="588"/>
      <c r="Q383" s="588"/>
      <c r="R383" s="588"/>
      <c r="S383" s="588"/>
      <c r="T383" s="589"/>
      <c r="U383" s="401"/>
      <c r="V383" s="401"/>
      <c r="W383" s="402"/>
      <c r="X383" s="408"/>
      <c r="Y383" s="409"/>
      <c r="Z383" s="410"/>
      <c r="AA383" s="415"/>
      <c r="AB383" s="401"/>
      <c r="AC383" s="402"/>
      <c r="AD383" s="420"/>
      <c r="AE383" s="421"/>
      <c r="AF383" s="421"/>
      <c r="AG383" s="422"/>
      <c r="AH383" s="541"/>
      <c r="AI383" s="542"/>
      <c r="AJ383" s="543"/>
      <c r="AK383" s="457"/>
      <c r="AL383" s="457"/>
      <c r="AM383" s="458"/>
      <c r="AN383" s="383"/>
      <c r="AO383" s="383"/>
      <c r="AP383" s="383"/>
      <c r="AQ383" s="383"/>
      <c r="AR383" s="384"/>
      <c r="AT383" s="346"/>
      <c r="AU383" s="534"/>
      <c r="AV383" s="346"/>
      <c r="AW383" s="534"/>
      <c r="AX383" s="34"/>
      <c r="AY383" s="346"/>
      <c r="AZ383" s="534"/>
      <c r="BA383" s="34"/>
    </row>
    <row r="384" spans="2:53" ht="14.1" customHeight="1" x14ac:dyDescent="0.15">
      <c r="B384" s="486"/>
      <c r="C384" s="488"/>
      <c r="D384" s="490"/>
      <c r="E384" s="490"/>
      <c r="F384" s="486"/>
      <c r="G384" s="490"/>
      <c r="H384" s="541"/>
      <c r="I384" s="542"/>
      <c r="J384" s="543"/>
      <c r="K384" s="560"/>
      <c r="L384" s="561"/>
      <c r="M384" s="561"/>
      <c r="N384" s="561"/>
      <c r="O384" s="576"/>
      <c r="P384" s="578">
        <f t="shared" ref="P384" si="239">$M$237</f>
        <v>0</v>
      </c>
      <c r="Q384" s="579"/>
      <c r="R384" s="579"/>
      <c r="S384" s="579"/>
      <c r="T384" s="580"/>
      <c r="U384" s="401"/>
      <c r="V384" s="401"/>
      <c r="W384" s="402"/>
      <c r="X384" s="408"/>
      <c r="Y384" s="409"/>
      <c r="Z384" s="410"/>
      <c r="AA384" s="415"/>
      <c r="AB384" s="401"/>
      <c r="AC384" s="402"/>
      <c r="AD384" s="420"/>
      <c r="AE384" s="421"/>
      <c r="AF384" s="421"/>
      <c r="AG384" s="422"/>
      <c r="AH384" s="541"/>
      <c r="AI384" s="542"/>
      <c r="AJ384" s="543"/>
      <c r="AK384" s="457"/>
      <c r="AL384" s="457"/>
      <c r="AM384" s="458"/>
      <c r="AN384" s="383"/>
      <c r="AO384" s="383"/>
      <c r="AP384" s="383"/>
      <c r="AQ384" s="383"/>
      <c r="AR384" s="384"/>
      <c r="AT384" s="346"/>
      <c r="AU384" s="534"/>
      <c r="AV384" s="346"/>
      <c r="AW384" s="534"/>
      <c r="AX384" s="34"/>
      <c r="AY384" s="346"/>
      <c r="AZ384" s="534"/>
      <c r="BA384" s="34"/>
    </row>
    <row r="385" spans="2:53" ht="14.1" customHeight="1" x14ac:dyDescent="0.15">
      <c r="B385" s="487"/>
      <c r="C385" s="489"/>
      <c r="D385" s="491"/>
      <c r="E385" s="491"/>
      <c r="F385" s="487"/>
      <c r="G385" s="491"/>
      <c r="H385" s="544"/>
      <c r="I385" s="545"/>
      <c r="J385" s="546"/>
      <c r="K385" s="562"/>
      <c r="L385" s="563"/>
      <c r="M385" s="563"/>
      <c r="N385" s="563"/>
      <c r="O385" s="577"/>
      <c r="P385" s="581"/>
      <c r="Q385" s="582"/>
      <c r="R385" s="582"/>
      <c r="S385" s="582"/>
      <c r="T385" s="583"/>
      <c r="U385" s="403"/>
      <c r="V385" s="403"/>
      <c r="W385" s="404"/>
      <c r="X385" s="411"/>
      <c r="Y385" s="412"/>
      <c r="Z385" s="413"/>
      <c r="AA385" s="416"/>
      <c r="AB385" s="403"/>
      <c r="AC385" s="404"/>
      <c r="AD385" s="423"/>
      <c r="AE385" s="424"/>
      <c r="AF385" s="424"/>
      <c r="AG385" s="425"/>
      <c r="AH385" s="544"/>
      <c r="AI385" s="545"/>
      <c r="AJ385" s="546"/>
      <c r="AK385" s="457"/>
      <c r="AL385" s="457"/>
      <c r="AM385" s="458"/>
      <c r="AN385" s="385"/>
      <c r="AO385" s="385"/>
      <c r="AP385" s="385"/>
      <c r="AQ385" s="385"/>
      <c r="AR385" s="386"/>
      <c r="AT385" s="346"/>
      <c r="AU385" s="534"/>
      <c r="AV385" s="346"/>
      <c r="AW385" s="534"/>
      <c r="AX385" s="34"/>
      <c r="AY385" s="346"/>
      <c r="AZ385" s="534"/>
      <c r="BA385" s="34"/>
    </row>
    <row r="386" spans="2:53" ht="14.1" customHeight="1" x14ac:dyDescent="0.15">
      <c r="B386" s="492">
        <v>5</v>
      </c>
      <c r="C386" s="493" t="s">
        <v>130</v>
      </c>
      <c r="D386" s="494">
        <v>26</v>
      </c>
      <c r="E386" s="494" t="s">
        <v>131</v>
      </c>
      <c r="F386" s="492" t="s">
        <v>135</v>
      </c>
      <c r="G386" s="494"/>
      <c r="H386" s="538"/>
      <c r="I386" s="539"/>
      <c r="J386" s="540"/>
      <c r="K386" s="558">
        <f t="shared" ref="K386" si="240">$M$226</f>
        <v>0</v>
      </c>
      <c r="L386" s="559"/>
      <c r="M386" s="559"/>
      <c r="N386" s="559"/>
      <c r="O386" s="584">
        <f t="shared" ref="O386" si="241">$M$235</f>
        <v>0</v>
      </c>
      <c r="P386" s="585"/>
      <c r="Q386" s="585"/>
      <c r="R386" s="585"/>
      <c r="S386" s="585"/>
      <c r="T386" s="586"/>
      <c r="U386" s="399">
        <f t="shared" ref="U386" si="242">IF(AND(H386="△",AV386="●"),IF(K386=0,20,20+ROUNDDOWN((K386-1000)/1000,0)*20),0)</f>
        <v>0</v>
      </c>
      <c r="V386" s="399"/>
      <c r="W386" s="400"/>
      <c r="X386" s="405">
        <f t="shared" ref="X386" si="243">IF(AND(H386="△",AV386="●"),IF(O386&gt;=10,O386*0.2,0),0)</f>
        <v>0</v>
      </c>
      <c r="Y386" s="406"/>
      <c r="Z386" s="407"/>
      <c r="AA386" s="414">
        <f t="shared" ref="AA386" si="244">IF(AND(H386="△",AV386="●"),P388*2,0)</f>
        <v>0</v>
      </c>
      <c r="AB386" s="399"/>
      <c r="AC386" s="400"/>
      <c r="AD386" s="417">
        <f t="shared" ref="AD386" si="245">U386+X386+AA386</f>
        <v>0</v>
      </c>
      <c r="AE386" s="418"/>
      <c r="AF386" s="418"/>
      <c r="AG386" s="419"/>
      <c r="AH386" s="541">
        <v>1</v>
      </c>
      <c r="AI386" s="542"/>
      <c r="AJ386" s="543"/>
      <c r="AK386" s="454">
        <f t="shared" ref="AK386" si="246">IF(AH386=1,$AL$36,IF(AH386=2,$AL$54,IF(AH386=3,$AL$73,IF(AH386=4,$AL$91,IF(AH386=5,$AL$109,IF(AH386=6,$AL$128,IF(AH386=7,$AL$146,IF(AH386=8,$AL$165,IF(AH386=9,$AL$183,IF(AH386=10,$AL$201,0))))))))))</f>
        <v>0</v>
      </c>
      <c r="AL386" s="455"/>
      <c r="AM386" s="456"/>
      <c r="AN386" s="381">
        <f t="shared" ref="AN386" si="247">IF(H386="○",AD386,ROUNDUP(AD386*AK386,1))</f>
        <v>0</v>
      </c>
      <c r="AO386" s="381"/>
      <c r="AP386" s="381"/>
      <c r="AQ386" s="381"/>
      <c r="AR386" s="382"/>
      <c r="AT386" s="346"/>
      <c r="AU386" s="534"/>
      <c r="AV386" s="346" t="str">
        <f>IF(OR(H386="×",AV390="×"),"×","●")</f>
        <v>●</v>
      </c>
      <c r="AW386" s="534">
        <f>IF(AV386="●",IF(H386="定","-",H386),"-")</f>
        <v>0</v>
      </c>
      <c r="AX386" s="34"/>
      <c r="AY386" s="346"/>
      <c r="AZ386" s="534"/>
      <c r="BA386" s="34"/>
    </row>
    <row r="387" spans="2:53" ht="14.1" customHeight="1" x14ac:dyDescent="0.15">
      <c r="B387" s="486"/>
      <c r="C387" s="488"/>
      <c r="D387" s="490"/>
      <c r="E387" s="490"/>
      <c r="F387" s="486"/>
      <c r="G387" s="490"/>
      <c r="H387" s="541"/>
      <c r="I387" s="542"/>
      <c r="J387" s="543"/>
      <c r="K387" s="560"/>
      <c r="L387" s="561"/>
      <c r="M387" s="561"/>
      <c r="N387" s="561"/>
      <c r="O387" s="587"/>
      <c r="P387" s="588"/>
      <c r="Q387" s="588"/>
      <c r="R387" s="588"/>
      <c r="S387" s="588"/>
      <c r="T387" s="589"/>
      <c r="U387" s="401"/>
      <c r="V387" s="401"/>
      <c r="W387" s="402"/>
      <c r="X387" s="408"/>
      <c r="Y387" s="409"/>
      <c r="Z387" s="410"/>
      <c r="AA387" s="415"/>
      <c r="AB387" s="401"/>
      <c r="AC387" s="402"/>
      <c r="AD387" s="420"/>
      <c r="AE387" s="421"/>
      <c r="AF387" s="421"/>
      <c r="AG387" s="422"/>
      <c r="AH387" s="541"/>
      <c r="AI387" s="542"/>
      <c r="AJ387" s="543"/>
      <c r="AK387" s="457"/>
      <c r="AL387" s="457"/>
      <c r="AM387" s="458"/>
      <c r="AN387" s="383"/>
      <c r="AO387" s="383"/>
      <c r="AP387" s="383"/>
      <c r="AQ387" s="383"/>
      <c r="AR387" s="384"/>
      <c r="AT387" s="346"/>
      <c r="AU387" s="534"/>
      <c r="AV387" s="346"/>
      <c r="AW387" s="534"/>
      <c r="AX387" s="34"/>
      <c r="AY387" s="346"/>
      <c r="AZ387" s="534"/>
      <c r="BA387" s="34"/>
    </row>
    <row r="388" spans="2:53" ht="14.1" customHeight="1" x14ac:dyDescent="0.15">
      <c r="B388" s="486"/>
      <c r="C388" s="488"/>
      <c r="D388" s="490"/>
      <c r="E388" s="490"/>
      <c r="F388" s="486"/>
      <c r="G388" s="490"/>
      <c r="H388" s="541"/>
      <c r="I388" s="542"/>
      <c r="J388" s="543"/>
      <c r="K388" s="560"/>
      <c r="L388" s="561"/>
      <c r="M388" s="561"/>
      <c r="N388" s="561"/>
      <c r="O388" s="576"/>
      <c r="P388" s="578">
        <f t="shared" ref="P388" si="248">$M$237</f>
        <v>0</v>
      </c>
      <c r="Q388" s="579"/>
      <c r="R388" s="579"/>
      <c r="S388" s="579"/>
      <c r="T388" s="580"/>
      <c r="U388" s="401"/>
      <c r="V388" s="401"/>
      <c r="W388" s="402"/>
      <c r="X388" s="408"/>
      <c r="Y388" s="409"/>
      <c r="Z388" s="410"/>
      <c r="AA388" s="415"/>
      <c r="AB388" s="401"/>
      <c r="AC388" s="402"/>
      <c r="AD388" s="420"/>
      <c r="AE388" s="421"/>
      <c r="AF388" s="421"/>
      <c r="AG388" s="422"/>
      <c r="AH388" s="541"/>
      <c r="AI388" s="542"/>
      <c r="AJ388" s="543"/>
      <c r="AK388" s="457"/>
      <c r="AL388" s="457"/>
      <c r="AM388" s="458"/>
      <c r="AN388" s="383"/>
      <c r="AO388" s="383"/>
      <c r="AP388" s="383"/>
      <c r="AQ388" s="383"/>
      <c r="AR388" s="384"/>
      <c r="AT388" s="346"/>
      <c r="AU388" s="534"/>
      <c r="AV388" s="346"/>
      <c r="AW388" s="534"/>
      <c r="AX388" s="34"/>
      <c r="AY388" s="346"/>
      <c r="AZ388" s="534"/>
      <c r="BA388" s="34"/>
    </row>
    <row r="389" spans="2:53" ht="14.1" customHeight="1" x14ac:dyDescent="0.15">
      <c r="B389" s="487"/>
      <c r="C389" s="489"/>
      <c r="D389" s="491"/>
      <c r="E389" s="491"/>
      <c r="F389" s="487"/>
      <c r="G389" s="491"/>
      <c r="H389" s="544"/>
      <c r="I389" s="545"/>
      <c r="J389" s="546"/>
      <c r="K389" s="562"/>
      <c r="L389" s="563"/>
      <c r="M389" s="563"/>
      <c r="N389" s="563"/>
      <c r="O389" s="577"/>
      <c r="P389" s="581"/>
      <c r="Q389" s="582"/>
      <c r="R389" s="582"/>
      <c r="S389" s="582"/>
      <c r="T389" s="583"/>
      <c r="U389" s="403"/>
      <c r="V389" s="403"/>
      <c r="W389" s="404"/>
      <c r="X389" s="411"/>
      <c r="Y389" s="412"/>
      <c r="Z389" s="413"/>
      <c r="AA389" s="416"/>
      <c r="AB389" s="403"/>
      <c r="AC389" s="404"/>
      <c r="AD389" s="423"/>
      <c r="AE389" s="424"/>
      <c r="AF389" s="424"/>
      <c r="AG389" s="425"/>
      <c r="AH389" s="544"/>
      <c r="AI389" s="545"/>
      <c r="AJ389" s="546"/>
      <c r="AK389" s="457"/>
      <c r="AL389" s="457"/>
      <c r="AM389" s="458"/>
      <c r="AN389" s="385"/>
      <c r="AO389" s="385"/>
      <c r="AP389" s="385"/>
      <c r="AQ389" s="385"/>
      <c r="AR389" s="386"/>
      <c r="AT389" s="346"/>
      <c r="AU389" s="534"/>
      <c r="AV389" s="346"/>
      <c r="AW389" s="534"/>
      <c r="AX389" s="34"/>
      <c r="AY389" s="346"/>
      <c r="AZ389" s="534"/>
      <c r="BA389" s="34"/>
    </row>
    <row r="390" spans="2:53" ht="14.1" customHeight="1" x14ac:dyDescent="0.15">
      <c r="B390" s="492">
        <v>5</v>
      </c>
      <c r="C390" s="493" t="s">
        <v>130</v>
      </c>
      <c r="D390" s="494">
        <v>27</v>
      </c>
      <c r="E390" s="494" t="s">
        <v>131</v>
      </c>
      <c r="F390" s="492" t="s">
        <v>136</v>
      </c>
      <c r="G390" s="494"/>
      <c r="H390" s="538"/>
      <c r="I390" s="539"/>
      <c r="J390" s="540"/>
      <c r="K390" s="558">
        <f t="shared" ref="K390" si="249">$M$226</f>
        <v>0</v>
      </c>
      <c r="L390" s="559"/>
      <c r="M390" s="559"/>
      <c r="N390" s="559"/>
      <c r="O390" s="584">
        <f t="shared" ref="O390" si="250">$M$235</f>
        <v>0</v>
      </c>
      <c r="P390" s="585"/>
      <c r="Q390" s="585"/>
      <c r="R390" s="585"/>
      <c r="S390" s="585"/>
      <c r="T390" s="586"/>
      <c r="U390" s="399">
        <f t="shared" ref="U390" si="251">IF(AND(H390="△",AV390="●"),IF(K390=0,20,20+ROUNDDOWN((K390-1000)/1000,0)*20),0)</f>
        <v>0</v>
      </c>
      <c r="V390" s="399"/>
      <c r="W390" s="400"/>
      <c r="X390" s="405">
        <f t="shared" ref="X390" si="252">IF(AND(H390="△",AV390="●"),IF(O390&gt;=10,O390*0.2,0),0)</f>
        <v>0</v>
      </c>
      <c r="Y390" s="406"/>
      <c r="Z390" s="407"/>
      <c r="AA390" s="414">
        <f t="shared" ref="AA390" si="253">IF(AND(H390="△",AV390="●"),P392*2,0)</f>
        <v>0</v>
      </c>
      <c r="AB390" s="399"/>
      <c r="AC390" s="400"/>
      <c r="AD390" s="417">
        <f t="shared" ref="AD390" si="254">U390+X390+AA390</f>
        <v>0</v>
      </c>
      <c r="AE390" s="418"/>
      <c r="AF390" s="418"/>
      <c r="AG390" s="419"/>
      <c r="AH390" s="541">
        <v>1</v>
      </c>
      <c r="AI390" s="542"/>
      <c r="AJ390" s="543"/>
      <c r="AK390" s="454">
        <f t="shared" ref="AK390" si="255">IF(AH390=1,$AL$36,IF(AH390=2,$AL$54,IF(AH390=3,$AL$73,IF(AH390=4,$AL$91,IF(AH390=5,$AL$109,IF(AH390=6,$AL$128,IF(AH390=7,$AL$146,IF(AH390=8,$AL$165,IF(AH390=9,$AL$183,IF(AH390=10,$AL$201,0))))))))))</f>
        <v>0</v>
      </c>
      <c r="AL390" s="455"/>
      <c r="AM390" s="456"/>
      <c r="AN390" s="381">
        <f t="shared" ref="AN390" si="256">IF(H390="○",AD390,ROUNDUP(AD390*AK390,1))</f>
        <v>0</v>
      </c>
      <c r="AO390" s="381"/>
      <c r="AP390" s="381"/>
      <c r="AQ390" s="381"/>
      <c r="AR390" s="382"/>
      <c r="AT390" s="346"/>
      <c r="AU390" s="534"/>
      <c r="AV390" s="346" t="str">
        <f>IF(OR(H390="×",AV394="×"),"×","●")</f>
        <v>●</v>
      </c>
      <c r="AW390" s="534">
        <f>IF(AV390="●",IF(H390="定","-",H390),"-")</f>
        <v>0</v>
      </c>
      <c r="AX390" s="34"/>
      <c r="AY390" s="346"/>
      <c r="AZ390" s="534"/>
      <c r="BA390" s="34"/>
    </row>
    <row r="391" spans="2:53" ht="14.1" customHeight="1" x14ac:dyDescent="0.15">
      <c r="B391" s="486"/>
      <c r="C391" s="488"/>
      <c r="D391" s="490"/>
      <c r="E391" s="490"/>
      <c r="F391" s="486"/>
      <c r="G391" s="490"/>
      <c r="H391" s="541"/>
      <c r="I391" s="542"/>
      <c r="J391" s="543"/>
      <c r="K391" s="560"/>
      <c r="L391" s="561"/>
      <c r="M391" s="561"/>
      <c r="N391" s="561"/>
      <c r="O391" s="587"/>
      <c r="P391" s="588"/>
      <c r="Q391" s="588"/>
      <c r="R391" s="588"/>
      <c r="S391" s="588"/>
      <c r="T391" s="589"/>
      <c r="U391" s="401"/>
      <c r="V391" s="401"/>
      <c r="W391" s="402"/>
      <c r="X391" s="408"/>
      <c r="Y391" s="409"/>
      <c r="Z391" s="410"/>
      <c r="AA391" s="415"/>
      <c r="AB391" s="401"/>
      <c r="AC391" s="402"/>
      <c r="AD391" s="420"/>
      <c r="AE391" s="421"/>
      <c r="AF391" s="421"/>
      <c r="AG391" s="422"/>
      <c r="AH391" s="541"/>
      <c r="AI391" s="542"/>
      <c r="AJ391" s="543"/>
      <c r="AK391" s="457"/>
      <c r="AL391" s="457"/>
      <c r="AM391" s="458"/>
      <c r="AN391" s="383"/>
      <c r="AO391" s="383"/>
      <c r="AP391" s="383"/>
      <c r="AQ391" s="383"/>
      <c r="AR391" s="384"/>
      <c r="AT391" s="346"/>
      <c r="AU391" s="534"/>
      <c r="AV391" s="346"/>
      <c r="AW391" s="534"/>
      <c r="AX391" s="34"/>
      <c r="AY391" s="346"/>
      <c r="AZ391" s="534"/>
      <c r="BA391" s="34"/>
    </row>
    <row r="392" spans="2:53" ht="14.1" customHeight="1" x14ac:dyDescent="0.15">
      <c r="B392" s="486"/>
      <c r="C392" s="488"/>
      <c r="D392" s="490"/>
      <c r="E392" s="490"/>
      <c r="F392" s="486"/>
      <c r="G392" s="490"/>
      <c r="H392" s="541"/>
      <c r="I392" s="542"/>
      <c r="J392" s="543"/>
      <c r="K392" s="560"/>
      <c r="L392" s="561"/>
      <c r="M392" s="561"/>
      <c r="N392" s="561"/>
      <c r="O392" s="576"/>
      <c r="P392" s="578">
        <f t="shared" ref="P392" si="257">$M$237</f>
        <v>0</v>
      </c>
      <c r="Q392" s="579"/>
      <c r="R392" s="579"/>
      <c r="S392" s="579"/>
      <c r="T392" s="580"/>
      <c r="U392" s="401"/>
      <c r="V392" s="401"/>
      <c r="W392" s="402"/>
      <c r="X392" s="408"/>
      <c r="Y392" s="409"/>
      <c r="Z392" s="410"/>
      <c r="AA392" s="415"/>
      <c r="AB392" s="401"/>
      <c r="AC392" s="402"/>
      <c r="AD392" s="420"/>
      <c r="AE392" s="421"/>
      <c r="AF392" s="421"/>
      <c r="AG392" s="422"/>
      <c r="AH392" s="541"/>
      <c r="AI392" s="542"/>
      <c r="AJ392" s="543"/>
      <c r="AK392" s="457"/>
      <c r="AL392" s="457"/>
      <c r="AM392" s="458"/>
      <c r="AN392" s="383"/>
      <c r="AO392" s="383"/>
      <c r="AP392" s="383"/>
      <c r="AQ392" s="383"/>
      <c r="AR392" s="384"/>
      <c r="AT392" s="346"/>
      <c r="AU392" s="534"/>
      <c r="AV392" s="346"/>
      <c r="AW392" s="534"/>
      <c r="AX392" s="34"/>
      <c r="AY392" s="346"/>
      <c r="AZ392" s="534"/>
      <c r="BA392" s="34"/>
    </row>
    <row r="393" spans="2:53" ht="14.1" customHeight="1" x14ac:dyDescent="0.15">
      <c r="B393" s="487"/>
      <c r="C393" s="489"/>
      <c r="D393" s="491"/>
      <c r="E393" s="491"/>
      <c r="F393" s="487"/>
      <c r="G393" s="491"/>
      <c r="H393" s="544"/>
      <c r="I393" s="545"/>
      <c r="J393" s="546"/>
      <c r="K393" s="562"/>
      <c r="L393" s="563"/>
      <c r="M393" s="563"/>
      <c r="N393" s="563"/>
      <c r="O393" s="577"/>
      <c r="P393" s="581"/>
      <c r="Q393" s="582"/>
      <c r="R393" s="582"/>
      <c r="S393" s="582"/>
      <c r="T393" s="583"/>
      <c r="U393" s="403"/>
      <c r="V393" s="403"/>
      <c r="W393" s="404"/>
      <c r="X393" s="411"/>
      <c r="Y393" s="412"/>
      <c r="Z393" s="413"/>
      <c r="AA393" s="416"/>
      <c r="AB393" s="403"/>
      <c r="AC393" s="404"/>
      <c r="AD393" s="423"/>
      <c r="AE393" s="424"/>
      <c r="AF393" s="424"/>
      <c r="AG393" s="425"/>
      <c r="AH393" s="544"/>
      <c r="AI393" s="545"/>
      <c r="AJ393" s="546"/>
      <c r="AK393" s="457"/>
      <c r="AL393" s="457"/>
      <c r="AM393" s="458"/>
      <c r="AN393" s="385"/>
      <c r="AO393" s="385"/>
      <c r="AP393" s="385"/>
      <c r="AQ393" s="385"/>
      <c r="AR393" s="386"/>
      <c r="AT393" s="346"/>
      <c r="AU393" s="534"/>
      <c r="AV393" s="346"/>
      <c r="AW393" s="534"/>
      <c r="AX393" s="34"/>
      <c r="AY393" s="346"/>
      <c r="AZ393" s="534"/>
      <c r="BA393" s="34"/>
    </row>
    <row r="394" spans="2:53" ht="14.1" customHeight="1" x14ac:dyDescent="0.15">
      <c r="B394" s="492">
        <v>5</v>
      </c>
      <c r="C394" s="493" t="s">
        <v>130</v>
      </c>
      <c r="D394" s="494">
        <v>28</v>
      </c>
      <c r="E394" s="494" t="s">
        <v>131</v>
      </c>
      <c r="F394" s="492" t="s">
        <v>137</v>
      </c>
      <c r="G394" s="494"/>
      <c r="H394" s="538"/>
      <c r="I394" s="539"/>
      <c r="J394" s="540"/>
      <c r="K394" s="558">
        <f t="shared" ref="K394" si="258">$M$226</f>
        <v>0</v>
      </c>
      <c r="L394" s="559"/>
      <c r="M394" s="559"/>
      <c r="N394" s="559"/>
      <c r="O394" s="584">
        <f t="shared" ref="O394" si="259">$M$235</f>
        <v>0</v>
      </c>
      <c r="P394" s="585"/>
      <c r="Q394" s="585"/>
      <c r="R394" s="585"/>
      <c r="S394" s="585"/>
      <c r="T394" s="586"/>
      <c r="U394" s="399">
        <f t="shared" ref="U394" si="260">IF(AND(H394="△",AV394="●"),IF(K394=0,20,20+ROUNDDOWN((K394-1000)/1000,0)*20),0)</f>
        <v>0</v>
      </c>
      <c r="V394" s="399"/>
      <c r="W394" s="400"/>
      <c r="X394" s="405">
        <f t="shared" ref="X394" si="261">IF(AND(H394="△",AV394="●"),IF(O394&gt;=10,O394*0.2,0),0)</f>
        <v>0</v>
      </c>
      <c r="Y394" s="406"/>
      <c r="Z394" s="407"/>
      <c r="AA394" s="414">
        <f t="shared" ref="AA394" si="262">IF(AND(H394="△",AV394="●"),P396*2,0)</f>
        <v>0</v>
      </c>
      <c r="AB394" s="399"/>
      <c r="AC394" s="400"/>
      <c r="AD394" s="417">
        <f t="shared" ref="AD394" si="263">U394+X394+AA394</f>
        <v>0</v>
      </c>
      <c r="AE394" s="418"/>
      <c r="AF394" s="418"/>
      <c r="AG394" s="419"/>
      <c r="AH394" s="541">
        <v>1</v>
      </c>
      <c r="AI394" s="542"/>
      <c r="AJ394" s="543"/>
      <c r="AK394" s="454">
        <f t="shared" ref="AK394" si="264">IF(AH394=1,$AL$36,IF(AH394=2,$AL$54,IF(AH394=3,$AL$73,IF(AH394=4,$AL$91,IF(AH394=5,$AL$109,IF(AH394=6,$AL$128,IF(AH394=7,$AL$146,IF(AH394=8,$AL$165,IF(AH394=9,$AL$183,IF(AH394=10,$AL$201,0))))))))))</f>
        <v>0</v>
      </c>
      <c r="AL394" s="455"/>
      <c r="AM394" s="456"/>
      <c r="AN394" s="381">
        <f t="shared" ref="AN394" si="265">IF(H394="○",AD394,ROUNDUP(AD394*AK394,1))</f>
        <v>0</v>
      </c>
      <c r="AO394" s="381"/>
      <c r="AP394" s="381"/>
      <c r="AQ394" s="381"/>
      <c r="AR394" s="382"/>
      <c r="AT394" s="346"/>
      <c r="AU394" s="534"/>
      <c r="AV394" s="346" t="str">
        <f>IF(OR(H394="×",AV398="×"),"×","●")</f>
        <v>●</v>
      </c>
      <c r="AW394" s="534">
        <f>IF(AV394="●",IF(H394="定","-",H394),"-")</f>
        <v>0</v>
      </c>
      <c r="AX394" s="34"/>
      <c r="AY394" s="346"/>
      <c r="AZ394" s="534"/>
      <c r="BA394" s="34"/>
    </row>
    <row r="395" spans="2:53" ht="14.1" customHeight="1" x14ac:dyDescent="0.15">
      <c r="B395" s="486"/>
      <c r="C395" s="488"/>
      <c r="D395" s="490"/>
      <c r="E395" s="490"/>
      <c r="F395" s="486"/>
      <c r="G395" s="490"/>
      <c r="H395" s="541"/>
      <c r="I395" s="542"/>
      <c r="J395" s="543"/>
      <c r="K395" s="560"/>
      <c r="L395" s="561"/>
      <c r="M395" s="561"/>
      <c r="N395" s="561"/>
      <c r="O395" s="587"/>
      <c r="P395" s="588"/>
      <c r="Q395" s="588"/>
      <c r="R395" s="588"/>
      <c r="S395" s="588"/>
      <c r="T395" s="589"/>
      <c r="U395" s="401"/>
      <c r="V395" s="401"/>
      <c r="W395" s="402"/>
      <c r="X395" s="408"/>
      <c r="Y395" s="409"/>
      <c r="Z395" s="410"/>
      <c r="AA395" s="415"/>
      <c r="AB395" s="401"/>
      <c r="AC395" s="402"/>
      <c r="AD395" s="420"/>
      <c r="AE395" s="421"/>
      <c r="AF395" s="421"/>
      <c r="AG395" s="422"/>
      <c r="AH395" s="541"/>
      <c r="AI395" s="542"/>
      <c r="AJ395" s="543"/>
      <c r="AK395" s="457"/>
      <c r="AL395" s="457"/>
      <c r="AM395" s="458"/>
      <c r="AN395" s="383"/>
      <c r="AO395" s="383"/>
      <c r="AP395" s="383"/>
      <c r="AQ395" s="383"/>
      <c r="AR395" s="384"/>
      <c r="AT395" s="346"/>
      <c r="AU395" s="534"/>
      <c r="AV395" s="346"/>
      <c r="AW395" s="534"/>
      <c r="AX395" s="34"/>
      <c r="AY395" s="346"/>
      <c r="AZ395" s="534"/>
      <c r="BA395" s="34"/>
    </row>
    <row r="396" spans="2:53" ht="14.1" customHeight="1" x14ac:dyDescent="0.15">
      <c r="B396" s="486"/>
      <c r="C396" s="488"/>
      <c r="D396" s="490"/>
      <c r="E396" s="490"/>
      <c r="F396" s="486"/>
      <c r="G396" s="490"/>
      <c r="H396" s="541"/>
      <c r="I396" s="542"/>
      <c r="J396" s="543"/>
      <c r="K396" s="560"/>
      <c r="L396" s="561"/>
      <c r="M396" s="561"/>
      <c r="N396" s="561"/>
      <c r="O396" s="576"/>
      <c r="P396" s="578">
        <f t="shared" ref="P396" si="266">$M$237</f>
        <v>0</v>
      </c>
      <c r="Q396" s="579"/>
      <c r="R396" s="579"/>
      <c r="S396" s="579"/>
      <c r="T396" s="580"/>
      <c r="U396" s="401"/>
      <c r="V396" s="401"/>
      <c r="W396" s="402"/>
      <c r="X396" s="408"/>
      <c r="Y396" s="409"/>
      <c r="Z396" s="410"/>
      <c r="AA396" s="415"/>
      <c r="AB396" s="401"/>
      <c r="AC396" s="402"/>
      <c r="AD396" s="420"/>
      <c r="AE396" s="421"/>
      <c r="AF396" s="421"/>
      <c r="AG396" s="422"/>
      <c r="AH396" s="541"/>
      <c r="AI396" s="542"/>
      <c r="AJ396" s="543"/>
      <c r="AK396" s="457"/>
      <c r="AL396" s="457"/>
      <c r="AM396" s="458"/>
      <c r="AN396" s="383"/>
      <c r="AO396" s="383"/>
      <c r="AP396" s="383"/>
      <c r="AQ396" s="383"/>
      <c r="AR396" s="384"/>
      <c r="AT396" s="346"/>
      <c r="AU396" s="534"/>
      <c r="AV396" s="346"/>
      <c r="AW396" s="534"/>
      <c r="AX396" s="34"/>
      <c r="AY396" s="346"/>
      <c r="AZ396" s="534"/>
      <c r="BA396" s="34"/>
    </row>
    <row r="397" spans="2:53" ht="14.1" customHeight="1" x14ac:dyDescent="0.15">
      <c r="B397" s="487"/>
      <c r="C397" s="489"/>
      <c r="D397" s="491"/>
      <c r="E397" s="491"/>
      <c r="F397" s="487"/>
      <c r="G397" s="491"/>
      <c r="H397" s="544"/>
      <c r="I397" s="545"/>
      <c r="J397" s="546"/>
      <c r="K397" s="562"/>
      <c r="L397" s="563"/>
      <c r="M397" s="563"/>
      <c r="N397" s="563"/>
      <c r="O397" s="577"/>
      <c r="P397" s="581"/>
      <c r="Q397" s="582"/>
      <c r="R397" s="582"/>
      <c r="S397" s="582"/>
      <c r="T397" s="583"/>
      <c r="U397" s="403"/>
      <c r="V397" s="403"/>
      <c r="W397" s="404"/>
      <c r="X397" s="411"/>
      <c r="Y397" s="412"/>
      <c r="Z397" s="413"/>
      <c r="AA397" s="416"/>
      <c r="AB397" s="403"/>
      <c r="AC397" s="404"/>
      <c r="AD397" s="423"/>
      <c r="AE397" s="424"/>
      <c r="AF397" s="424"/>
      <c r="AG397" s="425"/>
      <c r="AH397" s="544"/>
      <c r="AI397" s="545"/>
      <c r="AJ397" s="546"/>
      <c r="AK397" s="457"/>
      <c r="AL397" s="457"/>
      <c r="AM397" s="458"/>
      <c r="AN397" s="385"/>
      <c r="AO397" s="385"/>
      <c r="AP397" s="385"/>
      <c r="AQ397" s="385"/>
      <c r="AR397" s="386"/>
      <c r="AT397" s="346"/>
      <c r="AU397" s="534"/>
      <c r="AV397" s="346"/>
      <c r="AW397" s="534"/>
      <c r="AX397" s="34"/>
      <c r="AY397" s="346"/>
      <c r="AZ397" s="534"/>
      <c r="BA397" s="34"/>
    </row>
    <row r="398" spans="2:53" ht="14.1" customHeight="1" x14ac:dyDescent="0.15">
      <c r="B398" s="434">
        <v>5</v>
      </c>
      <c r="C398" s="437" t="s">
        <v>130</v>
      </c>
      <c r="D398" s="440">
        <v>29</v>
      </c>
      <c r="E398" s="440" t="s">
        <v>131</v>
      </c>
      <c r="F398" s="434" t="s">
        <v>138</v>
      </c>
      <c r="G398" s="440"/>
      <c r="H398" s="538"/>
      <c r="I398" s="539"/>
      <c r="J398" s="540"/>
      <c r="K398" s="558">
        <f t="shared" ref="K398" si="267">$M$226</f>
        <v>0</v>
      </c>
      <c r="L398" s="559"/>
      <c r="M398" s="559"/>
      <c r="N398" s="559"/>
      <c r="O398" s="584">
        <f t="shared" ref="O398" si="268">$M$235</f>
        <v>0</v>
      </c>
      <c r="P398" s="585"/>
      <c r="Q398" s="585"/>
      <c r="R398" s="585"/>
      <c r="S398" s="585"/>
      <c r="T398" s="586"/>
      <c r="U398" s="399">
        <f t="shared" ref="U398" si="269">IF(AND(H398="○",AV398="●"),IF(K398=0,20,20+ROUNDDOWN((K398-1000)/1000,0)*20),0)</f>
        <v>0</v>
      </c>
      <c r="V398" s="399"/>
      <c r="W398" s="400"/>
      <c r="X398" s="405">
        <f t="shared" ref="X398" si="270">IF(AND(H398="○",AV398="●"),IF(O398&gt;=10,O398*0.2,0),0)</f>
        <v>0</v>
      </c>
      <c r="Y398" s="406"/>
      <c r="Z398" s="407"/>
      <c r="AA398" s="414">
        <f t="shared" ref="AA398" si="271">IF(AND(H398="○",AV398="●"),P400*2,0)</f>
        <v>0</v>
      </c>
      <c r="AB398" s="399"/>
      <c r="AC398" s="400"/>
      <c r="AD398" s="417">
        <f t="shared" ref="AD398" si="272">U398+X398+AA398</f>
        <v>0</v>
      </c>
      <c r="AE398" s="418"/>
      <c r="AF398" s="418"/>
      <c r="AG398" s="419"/>
      <c r="AH398" s="369"/>
      <c r="AI398" s="370"/>
      <c r="AJ398" s="371"/>
      <c r="AK398" s="501"/>
      <c r="AL398" s="502"/>
      <c r="AM398" s="503"/>
      <c r="AN398" s="381">
        <f t="shared" ref="AN398" si="273">IF(H398="○",AD398,ROUNDUP(AD398*AK398,1))</f>
        <v>0</v>
      </c>
      <c r="AO398" s="381"/>
      <c r="AP398" s="381"/>
      <c r="AQ398" s="381"/>
      <c r="AR398" s="382"/>
      <c r="AT398" s="346">
        <f>$AN398-ROUNDUP($AN398*$AL$36,1)</f>
        <v>0</v>
      </c>
      <c r="AU398" s="346"/>
      <c r="AV398" s="346" t="str">
        <f>IF(OR(H398="×",AV402="×"),"×","●")</f>
        <v>●</v>
      </c>
      <c r="AW398" s="534">
        <f>IF(AV398="●",IF(H398="定","-",H398),"-")</f>
        <v>0</v>
      </c>
      <c r="AX398" s="34"/>
      <c r="AY398" s="346"/>
      <c r="AZ398" s="346"/>
      <c r="BA398" s="34"/>
    </row>
    <row r="399" spans="2:53" ht="14.1" customHeight="1" x14ac:dyDescent="0.15">
      <c r="B399" s="435"/>
      <c r="C399" s="438"/>
      <c r="D399" s="441"/>
      <c r="E399" s="441"/>
      <c r="F399" s="435"/>
      <c r="G399" s="441"/>
      <c r="H399" s="541"/>
      <c r="I399" s="542"/>
      <c r="J399" s="543"/>
      <c r="K399" s="560"/>
      <c r="L399" s="561"/>
      <c r="M399" s="561"/>
      <c r="N399" s="561"/>
      <c r="O399" s="587"/>
      <c r="P399" s="588"/>
      <c r="Q399" s="588"/>
      <c r="R399" s="588"/>
      <c r="S399" s="588"/>
      <c r="T399" s="589"/>
      <c r="U399" s="401"/>
      <c r="V399" s="401"/>
      <c r="W399" s="402"/>
      <c r="X399" s="408"/>
      <c r="Y399" s="409"/>
      <c r="Z399" s="410"/>
      <c r="AA399" s="415"/>
      <c r="AB399" s="401"/>
      <c r="AC399" s="402"/>
      <c r="AD399" s="420"/>
      <c r="AE399" s="421"/>
      <c r="AF399" s="421"/>
      <c r="AG399" s="422"/>
      <c r="AH399" s="372"/>
      <c r="AI399" s="373"/>
      <c r="AJ399" s="374"/>
      <c r="AK399" s="502"/>
      <c r="AL399" s="502"/>
      <c r="AM399" s="503"/>
      <c r="AN399" s="383"/>
      <c r="AO399" s="383"/>
      <c r="AP399" s="383"/>
      <c r="AQ399" s="383"/>
      <c r="AR399" s="384"/>
      <c r="AT399" s="346"/>
      <c r="AU399" s="346"/>
      <c r="AV399" s="346"/>
      <c r="AW399" s="534"/>
      <c r="AX399" s="34"/>
      <c r="AY399" s="346"/>
      <c r="AZ399" s="346"/>
      <c r="BA399" s="34"/>
    </row>
    <row r="400" spans="2:53" ht="14.1" customHeight="1" x14ac:dyDescent="0.15">
      <c r="B400" s="435"/>
      <c r="C400" s="438"/>
      <c r="D400" s="441"/>
      <c r="E400" s="441"/>
      <c r="F400" s="435"/>
      <c r="G400" s="441"/>
      <c r="H400" s="541"/>
      <c r="I400" s="542"/>
      <c r="J400" s="543"/>
      <c r="K400" s="560"/>
      <c r="L400" s="561"/>
      <c r="M400" s="561"/>
      <c r="N400" s="561"/>
      <c r="O400" s="576"/>
      <c r="P400" s="578">
        <f t="shared" ref="P400" si="274">$M$237</f>
        <v>0</v>
      </c>
      <c r="Q400" s="579"/>
      <c r="R400" s="579"/>
      <c r="S400" s="579"/>
      <c r="T400" s="580"/>
      <c r="U400" s="401"/>
      <c r="V400" s="401"/>
      <c r="W400" s="402"/>
      <c r="X400" s="408"/>
      <c r="Y400" s="409"/>
      <c r="Z400" s="410"/>
      <c r="AA400" s="415"/>
      <c r="AB400" s="401"/>
      <c r="AC400" s="402"/>
      <c r="AD400" s="420"/>
      <c r="AE400" s="421"/>
      <c r="AF400" s="421"/>
      <c r="AG400" s="422"/>
      <c r="AH400" s="372"/>
      <c r="AI400" s="373"/>
      <c r="AJ400" s="374"/>
      <c r="AK400" s="502"/>
      <c r="AL400" s="502"/>
      <c r="AM400" s="503"/>
      <c r="AN400" s="383"/>
      <c r="AO400" s="383"/>
      <c r="AP400" s="383"/>
      <c r="AQ400" s="383"/>
      <c r="AR400" s="384"/>
      <c r="AT400" s="346"/>
      <c r="AU400" s="346"/>
      <c r="AV400" s="346"/>
      <c r="AW400" s="534"/>
      <c r="AX400" s="34"/>
      <c r="AY400" s="346"/>
      <c r="AZ400" s="346"/>
      <c r="BA400" s="34"/>
    </row>
    <row r="401" spans="2:62" ht="14.1" customHeight="1" x14ac:dyDescent="0.15">
      <c r="B401" s="436"/>
      <c r="C401" s="439"/>
      <c r="D401" s="442"/>
      <c r="E401" s="442"/>
      <c r="F401" s="436"/>
      <c r="G401" s="442"/>
      <c r="H401" s="544"/>
      <c r="I401" s="545"/>
      <c r="J401" s="546"/>
      <c r="K401" s="562"/>
      <c r="L401" s="563"/>
      <c r="M401" s="563"/>
      <c r="N401" s="563"/>
      <c r="O401" s="577"/>
      <c r="P401" s="581"/>
      <c r="Q401" s="582"/>
      <c r="R401" s="582"/>
      <c r="S401" s="582"/>
      <c r="T401" s="583"/>
      <c r="U401" s="403"/>
      <c r="V401" s="403"/>
      <c r="W401" s="404"/>
      <c r="X401" s="411"/>
      <c r="Y401" s="412"/>
      <c r="Z401" s="413"/>
      <c r="AA401" s="416"/>
      <c r="AB401" s="403"/>
      <c r="AC401" s="404"/>
      <c r="AD401" s="423"/>
      <c r="AE401" s="424"/>
      <c r="AF401" s="424"/>
      <c r="AG401" s="425"/>
      <c r="AH401" s="375"/>
      <c r="AI401" s="376"/>
      <c r="AJ401" s="377"/>
      <c r="AK401" s="502"/>
      <c r="AL401" s="502"/>
      <c r="AM401" s="503"/>
      <c r="AN401" s="385"/>
      <c r="AO401" s="385"/>
      <c r="AP401" s="385"/>
      <c r="AQ401" s="385"/>
      <c r="AR401" s="386"/>
      <c r="AT401" s="346"/>
      <c r="AU401" s="346"/>
      <c r="AV401" s="346"/>
      <c r="AW401" s="534"/>
      <c r="AX401" s="34"/>
      <c r="AY401" s="346"/>
      <c r="AZ401" s="346"/>
      <c r="BA401" s="34"/>
    </row>
    <row r="402" spans="2:62" ht="14.1" customHeight="1" x14ac:dyDescent="0.15">
      <c r="B402" s="434">
        <v>5</v>
      </c>
      <c r="C402" s="437" t="s">
        <v>130</v>
      </c>
      <c r="D402" s="440">
        <v>30</v>
      </c>
      <c r="E402" s="440" t="s">
        <v>131</v>
      </c>
      <c r="F402" s="434" t="s">
        <v>139</v>
      </c>
      <c r="G402" s="440"/>
      <c r="H402" s="538"/>
      <c r="I402" s="539"/>
      <c r="J402" s="540"/>
      <c r="K402" s="558">
        <f t="shared" ref="K402" si="275">$M$226</f>
        <v>0</v>
      </c>
      <c r="L402" s="559"/>
      <c r="M402" s="559"/>
      <c r="N402" s="559"/>
      <c r="O402" s="584">
        <f t="shared" ref="O402" si="276">$M$235</f>
        <v>0</v>
      </c>
      <c r="P402" s="585"/>
      <c r="Q402" s="585"/>
      <c r="R402" s="585"/>
      <c r="S402" s="585"/>
      <c r="T402" s="586"/>
      <c r="U402" s="399">
        <f t="shared" ref="U402" si="277">IF(AND(H402="○",AV402="●"),IF(K402=0,20,20+ROUNDDOWN((K402-1000)/1000,0)*20),0)</f>
        <v>0</v>
      </c>
      <c r="V402" s="399"/>
      <c r="W402" s="400"/>
      <c r="X402" s="405">
        <f t="shared" ref="X402" si="278">IF(AND(H402="○",AV402="●"),IF(O402&gt;=10,O402*0.2,0),0)</f>
        <v>0</v>
      </c>
      <c r="Y402" s="406"/>
      <c r="Z402" s="407"/>
      <c r="AA402" s="414">
        <f t="shared" ref="AA402" si="279">IF(AND(H402="○",AV402="●"),P404*2,0)</f>
        <v>0</v>
      </c>
      <c r="AB402" s="399"/>
      <c r="AC402" s="400"/>
      <c r="AD402" s="417">
        <f t="shared" ref="AD402" si="280">U402+X402+AA402</f>
        <v>0</v>
      </c>
      <c r="AE402" s="418"/>
      <c r="AF402" s="418"/>
      <c r="AG402" s="419"/>
      <c r="AH402" s="369"/>
      <c r="AI402" s="370"/>
      <c r="AJ402" s="371"/>
      <c r="AK402" s="501"/>
      <c r="AL402" s="502"/>
      <c r="AM402" s="503"/>
      <c r="AN402" s="381">
        <f t="shared" ref="AN402" si="281">IF(H402="○",AD402,ROUNDUP(AD402*AK402,1))</f>
        <v>0</v>
      </c>
      <c r="AO402" s="381"/>
      <c r="AP402" s="381"/>
      <c r="AQ402" s="381"/>
      <c r="AR402" s="382"/>
      <c r="AT402" s="346">
        <f>$AN402-ROUNDUP($AN402*$AL$36,1)</f>
        <v>0</v>
      </c>
      <c r="AU402" s="346"/>
      <c r="AV402" s="346" t="str">
        <f>IF(OR(H402="×",AV406="×"),"×","●")</f>
        <v>●</v>
      </c>
      <c r="AW402" s="534">
        <f>IF(AV402="●",IF(H402="定","-",H402),"-")</f>
        <v>0</v>
      </c>
      <c r="AX402" s="34"/>
      <c r="AY402" s="346"/>
      <c r="AZ402" s="346"/>
      <c r="BA402" s="34"/>
    </row>
    <row r="403" spans="2:62" ht="14.1" customHeight="1" x14ac:dyDescent="0.15">
      <c r="B403" s="435"/>
      <c r="C403" s="438"/>
      <c r="D403" s="441"/>
      <c r="E403" s="441"/>
      <c r="F403" s="435"/>
      <c r="G403" s="441"/>
      <c r="H403" s="541"/>
      <c r="I403" s="542"/>
      <c r="J403" s="543"/>
      <c r="K403" s="560"/>
      <c r="L403" s="561"/>
      <c r="M403" s="561"/>
      <c r="N403" s="561"/>
      <c r="O403" s="587"/>
      <c r="P403" s="588"/>
      <c r="Q403" s="588"/>
      <c r="R403" s="588"/>
      <c r="S403" s="588"/>
      <c r="T403" s="589"/>
      <c r="U403" s="401"/>
      <c r="V403" s="401"/>
      <c r="W403" s="402"/>
      <c r="X403" s="408"/>
      <c r="Y403" s="409"/>
      <c r="Z403" s="410"/>
      <c r="AA403" s="415"/>
      <c r="AB403" s="401"/>
      <c r="AC403" s="402"/>
      <c r="AD403" s="420"/>
      <c r="AE403" s="421"/>
      <c r="AF403" s="421"/>
      <c r="AG403" s="422"/>
      <c r="AH403" s="372"/>
      <c r="AI403" s="373"/>
      <c r="AJ403" s="374"/>
      <c r="AK403" s="502"/>
      <c r="AL403" s="502"/>
      <c r="AM403" s="503"/>
      <c r="AN403" s="383"/>
      <c r="AO403" s="383"/>
      <c r="AP403" s="383"/>
      <c r="AQ403" s="383"/>
      <c r="AR403" s="384"/>
      <c r="AT403" s="346"/>
      <c r="AU403" s="346"/>
      <c r="AV403" s="346"/>
      <c r="AW403" s="534"/>
      <c r="AX403" s="34"/>
      <c r="AY403" s="346"/>
      <c r="AZ403" s="346"/>
      <c r="BA403" s="34"/>
    </row>
    <row r="404" spans="2:62" ht="14.1" customHeight="1" x14ac:dyDescent="0.15">
      <c r="B404" s="435"/>
      <c r="C404" s="438"/>
      <c r="D404" s="441"/>
      <c r="E404" s="441"/>
      <c r="F404" s="435"/>
      <c r="G404" s="441"/>
      <c r="H404" s="541"/>
      <c r="I404" s="542"/>
      <c r="J404" s="543"/>
      <c r="K404" s="560"/>
      <c r="L404" s="561"/>
      <c r="M404" s="561"/>
      <c r="N404" s="561"/>
      <c r="O404" s="576"/>
      <c r="P404" s="578">
        <f t="shared" ref="P404" si="282">$M$237</f>
        <v>0</v>
      </c>
      <c r="Q404" s="579"/>
      <c r="R404" s="579"/>
      <c r="S404" s="579"/>
      <c r="T404" s="580"/>
      <c r="U404" s="401"/>
      <c r="V404" s="401"/>
      <c r="W404" s="402"/>
      <c r="X404" s="408"/>
      <c r="Y404" s="409"/>
      <c r="Z404" s="410"/>
      <c r="AA404" s="415"/>
      <c r="AB404" s="401"/>
      <c r="AC404" s="402"/>
      <c r="AD404" s="420"/>
      <c r="AE404" s="421"/>
      <c r="AF404" s="421"/>
      <c r="AG404" s="422"/>
      <c r="AH404" s="372"/>
      <c r="AI404" s="373"/>
      <c r="AJ404" s="374"/>
      <c r="AK404" s="502"/>
      <c r="AL404" s="502"/>
      <c r="AM404" s="503"/>
      <c r="AN404" s="383"/>
      <c r="AO404" s="383"/>
      <c r="AP404" s="383"/>
      <c r="AQ404" s="383"/>
      <c r="AR404" s="384"/>
      <c r="AT404" s="346"/>
      <c r="AU404" s="346"/>
      <c r="AV404" s="346"/>
      <c r="AW404" s="534"/>
      <c r="AX404" s="34"/>
      <c r="AY404" s="346"/>
      <c r="AZ404" s="346"/>
      <c r="BA404" s="34"/>
    </row>
    <row r="405" spans="2:62" ht="14.1" customHeight="1" x14ac:dyDescent="0.15">
      <c r="B405" s="436"/>
      <c r="C405" s="439"/>
      <c r="D405" s="442"/>
      <c r="E405" s="442"/>
      <c r="F405" s="436"/>
      <c r="G405" s="442"/>
      <c r="H405" s="544"/>
      <c r="I405" s="545"/>
      <c r="J405" s="546"/>
      <c r="K405" s="562"/>
      <c r="L405" s="563"/>
      <c r="M405" s="563"/>
      <c r="N405" s="563"/>
      <c r="O405" s="577"/>
      <c r="P405" s="581"/>
      <c r="Q405" s="582"/>
      <c r="R405" s="582"/>
      <c r="S405" s="582"/>
      <c r="T405" s="583"/>
      <c r="U405" s="403"/>
      <c r="V405" s="403"/>
      <c r="W405" s="404"/>
      <c r="X405" s="411"/>
      <c r="Y405" s="412"/>
      <c r="Z405" s="413"/>
      <c r="AA405" s="416"/>
      <c r="AB405" s="403"/>
      <c r="AC405" s="404"/>
      <c r="AD405" s="423"/>
      <c r="AE405" s="424"/>
      <c r="AF405" s="424"/>
      <c r="AG405" s="425"/>
      <c r="AH405" s="375"/>
      <c r="AI405" s="376"/>
      <c r="AJ405" s="377"/>
      <c r="AK405" s="502"/>
      <c r="AL405" s="502"/>
      <c r="AM405" s="503"/>
      <c r="AN405" s="385"/>
      <c r="AO405" s="385"/>
      <c r="AP405" s="385"/>
      <c r="AQ405" s="385"/>
      <c r="AR405" s="386"/>
      <c r="AT405" s="346"/>
      <c r="AU405" s="346"/>
      <c r="AV405" s="346"/>
      <c r="AW405" s="534"/>
      <c r="AX405" s="34"/>
      <c r="AY405" s="346"/>
      <c r="AZ405" s="346"/>
      <c r="BA405" s="34"/>
    </row>
    <row r="406" spans="2:62" ht="14.1" customHeight="1" x14ac:dyDescent="0.15">
      <c r="B406" s="492">
        <v>5</v>
      </c>
      <c r="C406" s="493" t="s">
        <v>130</v>
      </c>
      <c r="D406" s="494">
        <v>31</v>
      </c>
      <c r="E406" s="494" t="s">
        <v>131</v>
      </c>
      <c r="F406" s="492" t="s">
        <v>140</v>
      </c>
      <c r="G406" s="494"/>
      <c r="H406" s="538"/>
      <c r="I406" s="539"/>
      <c r="J406" s="540"/>
      <c r="K406" s="558">
        <f t="shared" ref="K406" si="283">$M$226</f>
        <v>0</v>
      </c>
      <c r="L406" s="559"/>
      <c r="M406" s="559"/>
      <c r="N406" s="559"/>
      <c r="O406" s="584">
        <f t="shared" ref="O406" si="284">$M$235</f>
        <v>0</v>
      </c>
      <c r="P406" s="585"/>
      <c r="Q406" s="585"/>
      <c r="R406" s="585"/>
      <c r="S406" s="585"/>
      <c r="T406" s="586"/>
      <c r="U406" s="399">
        <f>IF(AND(H406="△",AV406="●"),IF(K406=0,20,20+ROUNDDOWN((K406-1000)/1000,0)*20),0)</f>
        <v>0</v>
      </c>
      <c r="V406" s="399"/>
      <c r="W406" s="400"/>
      <c r="X406" s="405">
        <f>IF(AND(H406="△",AV406="●"),IF(O406&gt;=10,O406*0.2,0),0)</f>
        <v>0</v>
      </c>
      <c r="Y406" s="406"/>
      <c r="Z406" s="407"/>
      <c r="AA406" s="414">
        <f>IF(AND(H406="△",AV406="●"),P408*2,0)</f>
        <v>0</v>
      </c>
      <c r="AB406" s="399"/>
      <c r="AC406" s="400"/>
      <c r="AD406" s="417">
        <f t="shared" ref="AD406" si="285">U406+X406+AA406</f>
        <v>0</v>
      </c>
      <c r="AE406" s="418"/>
      <c r="AF406" s="418"/>
      <c r="AG406" s="419"/>
      <c r="AH406" s="541">
        <v>1</v>
      </c>
      <c r="AI406" s="542"/>
      <c r="AJ406" s="543"/>
      <c r="AK406" s="454">
        <f>IF(AH406=1,$AL$36,IF(AH406=2,$AL$54,IF(AH406=3,$AL$73,IF(AH406=4,$AL$91,IF(AH406=5,$AL$109,IF(AH406=6,$AL$128,IF(AH406=7,$AL$146,IF(AH406=8,$AL$165,IF(AH406=9,$AL$183,IF(AH406=10,$AL$201,0))))))))))</f>
        <v>0</v>
      </c>
      <c r="AL406" s="455"/>
      <c r="AM406" s="456"/>
      <c r="AN406" s="381">
        <f t="shared" ref="AN406" si="286">IF(H406="○",AD406,ROUNDUP(AD406*AK406,1))</f>
        <v>0</v>
      </c>
      <c r="AO406" s="381"/>
      <c r="AP406" s="381"/>
      <c r="AQ406" s="381"/>
      <c r="AR406" s="382"/>
      <c r="AT406" s="346"/>
      <c r="AU406" s="534"/>
      <c r="AV406" s="534" t="str">
        <f>IF(H406="×","×","●")</f>
        <v>●</v>
      </c>
      <c r="AW406" s="534">
        <f>IF(AV406="●",IF(H406="定","-",H406),"-")</f>
        <v>0</v>
      </c>
      <c r="AX406" s="26"/>
      <c r="AY406" s="534"/>
      <c r="AZ406" s="534"/>
      <c r="BA406" s="34"/>
    </row>
    <row r="407" spans="2:62" ht="14.1" customHeight="1" x14ac:dyDescent="0.15">
      <c r="B407" s="486"/>
      <c r="C407" s="488"/>
      <c r="D407" s="490"/>
      <c r="E407" s="490"/>
      <c r="F407" s="486"/>
      <c r="G407" s="490"/>
      <c r="H407" s="541"/>
      <c r="I407" s="542"/>
      <c r="J407" s="543"/>
      <c r="K407" s="560"/>
      <c r="L407" s="561"/>
      <c r="M407" s="561"/>
      <c r="N407" s="561"/>
      <c r="O407" s="587"/>
      <c r="P407" s="588"/>
      <c r="Q407" s="588"/>
      <c r="R407" s="588"/>
      <c r="S407" s="588"/>
      <c r="T407" s="589"/>
      <c r="U407" s="401"/>
      <c r="V407" s="401"/>
      <c r="W407" s="402"/>
      <c r="X407" s="408"/>
      <c r="Y407" s="409"/>
      <c r="Z407" s="410"/>
      <c r="AA407" s="415"/>
      <c r="AB407" s="401"/>
      <c r="AC407" s="402"/>
      <c r="AD407" s="420"/>
      <c r="AE407" s="421"/>
      <c r="AF407" s="421"/>
      <c r="AG407" s="422"/>
      <c r="AH407" s="541"/>
      <c r="AI407" s="542"/>
      <c r="AJ407" s="543"/>
      <c r="AK407" s="457"/>
      <c r="AL407" s="457"/>
      <c r="AM407" s="458"/>
      <c r="AN407" s="383"/>
      <c r="AO407" s="383"/>
      <c r="AP407" s="383"/>
      <c r="AQ407" s="383"/>
      <c r="AR407" s="384"/>
      <c r="AT407" s="346"/>
      <c r="AU407" s="534"/>
      <c r="AV407" s="534"/>
      <c r="AW407" s="534"/>
      <c r="AX407" s="26"/>
      <c r="AY407" s="534"/>
      <c r="AZ407" s="534"/>
      <c r="BA407" s="34"/>
    </row>
    <row r="408" spans="2:62" ht="14.1" customHeight="1" x14ac:dyDescent="0.15">
      <c r="B408" s="486"/>
      <c r="C408" s="488"/>
      <c r="D408" s="490"/>
      <c r="E408" s="490"/>
      <c r="F408" s="486"/>
      <c r="G408" s="490"/>
      <c r="H408" s="541"/>
      <c r="I408" s="542"/>
      <c r="J408" s="543"/>
      <c r="K408" s="560"/>
      <c r="L408" s="561"/>
      <c r="M408" s="561"/>
      <c r="N408" s="561"/>
      <c r="O408" s="576"/>
      <c r="P408" s="578">
        <f t="shared" ref="P408" si="287">$M$237</f>
        <v>0</v>
      </c>
      <c r="Q408" s="579"/>
      <c r="R408" s="579"/>
      <c r="S408" s="579"/>
      <c r="T408" s="580"/>
      <c r="U408" s="401"/>
      <c r="V408" s="401"/>
      <c r="W408" s="402"/>
      <c r="X408" s="408"/>
      <c r="Y408" s="409"/>
      <c r="Z408" s="410"/>
      <c r="AA408" s="415"/>
      <c r="AB408" s="401"/>
      <c r="AC408" s="402"/>
      <c r="AD408" s="420"/>
      <c r="AE408" s="421"/>
      <c r="AF408" s="421"/>
      <c r="AG408" s="422"/>
      <c r="AH408" s="541"/>
      <c r="AI408" s="542"/>
      <c r="AJ408" s="543"/>
      <c r="AK408" s="457"/>
      <c r="AL408" s="457"/>
      <c r="AM408" s="458"/>
      <c r="AN408" s="383"/>
      <c r="AO408" s="383"/>
      <c r="AP408" s="383"/>
      <c r="AQ408" s="383"/>
      <c r="AR408" s="384"/>
      <c r="AT408" s="346"/>
      <c r="AU408" s="534"/>
      <c r="AV408" s="534"/>
      <c r="AW408" s="534"/>
      <c r="AX408" s="26"/>
      <c r="AY408" s="534"/>
      <c r="AZ408" s="534"/>
      <c r="BA408" s="34"/>
    </row>
    <row r="409" spans="2:62" ht="14.1" customHeight="1" thickBot="1" x14ac:dyDescent="0.2">
      <c r="B409" s="487"/>
      <c r="C409" s="489"/>
      <c r="D409" s="491"/>
      <c r="E409" s="491"/>
      <c r="F409" s="487"/>
      <c r="G409" s="491"/>
      <c r="H409" s="544"/>
      <c r="I409" s="545"/>
      <c r="J409" s="546"/>
      <c r="K409" s="562"/>
      <c r="L409" s="563"/>
      <c r="M409" s="563"/>
      <c r="N409" s="563"/>
      <c r="O409" s="577"/>
      <c r="P409" s="581"/>
      <c r="Q409" s="582"/>
      <c r="R409" s="582"/>
      <c r="S409" s="582"/>
      <c r="T409" s="583"/>
      <c r="U409" s="403"/>
      <c r="V409" s="403"/>
      <c r="W409" s="404"/>
      <c r="X409" s="411"/>
      <c r="Y409" s="412"/>
      <c r="Z409" s="413"/>
      <c r="AA409" s="416"/>
      <c r="AB409" s="403"/>
      <c r="AC409" s="404"/>
      <c r="AD409" s="423"/>
      <c r="AE409" s="424"/>
      <c r="AF409" s="424"/>
      <c r="AG409" s="425"/>
      <c r="AH409" s="544"/>
      <c r="AI409" s="545"/>
      <c r="AJ409" s="546"/>
      <c r="AK409" s="457"/>
      <c r="AL409" s="457"/>
      <c r="AM409" s="458"/>
      <c r="AN409" s="385"/>
      <c r="AO409" s="385"/>
      <c r="AP409" s="385"/>
      <c r="AQ409" s="385"/>
      <c r="AR409" s="386"/>
      <c r="AT409" s="346"/>
      <c r="AU409" s="534"/>
      <c r="AV409" s="534"/>
      <c r="AW409" s="534"/>
      <c r="AX409" s="26"/>
      <c r="AY409" s="534"/>
      <c r="AZ409" s="534"/>
      <c r="BA409" s="34"/>
    </row>
    <row r="410" spans="2:62" ht="14.1" customHeight="1" thickTop="1" x14ac:dyDescent="0.15">
      <c r="B410" s="465" t="s">
        <v>144</v>
      </c>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7"/>
      <c r="AK410" s="474">
        <f>SUM(AN330:AR409)</f>
        <v>0</v>
      </c>
      <c r="AL410" s="475"/>
      <c r="AM410" s="475"/>
      <c r="AN410" s="475"/>
      <c r="AO410" s="475"/>
      <c r="AP410" s="480" t="s">
        <v>85</v>
      </c>
      <c r="AQ410" s="480"/>
      <c r="AR410" s="481"/>
      <c r="AT410" s="507">
        <f>SUM(AT342:AU409)</f>
        <v>0</v>
      </c>
      <c r="AU410" s="508"/>
      <c r="AV410" s="513" t="s">
        <v>152</v>
      </c>
      <c r="AW410" s="192"/>
      <c r="AX410" s="192"/>
      <c r="AY410" s="192"/>
      <c r="AZ410" s="192"/>
      <c r="BD410" s="69"/>
      <c r="BE410" s="69"/>
      <c r="BF410" s="158"/>
      <c r="BG410" s="158"/>
      <c r="BH410" s="158"/>
      <c r="BI410" s="158"/>
      <c r="BJ410" s="158"/>
    </row>
    <row r="411" spans="2:62" ht="14.1" customHeight="1" x14ac:dyDescent="0.15">
      <c r="B411" s="468"/>
      <c r="C411" s="469"/>
      <c r="D411" s="469"/>
      <c r="E411" s="469"/>
      <c r="F411" s="469"/>
      <c r="G411" s="469"/>
      <c r="H411" s="469"/>
      <c r="I411" s="469"/>
      <c r="J411" s="469"/>
      <c r="K411" s="469"/>
      <c r="L411" s="469"/>
      <c r="M411" s="469"/>
      <c r="N411" s="469"/>
      <c r="O411" s="469"/>
      <c r="P411" s="469"/>
      <c r="Q411" s="469"/>
      <c r="R411" s="469"/>
      <c r="S411" s="469"/>
      <c r="T411" s="469"/>
      <c r="U411" s="469"/>
      <c r="V411" s="469"/>
      <c r="W411" s="469"/>
      <c r="X411" s="469"/>
      <c r="Y411" s="469"/>
      <c r="Z411" s="469"/>
      <c r="AA411" s="469"/>
      <c r="AB411" s="469"/>
      <c r="AC411" s="469"/>
      <c r="AD411" s="469"/>
      <c r="AE411" s="469"/>
      <c r="AF411" s="469"/>
      <c r="AG411" s="469"/>
      <c r="AH411" s="469"/>
      <c r="AI411" s="469"/>
      <c r="AJ411" s="470"/>
      <c r="AK411" s="476"/>
      <c r="AL411" s="477"/>
      <c r="AM411" s="477"/>
      <c r="AN411" s="477"/>
      <c r="AO411" s="477"/>
      <c r="AP411" s="482"/>
      <c r="AQ411" s="482"/>
      <c r="AR411" s="483"/>
      <c r="AT411" s="509"/>
      <c r="AU411" s="510"/>
      <c r="AV411" s="513"/>
      <c r="AW411" s="192"/>
      <c r="AX411" s="192"/>
      <c r="AY411" s="192"/>
      <c r="AZ411" s="192"/>
      <c r="BD411" s="69"/>
      <c r="BE411" s="69"/>
      <c r="BF411" s="158"/>
      <c r="BG411" s="158"/>
      <c r="BH411" s="158"/>
      <c r="BI411" s="158"/>
      <c r="BJ411" s="158"/>
    </row>
    <row r="412" spans="2:62" ht="14.1" customHeight="1" x14ac:dyDescent="0.15">
      <c r="B412" s="468"/>
      <c r="C412" s="469"/>
      <c r="D412" s="469"/>
      <c r="E412" s="469"/>
      <c r="F412" s="469"/>
      <c r="G412" s="469"/>
      <c r="H412" s="469"/>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E412" s="469"/>
      <c r="AF412" s="469"/>
      <c r="AG412" s="469"/>
      <c r="AH412" s="469"/>
      <c r="AI412" s="469"/>
      <c r="AJ412" s="470"/>
      <c r="AK412" s="476"/>
      <c r="AL412" s="477"/>
      <c r="AM412" s="477"/>
      <c r="AN412" s="477"/>
      <c r="AO412" s="477"/>
      <c r="AP412" s="482"/>
      <c r="AQ412" s="482"/>
      <c r="AR412" s="483"/>
      <c r="AT412" s="509"/>
      <c r="AU412" s="510"/>
      <c r="AV412" s="513"/>
      <c r="AW412" s="192"/>
      <c r="AX412" s="192"/>
      <c r="AY412" s="192"/>
      <c r="AZ412" s="192"/>
      <c r="BD412" s="69"/>
      <c r="BE412" s="69"/>
      <c r="BF412" s="158"/>
      <c r="BG412" s="158"/>
      <c r="BH412" s="158"/>
      <c r="BI412" s="158"/>
      <c r="BJ412" s="158"/>
    </row>
    <row r="413" spans="2:62" ht="14.1" customHeight="1" thickBot="1" x14ac:dyDescent="0.2">
      <c r="B413" s="471"/>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3"/>
      <c r="AK413" s="478"/>
      <c r="AL413" s="479"/>
      <c r="AM413" s="479"/>
      <c r="AN413" s="479"/>
      <c r="AO413" s="479"/>
      <c r="AP413" s="484"/>
      <c r="AQ413" s="484"/>
      <c r="AR413" s="485"/>
      <c r="AT413" s="511"/>
      <c r="AU413" s="512"/>
      <c r="AV413" s="513"/>
      <c r="AW413" s="192"/>
      <c r="AX413" s="192"/>
      <c r="AY413" s="192"/>
      <c r="AZ413" s="192"/>
      <c r="BD413" s="69"/>
      <c r="BE413" s="69"/>
      <c r="BF413" s="158"/>
      <c r="BG413" s="158"/>
      <c r="BH413" s="158"/>
      <c r="BI413" s="158"/>
      <c r="BJ413" s="158"/>
    </row>
    <row r="414" spans="2:62" ht="14.1" customHeight="1" thickTop="1" x14ac:dyDescent="0.15">
      <c r="B414" s="514">
        <v>6</v>
      </c>
      <c r="C414" s="515" t="s">
        <v>130</v>
      </c>
      <c r="D414" s="490">
        <v>1</v>
      </c>
      <c r="E414" s="490" t="s">
        <v>131</v>
      </c>
      <c r="F414" s="514" t="s">
        <v>141</v>
      </c>
      <c r="G414" s="490"/>
      <c r="H414" s="567"/>
      <c r="I414" s="568"/>
      <c r="J414" s="569"/>
      <c r="K414" s="558">
        <f>$M$228</f>
        <v>0</v>
      </c>
      <c r="L414" s="559"/>
      <c r="M414" s="559"/>
      <c r="N414" s="559"/>
      <c r="O414" s="573">
        <f>$M$239</f>
        <v>0</v>
      </c>
      <c r="P414" s="574"/>
      <c r="Q414" s="574"/>
      <c r="R414" s="574"/>
      <c r="S414" s="574"/>
      <c r="T414" s="575"/>
      <c r="U414" s="399">
        <f t="shared" ref="U414" si="288">IF(AND(H414="△",AV414="●"),IF(K414=0,20,20+ROUNDDOWN((K414-1000)/1000,0)*20),0)</f>
        <v>0</v>
      </c>
      <c r="V414" s="399"/>
      <c r="W414" s="400"/>
      <c r="X414" s="405">
        <f>IF(H414="△",IF(O414&gt;=10,O414*0.2,0),0)</f>
        <v>0</v>
      </c>
      <c r="Y414" s="406"/>
      <c r="Z414" s="407"/>
      <c r="AA414" s="414">
        <f>IF(H414="△",P416*2,0)</f>
        <v>0</v>
      </c>
      <c r="AB414" s="399"/>
      <c r="AC414" s="400"/>
      <c r="AD414" s="417">
        <f t="shared" ref="AD414" si="289">U414+X414+AA414</f>
        <v>0</v>
      </c>
      <c r="AE414" s="418"/>
      <c r="AF414" s="418"/>
      <c r="AG414" s="419"/>
      <c r="AH414" s="541">
        <v>1</v>
      </c>
      <c r="AI414" s="542"/>
      <c r="AJ414" s="543"/>
      <c r="AK414" s="454">
        <f t="shared" ref="AK414" si="290">IF(AH414=1,$AL$36,IF(AH414=2,$AL$54,IF(AH414=3,$AL$73,IF(AH414=4,$AL$91,IF(AH414=5,$AL$109,IF(AH414=6,$AL$128,IF(AH414=7,$AL$146,IF(AH414=8,$AL$165,IF(AH414=9,$AL$183,IF(AH414=10,$AL$201,0))))))))))</f>
        <v>0</v>
      </c>
      <c r="AL414" s="455"/>
      <c r="AM414" s="456"/>
      <c r="AN414" s="381">
        <f>IF(H414="○",AD414,ROUNDUP(AD414*AK414,1))</f>
        <v>0</v>
      </c>
      <c r="AO414" s="381"/>
      <c r="AP414" s="381"/>
      <c r="AQ414" s="381"/>
      <c r="AR414" s="381"/>
      <c r="AS414" s="128"/>
      <c r="AT414" s="534"/>
      <c r="AU414" s="534"/>
      <c r="AV414" s="534" t="str">
        <f>IF(OR(H414="×",AV422="×"),"×","●")</f>
        <v>●</v>
      </c>
      <c r="AW414" s="534">
        <f>IF(AV414="●",IF(H414="定","-",H414),"-")</f>
        <v>0</v>
      </c>
      <c r="AX414" s="26"/>
      <c r="AY414" s="534"/>
      <c r="AZ414" s="534"/>
    </row>
    <row r="415" spans="2:62" ht="14.1" customHeight="1" x14ac:dyDescent="0.15">
      <c r="B415" s="514"/>
      <c r="C415" s="515"/>
      <c r="D415" s="490"/>
      <c r="E415" s="490"/>
      <c r="F415" s="514"/>
      <c r="G415" s="490"/>
      <c r="H415" s="567"/>
      <c r="I415" s="568"/>
      <c r="J415" s="569"/>
      <c r="K415" s="560"/>
      <c r="L415" s="561"/>
      <c r="M415" s="561"/>
      <c r="N415" s="561"/>
      <c r="O415" s="547"/>
      <c r="P415" s="548"/>
      <c r="Q415" s="548"/>
      <c r="R415" s="548"/>
      <c r="S415" s="548"/>
      <c r="T415" s="549"/>
      <c r="U415" s="401"/>
      <c r="V415" s="401"/>
      <c r="W415" s="402"/>
      <c r="X415" s="408"/>
      <c r="Y415" s="409"/>
      <c r="Z415" s="410"/>
      <c r="AA415" s="415"/>
      <c r="AB415" s="401"/>
      <c r="AC415" s="402"/>
      <c r="AD415" s="420"/>
      <c r="AE415" s="421"/>
      <c r="AF415" s="421"/>
      <c r="AG415" s="422"/>
      <c r="AH415" s="541"/>
      <c r="AI415" s="542"/>
      <c r="AJ415" s="543"/>
      <c r="AK415" s="457"/>
      <c r="AL415" s="457"/>
      <c r="AM415" s="458"/>
      <c r="AN415" s="383"/>
      <c r="AO415" s="383"/>
      <c r="AP415" s="383"/>
      <c r="AQ415" s="383"/>
      <c r="AR415" s="383"/>
      <c r="AS415" s="128"/>
      <c r="AT415" s="534"/>
      <c r="AU415" s="534"/>
      <c r="AV415" s="534"/>
      <c r="AW415" s="534"/>
      <c r="AX415" s="26"/>
      <c r="AY415" s="534"/>
      <c r="AZ415" s="534"/>
    </row>
    <row r="416" spans="2:62" ht="14.1" customHeight="1" x14ac:dyDescent="0.15">
      <c r="B416" s="514"/>
      <c r="C416" s="515"/>
      <c r="D416" s="490"/>
      <c r="E416" s="490"/>
      <c r="F416" s="514"/>
      <c r="G416" s="490"/>
      <c r="H416" s="567"/>
      <c r="I416" s="568"/>
      <c r="J416" s="569"/>
      <c r="K416" s="560"/>
      <c r="L416" s="561"/>
      <c r="M416" s="561"/>
      <c r="N416" s="561"/>
      <c r="O416" s="550"/>
      <c r="P416" s="552">
        <f>$M$241</f>
        <v>0</v>
      </c>
      <c r="Q416" s="553"/>
      <c r="R416" s="553"/>
      <c r="S416" s="553"/>
      <c r="T416" s="554"/>
      <c r="U416" s="401"/>
      <c r="V416" s="401"/>
      <c r="W416" s="402"/>
      <c r="X416" s="408"/>
      <c r="Y416" s="409"/>
      <c r="Z416" s="410"/>
      <c r="AA416" s="415"/>
      <c r="AB416" s="401"/>
      <c r="AC416" s="402"/>
      <c r="AD416" s="420"/>
      <c r="AE416" s="421"/>
      <c r="AF416" s="421"/>
      <c r="AG416" s="422"/>
      <c r="AH416" s="541"/>
      <c r="AI416" s="542"/>
      <c r="AJ416" s="543"/>
      <c r="AK416" s="457"/>
      <c r="AL416" s="457"/>
      <c r="AM416" s="458"/>
      <c r="AN416" s="383"/>
      <c r="AO416" s="383"/>
      <c r="AP416" s="383"/>
      <c r="AQ416" s="383"/>
      <c r="AR416" s="383"/>
      <c r="AS416" s="128"/>
      <c r="AT416" s="534"/>
      <c r="AU416" s="534"/>
      <c r="AV416" s="534"/>
      <c r="AW416" s="534"/>
      <c r="AX416" s="26"/>
      <c r="AY416" s="534"/>
      <c r="AZ416" s="534"/>
    </row>
    <row r="417" spans="2:52" ht="14.1" customHeight="1" x14ac:dyDescent="0.15">
      <c r="B417" s="487"/>
      <c r="C417" s="489"/>
      <c r="D417" s="491"/>
      <c r="E417" s="491"/>
      <c r="F417" s="487"/>
      <c r="G417" s="491"/>
      <c r="H417" s="570"/>
      <c r="I417" s="571"/>
      <c r="J417" s="572"/>
      <c r="K417" s="562"/>
      <c r="L417" s="563"/>
      <c r="M417" s="563"/>
      <c r="N417" s="563"/>
      <c r="O417" s="551"/>
      <c r="P417" s="555"/>
      <c r="Q417" s="556"/>
      <c r="R417" s="556"/>
      <c r="S417" s="556"/>
      <c r="T417" s="557"/>
      <c r="U417" s="403"/>
      <c r="V417" s="403"/>
      <c r="W417" s="404"/>
      <c r="X417" s="411"/>
      <c r="Y417" s="412"/>
      <c r="Z417" s="413"/>
      <c r="AA417" s="416"/>
      <c r="AB417" s="403"/>
      <c r="AC417" s="404"/>
      <c r="AD417" s="423"/>
      <c r="AE417" s="424"/>
      <c r="AF417" s="424"/>
      <c r="AG417" s="425"/>
      <c r="AH417" s="544"/>
      <c r="AI417" s="545"/>
      <c r="AJ417" s="546"/>
      <c r="AK417" s="457"/>
      <c r="AL417" s="457"/>
      <c r="AM417" s="458"/>
      <c r="AN417" s="385"/>
      <c r="AO417" s="385"/>
      <c r="AP417" s="385"/>
      <c r="AQ417" s="385"/>
      <c r="AR417" s="385"/>
      <c r="AS417" s="128"/>
      <c r="AT417" s="534"/>
      <c r="AU417" s="534"/>
      <c r="AV417" s="534"/>
      <c r="AW417" s="534"/>
      <c r="AX417" s="26"/>
      <c r="AY417" s="534"/>
      <c r="AZ417" s="534"/>
    </row>
    <row r="418" spans="2:52" ht="14.1" customHeight="1" x14ac:dyDescent="0.15">
      <c r="B418" s="492">
        <v>6</v>
      </c>
      <c r="C418" s="493" t="s">
        <v>130</v>
      </c>
      <c r="D418" s="494">
        <v>2</v>
      </c>
      <c r="E418" s="494" t="s">
        <v>131</v>
      </c>
      <c r="F418" s="492" t="s">
        <v>135</v>
      </c>
      <c r="G418" s="494"/>
      <c r="H418" s="564"/>
      <c r="I418" s="565"/>
      <c r="J418" s="566"/>
      <c r="K418" s="558">
        <f t="shared" ref="K418" si="291">$M$228</f>
        <v>0</v>
      </c>
      <c r="L418" s="559"/>
      <c r="M418" s="559"/>
      <c r="N418" s="559"/>
      <c r="O418" s="547">
        <f>$M$239</f>
        <v>0</v>
      </c>
      <c r="P418" s="548"/>
      <c r="Q418" s="548"/>
      <c r="R418" s="548"/>
      <c r="S418" s="548"/>
      <c r="T418" s="549"/>
      <c r="U418" s="399">
        <f t="shared" ref="U418" si="292">IF(AND(H418="△",AV418="●"),IF(K418=0,20,20+ROUNDDOWN((K418-1000)/1000,0)*20),0)</f>
        <v>0</v>
      </c>
      <c r="V418" s="399"/>
      <c r="W418" s="400"/>
      <c r="X418" s="405">
        <f t="shared" ref="X418" si="293">IF(AND(H418="△",AV418="●"),IF(O418&gt;=10,O418*0.2,0),0)</f>
        <v>0</v>
      </c>
      <c r="Y418" s="406"/>
      <c r="Z418" s="407"/>
      <c r="AA418" s="414">
        <f t="shared" ref="AA418" si="294">IF(AND(H418="△",AV418="●"),P420*2,0)</f>
        <v>0</v>
      </c>
      <c r="AB418" s="399"/>
      <c r="AC418" s="400"/>
      <c r="AD418" s="417">
        <f t="shared" ref="AD418" si="295">U418+X418+AA418</f>
        <v>0</v>
      </c>
      <c r="AE418" s="418"/>
      <c r="AF418" s="418"/>
      <c r="AG418" s="419"/>
      <c r="AH418" s="541">
        <v>1</v>
      </c>
      <c r="AI418" s="542"/>
      <c r="AJ418" s="543"/>
      <c r="AK418" s="454">
        <f t="shared" ref="AK418" si="296">IF(AH418=1,$AL$36,IF(AH418=2,$AL$54,IF(AH418=3,$AL$73,IF(AH418=4,$AL$91,IF(AH418=5,$AL$109,IF(AH418=6,$AL$128,IF(AH418=7,$AL$146,IF(AH418=8,$AL$165,IF(AH418=9,$AL$183,IF(AH418=10,$AL$201,0))))))))))</f>
        <v>0</v>
      </c>
      <c r="AL418" s="455"/>
      <c r="AM418" s="456"/>
      <c r="AN418" s="381">
        <f t="shared" ref="AN418" si="297">IF(H418="○",AD418,ROUNDUP(AD418*AK418,1))</f>
        <v>0</v>
      </c>
      <c r="AO418" s="381"/>
      <c r="AP418" s="381"/>
      <c r="AQ418" s="381"/>
      <c r="AR418" s="381"/>
      <c r="AS418" s="128"/>
      <c r="AT418" s="534"/>
      <c r="AU418" s="534"/>
      <c r="AV418" s="534" t="str">
        <f>IF(OR(H418="×",AV422="×"),"×","●")</f>
        <v>●</v>
      </c>
      <c r="AW418" s="534">
        <f>IF(AV418="●",IF(H418="定","-",H418),"-")</f>
        <v>0</v>
      </c>
      <c r="AX418" s="26"/>
      <c r="AY418" s="534"/>
      <c r="AZ418" s="534"/>
    </row>
    <row r="419" spans="2:52" ht="14.1" customHeight="1" x14ac:dyDescent="0.15">
      <c r="B419" s="514"/>
      <c r="C419" s="515"/>
      <c r="D419" s="490"/>
      <c r="E419" s="490"/>
      <c r="F419" s="514"/>
      <c r="G419" s="490"/>
      <c r="H419" s="567"/>
      <c r="I419" s="568"/>
      <c r="J419" s="569"/>
      <c r="K419" s="560"/>
      <c r="L419" s="561"/>
      <c r="M419" s="561"/>
      <c r="N419" s="561"/>
      <c r="O419" s="547"/>
      <c r="P419" s="548"/>
      <c r="Q419" s="548"/>
      <c r="R419" s="548"/>
      <c r="S419" s="548"/>
      <c r="T419" s="549"/>
      <c r="U419" s="401"/>
      <c r="V419" s="401"/>
      <c r="W419" s="402"/>
      <c r="X419" s="408"/>
      <c r="Y419" s="409"/>
      <c r="Z419" s="410"/>
      <c r="AA419" s="415"/>
      <c r="AB419" s="401"/>
      <c r="AC419" s="402"/>
      <c r="AD419" s="420"/>
      <c r="AE419" s="421"/>
      <c r="AF419" s="421"/>
      <c r="AG419" s="422"/>
      <c r="AH419" s="541"/>
      <c r="AI419" s="542"/>
      <c r="AJ419" s="543"/>
      <c r="AK419" s="457"/>
      <c r="AL419" s="457"/>
      <c r="AM419" s="458"/>
      <c r="AN419" s="383"/>
      <c r="AO419" s="383"/>
      <c r="AP419" s="383"/>
      <c r="AQ419" s="383"/>
      <c r="AR419" s="383"/>
      <c r="AS419" s="128"/>
      <c r="AT419" s="534"/>
      <c r="AU419" s="534"/>
      <c r="AV419" s="534"/>
      <c r="AW419" s="534"/>
      <c r="AX419" s="26"/>
      <c r="AY419" s="534"/>
      <c r="AZ419" s="534"/>
    </row>
    <row r="420" spans="2:52" ht="14.1" customHeight="1" x14ac:dyDescent="0.15">
      <c r="B420" s="514"/>
      <c r="C420" s="515"/>
      <c r="D420" s="490"/>
      <c r="E420" s="490"/>
      <c r="F420" s="514"/>
      <c r="G420" s="490"/>
      <c r="H420" s="567"/>
      <c r="I420" s="568"/>
      <c r="J420" s="569"/>
      <c r="K420" s="560"/>
      <c r="L420" s="561"/>
      <c r="M420" s="561"/>
      <c r="N420" s="561"/>
      <c r="O420" s="550"/>
      <c r="P420" s="552">
        <f>$M$241</f>
        <v>0</v>
      </c>
      <c r="Q420" s="553"/>
      <c r="R420" s="553"/>
      <c r="S420" s="553"/>
      <c r="T420" s="554"/>
      <c r="U420" s="401"/>
      <c r="V420" s="401"/>
      <c r="W420" s="402"/>
      <c r="X420" s="408"/>
      <c r="Y420" s="409"/>
      <c r="Z420" s="410"/>
      <c r="AA420" s="415"/>
      <c r="AB420" s="401"/>
      <c r="AC420" s="402"/>
      <c r="AD420" s="420"/>
      <c r="AE420" s="421"/>
      <c r="AF420" s="421"/>
      <c r="AG420" s="422"/>
      <c r="AH420" s="541"/>
      <c r="AI420" s="542"/>
      <c r="AJ420" s="543"/>
      <c r="AK420" s="457"/>
      <c r="AL420" s="457"/>
      <c r="AM420" s="458"/>
      <c r="AN420" s="383"/>
      <c r="AO420" s="383"/>
      <c r="AP420" s="383"/>
      <c r="AQ420" s="383"/>
      <c r="AR420" s="383"/>
      <c r="AS420" s="128"/>
      <c r="AT420" s="534"/>
      <c r="AU420" s="534"/>
      <c r="AV420" s="534"/>
      <c r="AW420" s="534"/>
      <c r="AX420" s="26"/>
      <c r="AY420" s="534"/>
      <c r="AZ420" s="534"/>
    </row>
    <row r="421" spans="2:52" ht="14.1" customHeight="1" x14ac:dyDescent="0.15">
      <c r="B421" s="487"/>
      <c r="C421" s="489"/>
      <c r="D421" s="491"/>
      <c r="E421" s="491"/>
      <c r="F421" s="487"/>
      <c r="G421" s="491"/>
      <c r="H421" s="570"/>
      <c r="I421" s="571"/>
      <c r="J421" s="572"/>
      <c r="K421" s="562"/>
      <c r="L421" s="563"/>
      <c r="M421" s="563"/>
      <c r="N421" s="563"/>
      <c r="O421" s="551"/>
      <c r="P421" s="555"/>
      <c r="Q421" s="556"/>
      <c r="R421" s="556"/>
      <c r="S421" s="556"/>
      <c r="T421" s="557"/>
      <c r="U421" s="403"/>
      <c r="V421" s="403"/>
      <c r="W421" s="404"/>
      <c r="X421" s="411"/>
      <c r="Y421" s="412"/>
      <c r="Z421" s="413"/>
      <c r="AA421" s="416"/>
      <c r="AB421" s="403"/>
      <c r="AC421" s="404"/>
      <c r="AD421" s="423"/>
      <c r="AE421" s="424"/>
      <c r="AF421" s="424"/>
      <c r="AG421" s="425"/>
      <c r="AH421" s="544"/>
      <c r="AI421" s="545"/>
      <c r="AJ421" s="546"/>
      <c r="AK421" s="457"/>
      <c r="AL421" s="457"/>
      <c r="AM421" s="458"/>
      <c r="AN421" s="385"/>
      <c r="AO421" s="385"/>
      <c r="AP421" s="385"/>
      <c r="AQ421" s="385"/>
      <c r="AR421" s="385"/>
      <c r="AS421" s="128"/>
      <c r="AT421" s="534"/>
      <c r="AU421" s="534"/>
      <c r="AV421" s="534"/>
      <c r="AW421" s="534"/>
      <c r="AX421" s="26"/>
      <c r="AY421" s="534"/>
      <c r="AZ421" s="534"/>
    </row>
    <row r="422" spans="2:52" ht="14.1" customHeight="1" x14ac:dyDescent="0.15">
      <c r="B422" s="492">
        <v>6</v>
      </c>
      <c r="C422" s="493" t="s">
        <v>130</v>
      </c>
      <c r="D422" s="494">
        <v>3</v>
      </c>
      <c r="E422" s="494" t="s">
        <v>131</v>
      </c>
      <c r="F422" s="492" t="s">
        <v>136</v>
      </c>
      <c r="G422" s="494"/>
      <c r="H422" s="564"/>
      <c r="I422" s="565"/>
      <c r="J422" s="566"/>
      <c r="K422" s="558">
        <f t="shared" ref="K422" si="298">$M$228</f>
        <v>0</v>
      </c>
      <c r="L422" s="559"/>
      <c r="M422" s="559"/>
      <c r="N422" s="559"/>
      <c r="O422" s="547">
        <f t="shared" ref="O422" si="299">$M$239</f>
        <v>0</v>
      </c>
      <c r="P422" s="548"/>
      <c r="Q422" s="548"/>
      <c r="R422" s="548"/>
      <c r="S422" s="548"/>
      <c r="T422" s="549"/>
      <c r="U422" s="399">
        <f t="shared" ref="U422" si="300">IF(AND(H422="△",AV422="●"),IF(K422=0,20,20+ROUNDDOWN((K422-1000)/1000,0)*20),0)</f>
        <v>0</v>
      </c>
      <c r="V422" s="399"/>
      <c r="W422" s="400"/>
      <c r="X422" s="405">
        <f t="shared" ref="X422" si="301">IF(AND(H422="△",AV422="●"),IF(O422&gt;=10,O422*0.2,0),0)</f>
        <v>0</v>
      </c>
      <c r="Y422" s="406"/>
      <c r="Z422" s="407"/>
      <c r="AA422" s="414">
        <f t="shared" ref="AA422" si="302">IF(AND(H422="△",AV422="●"),P424*2,0)</f>
        <v>0</v>
      </c>
      <c r="AB422" s="399"/>
      <c r="AC422" s="400"/>
      <c r="AD422" s="417">
        <f t="shared" ref="AD422" si="303">U422+X422+AA422</f>
        <v>0</v>
      </c>
      <c r="AE422" s="418"/>
      <c r="AF422" s="418"/>
      <c r="AG422" s="419"/>
      <c r="AH422" s="541">
        <v>1</v>
      </c>
      <c r="AI422" s="542"/>
      <c r="AJ422" s="543"/>
      <c r="AK422" s="454">
        <f t="shared" ref="AK422" si="304">IF(AH422=1,$AL$36,IF(AH422=2,$AL$54,IF(AH422=3,$AL$73,IF(AH422=4,$AL$91,IF(AH422=5,$AL$109,IF(AH422=6,$AL$128,IF(AH422=7,$AL$146,IF(AH422=8,$AL$165,IF(AH422=9,$AL$183,IF(AH422=10,$AL$201,0))))))))))</f>
        <v>0</v>
      </c>
      <c r="AL422" s="455"/>
      <c r="AM422" s="456"/>
      <c r="AN422" s="381">
        <f t="shared" ref="AN422" si="305">IF(H422="○",AD422,ROUNDUP(AD422*AK422,1))</f>
        <v>0</v>
      </c>
      <c r="AO422" s="381"/>
      <c r="AP422" s="381"/>
      <c r="AQ422" s="381"/>
      <c r="AR422" s="381"/>
      <c r="AS422" s="128"/>
      <c r="AT422" s="534"/>
      <c r="AU422" s="534"/>
      <c r="AV422" s="534" t="str">
        <f>IF(OR(H422="×",AV426="×"),"×","●")</f>
        <v>●</v>
      </c>
      <c r="AW422" s="534">
        <f>IF(AV422="●",IF(H422="定","-",H422),"-")</f>
        <v>0</v>
      </c>
      <c r="AX422" s="26"/>
      <c r="AY422" s="534"/>
      <c r="AZ422" s="534"/>
    </row>
    <row r="423" spans="2:52" ht="14.1" customHeight="1" x14ac:dyDescent="0.15">
      <c r="B423" s="514"/>
      <c r="C423" s="515"/>
      <c r="D423" s="490"/>
      <c r="E423" s="490"/>
      <c r="F423" s="514"/>
      <c r="G423" s="490"/>
      <c r="H423" s="567"/>
      <c r="I423" s="568"/>
      <c r="J423" s="569"/>
      <c r="K423" s="560"/>
      <c r="L423" s="561"/>
      <c r="M423" s="561"/>
      <c r="N423" s="561"/>
      <c r="O423" s="547"/>
      <c r="P423" s="548"/>
      <c r="Q423" s="548"/>
      <c r="R423" s="548"/>
      <c r="S423" s="548"/>
      <c r="T423" s="549"/>
      <c r="U423" s="401"/>
      <c r="V423" s="401"/>
      <c r="W423" s="402"/>
      <c r="X423" s="408"/>
      <c r="Y423" s="409"/>
      <c r="Z423" s="410"/>
      <c r="AA423" s="415"/>
      <c r="AB423" s="401"/>
      <c r="AC423" s="402"/>
      <c r="AD423" s="420"/>
      <c r="AE423" s="421"/>
      <c r="AF423" s="421"/>
      <c r="AG423" s="422"/>
      <c r="AH423" s="541"/>
      <c r="AI423" s="542"/>
      <c r="AJ423" s="543"/>
      <c r="AK423" s="457"/>
      <c r="AL423" s="457"/>
      <c r="AM423" s="458"/>
      <c r="AN423" s="383"/>
      <c r="AO423" s="383"/>
      <c r="AP423" s="383"/>
      <c r="AQ423" s="383"/>
      <c r="AR423" s="383"/>
      <c r="AS423" s="128"/>
      <c r="AT423" s="534"/>
      <c r="AU423" s="534"/>
      <c r="AV423" s="534"/>
      <c r="AW423" s="534"/>
      <c r="AX423" s="26"/>
      <c r="AY423" s="534"/>
      <c r="AZ423" s="534"/>
    </row>
    <row r="424" spans="2:52" ht="14.1" customHeight="1" x14ac:dyDescent="0.15">
      <c r="B424" s="514"/>
      <c r="C424" s="515"/>
      <c r="D424" s="490"/>
      <c r="E424" s="490"/>
      <c r="F424" s="514"/>
      <c r="G424" s="490"/>
      <c r="H424" s="567"/>
      <c r="I424" s="568"/>
      <c r="J424" s="569"/>
      <c r="K424" s="560"/>
      <c r="L424" s="561"/>
      <c r="M424" s="561"/>
      <c r="N424" s="561"/>
      <c r="O424" s="550"/>
      <c r="P424" s="552">
        <f t="shared" ref="P424" si="306">$M$241</f>
        <v>0</v>
      </c>
      <c r="Q424" s="553"/>
      <c r="R424" s="553"/>
      <c r="S424" s="553"/>
      <c r="T424" s="554"/>
      <c r="U424" s="401"/>
      <c r="V424" s="401"/>
      <c r="W424" s="402"/>
      <c r="X424" s="408"/>
      <c r="Y424" s="409"/>
      <c r="Z424" s="410"/>
      <c r="AA424" s="415"/>
      <c r="AB424" s="401"/>
      <c r="AC424" s="402"/>
      <c r="AD424" s="420"/>
      <c r="AE424" s="421"/>
      <c r="AF424" s="421"/>
      <c r="AG424" s="422"/>
      <c r="AH424" s="541"/>
      <c r="AI424" s="542"/>
      <c r="AJ424" s="543"/>
      <c r="AK424" s="457"/>
      <c r="AL424" s="457"/>
      <c r="AM424" s="458"/>
      <c r="AN424" s="383"/>
      <c r="AO424" s="383"/>
      <c r="AP424" s="383"/>
      <c r="AQ424" s="383"/>
      <c r="AR424" s="383"/>
      <c r="AS424" s="128"/>
      <c r="AT424" s="534"/>
      <c r="AU424" s="534"/>
      <c r="AV424" s="534"/>
      <c r="AW424" s="534"/>
      <c r="AX424" s="26"/>
      <c r="AY424" s="534"/>
      <c r="AZ424" s="534"/>
    </row>
    <row r="425" spans="2:52" ht="14.1" customHeight="1" x14ac:dyDescent="0.15">
      <c r="B425" s="487"/>
      <c r="C425" s="489"/>
      <c r="D425" s="491"/>
      <c r="E425" s="491"/>
      <c r="F425" s="487"/>
      <c r="G425" s="491"/>
      <c r="H425" s="570"/>
      <c r="I425" s="571"/>
      <c r="J425" s="572"/>
      <c r="K425" s="562"/>
      <c r="L425" s="563"/>
      <c r="M425" s="563"/>
      <c r="N425" s="563"/>
      <c r="O425" s="551"/>
      <c r="P425" s="555"/>
      <c r="Q425" s="556"/>
      <c r="R425" s="556"/>
      <c r="S425" s="556"/>
      <c r="T425" s="557"/>
      <c r="U425" s="403"/>
      <c r="V425" s="403"/>
      <c r="W425" s="404"/>
      <c r="X425" s="411"/>
      <c r="Y425" s="412"/>
      <c r="Z425" s="413"/>
      <c r="AA425" s="416"/>
      <c r="AB425" s="403"/>
      <c r="AC425" s="404"/>
      <c r="AD425" s="423"/>
      <c r="AE425" s="424"/>
      <c r="AF425" s="424"/>
      <c r="AG425" s="425"/>
      <c r="AH425" s="544"/>
      <c r="AI425" s="545"/>
      <c r="AJ425" s="546"/>
      <c r="AK425" s="457"/>
      <c r="AL425" s="457"/>
      <c r="AM425" s="458"/>
      <c r="AN425" s="385"/>
      <c r="AO425" s="385"/>
      <c r="AP425" s="385"/>
      <c r="AQ425" s="385"/>
      <c r="AR425" s="385"/>
      <c r="AS425" s="128"/>
      <c r="AT425" s="534"/>
      <c r="AU425" s="534"/>
      <c r="AV425" s="534"/>
      <c r="AW425" s="534"/>
      <c r="AX425" s="26"/>
      <c r="AY425" s="534"/>
      <c r="AZ425" s="534"/>
    </row>
    <row r="426" spans="2:52" ht="14.1" customHeight="1" x14ac:dyDescent="0.15">
      <c r="B426" s="492">
        <v>6</v>
      </c>
      <c r="C426" s="493" t="s">
        <v>130</v>
      </c>
      <c r="D426" s="494">
        <v>4</v>
      </c>
      <c r="E426" s="494" t="s">
        <v>131</v>
      </c>
      <c r="F426" s="492" t="s">
        <v>137</v>
      </c>
      <c r="G426" s="494"/>
      <c r="H426" s="564"/>
      <c r="I426" s="565"/>
      <c r="J426" s="566"/>
      <c r="K426" s="558">
        <f t="shared" ref="K426" si="307">$M$228</f>
        <v>0</v>
      </c>
      <c r="L426" s="559"/>
      <c r="M426" s="559"/>
      <c r="N426" s="559"/>
      <c r="O426" s="547">
        <f t="shared" ref="O426" si="308">$M$239</f>
        <v>0</v>
      </c>
      <c r="P426" s="548"/>
      <c r="Q426" s="548"/>
      <c r="R426" s="548"/>
      <c r="S426" s="548"/>
      <c r="T426" s="549"/>
      <c r="U426" s="399">
        <f t="shared" ref="U426" si="309">IF(AND(H426="△",AV426="●"),IF(K426=0,20,20+ROUNDDOWN((K426-1000)/1000,0)*20),0)</f>
        <v>0</v>
      </c>
      <c r="V426" s="399"/>
      <c r="W426" s="400"/>
      <c r="X426" s="405">
        <f t="shared" ref="X426" si="310">IF(AND(H426="△",AV426="●"),IF(O426&gt;=10,O426*0.2,0),0)</f>
        <v>0</v>
      </c>
      <c r="Y426" s="406"/>
      <c r="Z426" s="407"/>
      <c r="AA426" s="414">
        <f t="shared" ref="AA426" si="311">IF(AND(H426="△",AV426="●"),P428*2,0)</f>
        <v>0</v>
      </c>
      <c r="AB426" s="399"/>
      <c r="AC426" s="400"/>
      <c r="AD426" s="417">
        <f t="shared" ref="AD426" si="312">U426+X426+AA426</f>
        <v>0</v>
      </c>
      <c r="AE426" s="418"/>
      <c r="AF426" s="418"/>
      <c r="AG426" s="419"/>
      <c r="AH426" s="541">
        <v>1</v>
      </c>
      <c r="AI426" s="542"/>
      <c r="AJ426" s="543"/>
      <c r="AK426" s="454">
        <f t="shared" ref="AK426" si="313">IF(AH426=1,$AL$36,IF(AH426=2,$AL$54,IF(AH426=3,$AL$73,IF(AH426=4,$AL$91,IF(AH426=5,$AL$109,IF(AH426=6,$AL$128,IF(AH426=7,$AL$146,IF(AH426=8,$AL$165,IF(AH426=9,$AL$183,IF(AH426=10,$AL$201,0))))))))))</f>
        <v>0</v>
      </c>
      <c r="AL426" s="455"/>
      <c r="AM426" s="456"/>
      <c r="AN426" s="381">
        <f t="shared" ref="AN426" si="314">IF(H426="○",AD426,ROUNDUP(AD426*AK426,1))</f>
        <v>0</v>
      </c>
      <c r="AO426" s="381"/>
      <c r="AP426" s="381"/>
      <c r="AQ426" s="381"/>
      <c r="AR426" s="381"/>
      <c r="AS426" s="128"/>
      <c r="AT426" s="534"/>
      <c r="AU426" s="534"/>
      <c r="AV426" s="534" t="str">
        <f>IF(OR(H426="×",AV430="×"),"×","●")</f>
        <v>●</v>
      </c>
      <c r="AW426" s="534">
        <f>IF(AV426="●",IF(H426="定","-",H426),"-")</f>
        <v>0</v>
      </c>
      <c r="AX426" s="26"/>
      <c r="AY426" s="534"/>
      <c r="AZ426" s="534"/>
    </row>
    <row r="427" spans="2:52" ht="14.1" customHeight="1" x14ac:dyDescent="0.15">
      <c r="B427" s="514"/>
      <c r="C427" s="515"/>
      <c r="D427" s="490"/>
      <c r="E427" s="490"/>
      <c r="F427" s="514"/>
      <c r="G427" s="490"/>
      <c r="H427" s="567"/>
      <c r="I427" s="568"/>
      <c r="J427" s="569"/>
      <c r="K427" s="560"/>
      <c r="L427" s="561"/>
      <c r="M427" s="561"/>
      <c r="N427" s="561"/>
      <c r="O427" s="547"/>
      <c r="P427" s="548"/>
      <c r="Q427" s="548"/>
      <c r="R427" s="548"/>
      <c r="S427" s="548"/>
      <c r="T427" s="549"/>
      <c r="U427" s="401"/>
      <c r="V427" s="401"/>
      <c r="W427" s="402"/>
      <c r="X427" s="408"/>
      <c r="Y427" s="409"/>
      <c r="Z427" s="410"/>
      <c r="AA427" s="415"/>
      <c r="AB427" s="401"/>
      <c r="AC427" s="402"/>
      <c r="AD427" s="420"/>
      <c r="AE427" s="421"/>
      <c r="AF427" s="421"/>
      <c r="AG427" s="422"/>
      <c r="AH427" s="541"/>
      <c r="AI427" s="542"/>
      <c r="AJ427" s="543"/>
      <c r="AK427" s="457"/>
      <c r="AL427" s="457"/>
      <c r="AM427" s="458"/>
      <c r="AN427" s="383"/>
      <c r="AO427" s="383"/>
      <c r="AP427" s="383"/>
      <c r="AQ427" s="383"/>
      <c r="AR427" s="383"/>
      <c r="AS427" s="128"/>
      <c r="AT427" s="534"/>
      <c r="AU427" s="534"/>
      <c r="AV427" s="534"/>
      <c r="AW427" s="534"/>
      <c r="AX427" s="26"/>
      <c r="AY427" s="534"/>
      <c r="AZ427" s="534"/>
    </row>
    <row r="428" spans="2:52" ht="14.1" customHeight="1" x14ac:dyDescent="0.15">
      <c r="B428" s="514"/>
      <c r="C428" s="515"/>
      <c r="D428" s="490"/>
      <c r="E428" s="490"/>
      <c r="F428" s="514"/>
      <c r="G428" s="490"/>
      <c r="H428" s="567"/>
      <c r="I428" s="568"/>
      <c r="J428" s="569"/>
      <c r="K428" s="560"/>
      <c r="L428" s="561"/>
      <c r="M428" s="561"/>
      <c r="N428" s="561"/>
      <c r="O428" s="550"/>
      <c r="P428" s="552">
        <f t="shared" ref="P428" si="315">$M$241</f>
        <v>0</v>
      </c>
      <c r="Q428" s="553"/>
      <c r="R428" s="553"/>
      <c r="S428" s="553"/>
      <c r="T428" s="554"/>
      <c r="U428" s="401"/>
      <c r="V428" s="401"/>
      <c r="W428" s="402"/>
      <c r="X428" s="408"/>
      <c r="Y428" s="409"/>
      <c r="Z428" s="410"/>
      <c r="AA428" s="415"/>
      <c r="AB428" s="401"/>
      <c r="AC428" s="402"/>
      <c r="AD428" s="420"/>
      <c r="AE428" s="421"/>
      <c r="AF428" s="421"/>
      <c r="AG428" s="422"/>
      <c r="AH428" s="541"/>
      <c r="AI428" s="542"/>
      <c r="AJ428" s="543"/>
      <c r="AK428" s="457"/>
      <c r="AL428" s="457"/>
      <c r="AM428" s="458"/>
      <c r="AN428" s="383"/>
      <c r="AO428" s="383"/>
      <c r="AP428" s="383"/>
      <c r="AQ428" s="383"/>
      <c r="AR428" s="383"/>
      <c r="AS428" s="128"/>
      <c r="AT428" s="534"/>
      <c r="AU428" s="534"/>
      <c r="AV428" s="534"/>
      <c r="AW428" s="534"/>
      <c r="AX428" s="26"/>
      <c r="AY428" s="534"/>
      <c r="AZ428" s="534"/>
    </row>
    <row r="429" spans="2:52" ht="14.1" customHeight="1" x14ac:dyDescent="0.15">
      <c r="B429" s="487"/>
      <c r="C429" s="489"/>
      <c r="D429" s="491"/>
      <c r="E429" s="491"/>
      <c r="F429" s="487"/>
      <c r="G429" s="491"/>
      <c r="H429" s="570"/>
      <c r="I429" s="571"/>
      <c r="J429" s="572"/>
      <c r="K429" s="562"/>
      <c r="L429" s="563"/>
      <c r="M429" s="563"/>
      <c r="N429" s="563"/>
      <c r="O429" s="551"/>
      <c r="P429" s="555"/>
      <c r="Q429" s="556"/>
      <c r="R429" s="556"/>
      <c r="S429" s="556"/>
      <c r="T429" s="557"/>
      <c r="U429" s="403"/>
      <c r="V429" s="403"/>
      <c r="W429" s="404"/>
      <c r="X429" s="411"/>
      <c r="Y429" s="412"/>
      <c r="Z429" s="413"/>
      <c r="AA429" s="416"/>
      <c r="AB429" s="403"/>
      <c r="AC429" s="404"/>
      <c r="AD429" s="423"/>
      <c r="AE429" s="424"/>
      <c r="AF429" s="424"/>
      <c r="AG429" s="425"/>
      <c r="AH429" s="544"/>
      <c r="AI429" s="545"/>
      <c r="AJ429" s="546"/>
      <c r="AK429" s="457"/>
      <c r="AL429" s="457"/>
      <c r="AM429" s="458"/>
      <c r="AN429" s="385"/>
      <c r="AO429" s="385"/>
      <c r="AP429" s="385"/>
      <c r="AQ429" s="385"/>
      <c r="AR429" s="385"/>
      <c r="AS429" s="128"/>
      <c r="AT429" s="534"/>
      <c r="AU429" s="534"/>
      <c r="AV429" s="534"/>
      <c r="AW429" s="534"/>
      <c r="AX429" s="26"/>
      <c r="AY429" s="534"/>
      <c r="AZ429" s="534"/>
    </row>
    <row r="430" spans="2:52" ht="14.1" customHeight="1" x14ac:dyDescent="0.15">
      <c r="B430" s="519">
        <v>6</v>
      </c>
      <c r="C430" s="520" t="s">
        <v>130</v>
      </c>
      <c r="D430" s="440">
        <v>5</v>
      </c>
      <c r="E430" s="440" t="s">
        <v>131</v>
      </c>
      <c r="F430" s="519" t="s">
        <v>138</v>
      </c>
      <c r="G430" s="440"/>
      <c r="H430" s="538"/>
      <c r="I430" s="539"/>
      <c r="J430" s="540"/>
      <c r="K430" s="558">
        <f t="shared" ref="K430" si="316">$M$228</f>
        <v>0</v>
      </c>
      <c r="L430" s="559"/>
      <c r="M430" s="559"/>
      <c r="N430" s="559"/>
      <c r="O430" s="547">
        <f t="shared" ref="O430" si="317">$M$239</f>
        <v>0</v>
      </c>
      <c r="P430" s="548"/>
      <c r="Q430" s="548"/>
      <c r="R430" s="548"/>
      <c r="S430" s="548"/>
      <c r="T430" s="549"/>
      <c r="U430" s="399">
        <f t="shared" ref="U430" si="318">IF(AND(H430="○",AV430="●"),IF(K430=0,20,20+ROUNDDOWN((K430-1000)/1000,0)*20),0)</f>
        <v>0</v>
      </c>
      <c r="V430" s="399"/>
      <c r="W430" s="400"/>
      <c r="X430" s="405">
        <f t="shared" ref="X430" si="319">IF(AND(H430="○",AV430="●"),IF(O430&gt;=10,O430*0.2,0),0)</f>
        <v>0</v>
      </c>
      <c r="Y430" s="406"/>
      <c r="Z430" s="407"/>
      <c r="AA430" s="414">
        <f t="shared" ref="AA430" si="320">IF(AND(H430="○",AV430="●"),P432*2,0)</f>
        <v>0</v>
      </c>
      <c r="AB430" s="399"/>
      <c r="AC430" s="400"/>
      <c r="AD430" s="417">
        <f t="shared" ref="AD430" si="321">U430+X430+AA430</f>
        <v>0</v>
      </c>
      <c r="AE430" s="418"/>
      <c r="AF430" s="418"/>
      <c r="AG430" s="419"/>
      <c r="AH430" s="369"/>
      <c r="AI430" s="370"/>
      <c r="AJ430" s="371"/>
      <c r="AK430" s="501"/>
      <c r="AL430" s="502"/>
      <c r="AM430" s="503"/>
      <c r="AN430" s="381">
        <f t="shared" ref="AN430" si="322">IF(H430="○",AD430,ROUNDUP(AD430*AK430,1))</f>
        <v>0</v>
      </c>
      <c r="AO430" s="381"/>
      <c r="AP430" s="381"/>
      <c r="AQ430" s="381"/>
      <c r="AR430" s="381"/>
      <c r="AS430" s="128"/>
      <c r="AT430" s="534">
        <f>$AN430-ROUNDUP($AN430*$AL$36,1)</f>
        <v>0</v>
      </c>
      <c r="AU430" s="534"/>
      <c r="AV430" s="534" t="str">
        <f>IF(OR(H430="×",AV434="×"),"×","●")</f>
        <v>●</v>
      </c>
      <c r="AW430" s="534">
        <f>IF(AV430="●",IF(H430="定","-",H430),"-")</f>
        <v>0</v>
      </c>
      <c r="AX430" s="26"/>
      <c r="AY430" s="534"/>
      <c r="AZ430" s="534"/>
    </row>
    <row r="431" spans="2:52" ht="14.1" customHeight="1" x14ac:dyDescent="0.15">
      <c r="B431" s="435"/>
      <c r="C431" s="438"/>
      <c r="D431" s="441"/>
      <c r="E431" s="441"/>
      <c r="F431" s="435"/>
      <c r="G431" s="441"/>
      <c r="H431" s="541"/>
      <c r="I431" s="542"/>
      <c r="J431" s="543"/>
      <c r="K431" s="560"/>
      <c r="L431" s="561"/>
      <c r="M431" s="561"/>
      <c r="N431" s="561"/>
      <c r="O431" s="547"/>
      <c r="P431" s="548"/>
      <c r="Q431" s="548"/>
      <c r="R431" s="548"/>
      <c r="S431" s="548"/>
      <c r="T431" s="549"/>
      <c r="U431" s="401"/>
      <c r="V431" s="401"/>
      <c r="W431" s="402"/>
      <c r="X431" s="408"/>
      <c r="Y431" s="409"/>
      <c r="Z431" s="410"/>
      <c r="AA431" s="415"/>
      <c r="AB431" s="401"/>
      <c r="AC431" s="402"/>
      <c r="AD431" s="420"/>
      <c r="AE431" s="421"/>
      <c r="AF431" s="421"/>
      <c r="AG431" s="422"/>
      <c r="AH431" s="372"/>
      <c r="AI431" s="373"/>
      <c r="AJ431" s="374"/>
      <c r="AK431" s="502"/>
      <c r="AL431" s="502"/>
      <c r="AM431" s="503"/>
      <c r="AN431" s="383"/>
      <c r="AO431" s="383"/>
      <c r="AP431" s="383"/>
      <c r="AQ431" s="383"/>
      <c r="AR431" s="383"/>
      <c r="AS431" s="128"/>
      <c r="AT431" s="534"/>
      <c r="AU431" s="534"/>
      <c r="AV431" s="534"/>
      <c r="AW431" s="534"/>
      <c r="AX431" s="26"/>
      <c r="AY431" s="534"/>
      <c r="AZ431" s="534"/>
    </row>
    <row r="432" spans="2:52" ht="14.1" customHeight="1" x14ac:dyDescent="0.15">
      <c r="B432" s="435"/>
      <c r="C432" s="438"/>
      <c r="D432" s="441"/>
      <c r="E432" s="441"/>
      <c r="F432" s="435"/>
      <c r="G432" s="441"/>
      <c r="H432" s="541"/>
      <c r="I432" s="542"/>
      <c r="J432" s="543"/>
      <c r="K432" s="560"/>
      <c r="L432" s="561"/>
      <c r="M432" s="561"/>
      <c r="N432" s="561"/>
      <c r="O432" s="550"/>
      <c r="P432" s="552">
        <f t="shared" ref="P432" si="323">$M$241</f>
        <v>0</v>
      </c>
      <c r="Q432" s="553"/>
      <c r="R432" s="553"/>
      <c r="S432" s="553"/>
      <c r="T432" s="554"/>
      <c r="U432" s="401"/>
      <c r="V432" s="401"/>
      <c r="W432" s="402"/>
      <c r="X432" s="408"/>
      <c r="Y432" s="409"/>
      <c r="Z432" s="410"/>
      <c r="AA432" s="415"/>
      <c r="AB432" s="401"/>
      <c r="AC432" s="402"/>
      <c r="AD432" s="420"/>
      <c r="AE432" s="421"/>
      <c r="AF432" s="421"/>
      <c r="AG432" s="422"/>
      <c r="AH432" s="372"/>
      <c r="AI432" s="373"/>
      <c r="AJ432" s="374"/>
      <c r="AK432" s="502"/>
      <c r="AL432" s="502"/>
      <c r="AM432" s="503"/>
      <c r="AN432" s="383"/>
      <c r="AO432" s="383"/>
      <c r="AP432" s="383"/>
      <c r="AQ432" s="383"/>
      <c r="AR432" s="383"/>
      <c r="AS432" s="128"/>
      <c r="AT432" s="534"/>
      <c r="AU432" s="534"/>
      <c r="AV432" s="534"/>
      <c r="AW432" s="534"/>
      <c r="AX432" s="26"/>
      <c r="AY432" s="534"/>
      <c r="AZ432" s="534"/>
    </row>
    <row r="433" spans="2:52" ht="14.1" customHeight="1" x14ac:dyDescent="0.15">
      <c r="B433" s="436"/>
      <c r="C433" s="439"/>
      <c r="D433" s="442"/>
      <c r="E433" s="442"/>
      <c r="F433" s="436"/>
      <c r="G433" s="442"/>
      <c r="H433" s="544"/>
      <c r="I433" s="545"/>
      <c r="J433" s="546"/>
      <c r="K433" s="562"/>
      <c r="L433" s="563"/>
      <c r="M433" s="563"/>
      <c r="N433" s="563"/>
      <c r="O433" s="551"/>
      <c r="P433" s="555"/>
      <c r="Q433" s="556"/>
      <c r="R433" s="556"/>
      <c r="S433" s="556"/>
      <c r="T433" s="557"/>
      <c r="U433" s="403"/>
      <c r="V433" s="403"/>
      <c r="W433" s="404"/>
      <c r="X433" s="411"/>
      <c r="Y433" s="412"/>
      <c r="Z433" s="413"/>
      <c r="AA433" s="416"/>
      <c r="AB433" s="403"/>
      <c r="AC433" s="404"/>
      <c r="AD433" s="423"/>
      <c r="AE433" s="424"/>
      <c r="AF433" s="424"/>
      <c r="AG433" s="425"/>
      <c r="AH433" s="375"/>
      <c r="AI433" s="376"/>
      <c r="AJ433" s="377"/>
      <c r="AK433" s="502"/>
      <c r="AL433" s="502"/>
      <c r="AM433" s="503"/>
      <c r="AN433" s="385"/>
      <c r="AO433" s="385"/>
      <c r="AP433" s="385"/>
      <c r="AQ433" s="385"/>
      <c r="AR433" s="385"/>
      <c r="AS433" s="128"/>
      <c r="AT433" s="534"/>
      <c r="AU433" s="534"/>
      <c r="AV433" s="534"/>
      <c r="AW433" s="534"/>
      <c r="AX433" s="26"/>
      <c r="AY433" s="534"/>
      <c r="AZ433" s="534"/>
    </row>
    <row r="434" spans="2:52" ht="14.1" customHeight="1" x14ac:dyDescent="0.15">
      <c r="B434" s="519">
        <v>6</v>
      </c>
      <c r="C434" s="520" t="s">
        <v>130</v>
      </c>
      <c r="D434" s="440">
        <v>6</v>
      </c>
      <c r="E434" s="440" t="s">
        <v>131</v>
      </c>
      <c r="F434" s="519" t="s">
        <v>139</v>
      </c>
      <c r="G434" s="440"/>
      <c r="H434" s="538"/>
      <c r="I434" s="539"/>
      <c r="J434" s="540"/>
      <c r="K434" s="558">
        <f t="shared" ref="K434" si="324">$M$228</f>
        <v>0</v>
      </c>
      <c r="L434" s="559"/>
      <c r="M434" s="559"/>
      <c r="N434" s="559"/>
      <c r="O434" s="547">
        <f t="shared" ref="O434" si="325">$M$239</f>
        <v>0</v>
      </c>
      <c r="P434" s="548"/>
      <c r="Q434" s="548"/>
      <c r="R434" s="548"/>
      <c r="S434" s="548"/>
      <c r="T434" s="549"/>
      <c r="U434" s="399">
        <f t="shared" ref="U434" si="326">IF(AND(H434="○",AV434="●"),IF(K434=0,20,20+ROUNDDOWN((K434-1000)/1000,0)*20),0)</f>
        <v>0</v>
      </c>
      <c r="V434" s="399"/>
      <c r="W434" s="400"/>
      <c r="X434" s="405">
        <f t="shared" ref="X434" si="327">IF(AND(H434="○",AV434="●"),IF(O434&gt;=10,O434*0.2,0),0)</f>
        <v>0</v>
      </c>
      <c r="Y434" s="406"/>
      <c r="Z434" s="407"/>
      <c r="AA434" s="414">
        <f t="shared" ref="AA434" si="328">IF(AND(H434="○",AV434="●"),P436*2,0)</f>
        <v>0</v>
      </c>
      <c r="AB434" s="399"/>
      <c r="AC434" s="400"/>
      <c r="AD434" s="417">
        <f t="shared" ref="AD434" si="329">U434+X434+AA434</f>
        <v>0</v>
      </c>
      <c r="AE434" s="418"/>
      <c r="AF434" s="418"/>
      <c r="AG434" s="419"/>
      <c r="AH434" s="369"/>
      <c r="AI434" s="370"/>
      <c r="AJ434" s="371"/>
      <c r="AK434" s="501"/>
      <c r="AL434" s="502"/>
      <c r="AM434" s="503"/>
      <c r="AN434" s="381">
        <f t="shared" ref="AN434" si="330">IF(H434="○",AD434,ROUNDUP(AD434*AK434,1))</f>
        <v>0</v>
      </c>
      <c r="AO434" s="381"/>
      <c r="AP434" s="381"/>
      <c r="AQ434" s="381"/>
      <c r="AR434" s="381"/>
      <c r="AS434" s="128"/>
      <c r="AT434" s="534">
        <f>$AN434-ROUNDUP($AN434*$AL$36,1)</f>
        <v>0</v>
      </c>
      <c r="AU434" s="534"/>
      <c r="AV434" s="534" t="str">
        <f>IF(OR(H434="×",AV438="×"),"×","●")</f>
        <v>●</v>
      </c>
      <c r="AW434" s="534">
        <f>IF(AV434="●",IF(H434="定","-",H434),"-")</f>
        <v>0</v>
      </c>
      <c r="AX434" s="26"/>
      <c r="AY434" s="534"/>
      <c r="AZ434" s="534"/>
    </row>
    <row r="435" spans="2:52" ht="14.1" customHeight="1" x14ac:dyDescent="0.15">
      <c r="B435" s="435"/>
      <c r="C435" s="438"/>
      <c r="D435" s="441"/>
      <c r="E435" s="441"/>
      <c r="F435" s="435"/>
      <c r="G435" s="441"/>
      <c r="H435" s="541"/>
      <c r="I435" s="542"/>
      <c r="J435" s="543"/>
      <c r="K435" s="560"/>
      <c r="L435" s="561"/>
      <c r="M435" s="561"/>
      <c r="N435" s="561"/>
      <c r="O435" s="547"/>
      <c r="P435" s="548"/>
      <c r="Q435" s="548"/>
      <c r="R435" s="548"/>
      <c r="S435" s="548"/>
      <c r="T435" s="549"/>
      <c r="U435" s="401"/>
      <c r="V435" s="401"/>
      <c r="W435" s="402"/>
      <c r="X435" s="408"/>
      <c r="Y435" s="409"/>
      <c r="Z435" s="410"/>
      <c r="AA435" s="415"/>
      <c r="AB435" s="401"/>
      <c r="AC435" s="402"/>
      <c r="AD435" s="420"/>
      <c r="AE435" s="421"/>
      <c r="AF435" s="421"/>
      <c r="AG435" s="422"/>
      <c r="AH435" s="372"/>
      <c r="AI435" s="373"/>
      <c r="AJ435" s="374"/>
      <c r="AK435" s="502"/>
      <c r="AL435" s="502"/>
      <c r="AM435" s="503"/>
      <c r="AN435" s="383"/>
      <c r="AO435" s="383"/>
      <c r="AP435" s="383"/>
      <c r="AQ435" s="383"/>
      <c r="AR435" s="383"/>
      <c r="AS435" s="128"/>
      <c r="AT435" s="534"/>
      <c r="AU435" s="534"/>
      <c r="AV435" s="534"/>
      <c r="AW435" s="534"/>
      <c r="AX435" s="26"/>
      <c r="AY435" s="534"/>
      <c r="AZ435" s="534"/>
    </row>
    <row r="436" spans="2:52" ht="14.1" customHeight="1" x14ac:dyDescent="0.15">
      <c r="B436" s="435"/>
      <c r="C436" s="438"/>
      <c r="D436" s="441"/>
      <c r="E436" s="441"/>
      <c r="F436" s="435"/>
      <c r="G436" s="441"/>
      <c r="H436" s="541"/>
      <c r="I436" s="542"/>
      <c r="J436" s="543"/>
      <c r="K436" s="560"/>
      <c r="L436" s="561"/>
      <c r="M436" s="561"/>
      <c r="N436" s="561"/>
      <c r="O436" s="550"/>
      <c r="P436" s="552">
        <f t="shared" ref="P436" si="331">$M$241</f>
        <v>0</v>
      </c>
      <c r="Q436" s="553"/>
      <c r="R436" s="553"/>
      <c r="S436" s="553"/>
      <c r="T436" s="554"/>
      <c r="U436" s="401"/>
      <c r="V436" s="401"/>
      <c r="W436" s="402"/>
      <c r="X436" s="408"/>
      <c r="Y436" s="409"/>
      <c r="Z436" s="410"/>
      <c r="AA436" s="415"/>
      <c r="AB436" s="401"/>
      <c r="AC436" s="402"/>
      <c r="AD436" s="420"/>
      <c r="AE436" s="421"/>
      <c r="AF436" s="421"/>
      <c r="AG436" s="422"/>
      <c r="AH436" s="372"/>
      <c r="AI436" s="373"/>
      <c r="AJ436" s="374"/>
      <c r="AK436" s="502"/>
      <c r="AL436" s="502"/>
      <c r="AM436" s="503"/>
      <c r="AN436" s="383"/>
      <c r="AO436" s="383"/>
      <c r="AP436" s="383"/>
      <c r="AQ436" s="383"/>
      <c r="AR436" s="383"/>
      <c r="AS436" s="128"/>
      <c r="AT436" s="534"/>
      <c r="AU436" s="534"/>
      <c r="AV436" s="534"/>
      <c r="AW436" s="534"/>
      <c r="AX436" s="26"/>
      <c r="AY436" s="534"/>
      <c r="AZ436" s="534"/>
    </row>
    <row r="437" spans="2:52" ht="14.1" customHeight="1" x14ac:dyDescent="0.15">
      <c r="B437" s="436"/>
      <c r="C437" s="439"/>
      <c r="D437" s="442"/>
      <c r="E437" s="442"/>
      <c r="F437" s="436"/>
      <c r="G437" s="442"/>
      <c r="H437" s="544"/>
      <c r="I437" s="545"/>
      <c r="J437" s="546"/>
      <c r="K437" s="562"/>
      <c r="L437" s="563"/>
      <c r="M437" s="563"/>
      <c r="N437" s="563"/>
      <c r="O437" s="551"/>
      <c r="P437" s="555"/>
      <c r="Q437" s="556"/>
      <c r="R437" s="556"/>
      <c r="S437" s="556"/>
      <c r="T437" s="557"/>
      <c r="U437" s="403"/>
      <c r="V437" s="403"/>
      <c r="W437" s="404"/>
      <c r="X437" s="411"/>
      <c r="Y437" s="412"/>
      <c r="Z437" s="413"/>
      <c r="AA437" s="416"/>
      <c r="AB437" s="403"/>
      <c r="AC437" s="404"/>
      <c r="AD437" s="423"/>
      <c r="AE437" s="424"/>
      <c r="AF437" s="424"/>
      <c r="AG437" s="425"/>
      <c r="AH437" s="375"/>
      <c r="AI437" s="376"/>
      <c r="AJ437" s="377"/>
      <c r="AK437" s="502"/>
      <c r="AL437" s="502"/>
      <c r="AM437" s="503"/>
      <c r="AN437" s="385"/>
      <c r="AO437" s="385"/>
      <c r="AP437" s="385"/>
      <c r="AQ437" s="385"/>
      <c r="AR437" s="385"/>
      <c r="AS437" s="128"/>
      <c r="AT437" s="534"/>
      <c r="AU437" s="534"/>
      <c r="AV437" s="534"/>
      <c r="AW437" s="534"/>
      <c r="AX437" s="26"/>
      <c r="AY437" s="534"/>
      <c r="AZ437" s="534"/>
    </row>
    <row r="438" spans="2:52" ht="14.1" customHeight="1" x14ac:dyDescent="0.15">
      <c r="B438" s="492">
        <v>6</v>
      </c>
      <c r="C438" s="493" t="s">
        <v>130</v>
      </c>
      <c r="D438" s="494">
        <v>7</v>
      </c>
      <c r="E438" s="494" t="s">
        <v>131</v>
      </c>
      <c r="F438" s="492" t="s">
        <v>140</v>
      </c>
      <c r="G438" s="494"/>
      <c r="H438" s="564"/>
      <c r="I438" s="565"/>
      <c r="J438" s="566"/>
      <c r="K438" s="558">
        <f t="shared" ref="K438" si="332">$M$228</f>
        <v>0</v>
      </c>
      <c r="L438" s="559"/>
      <c r="M438" s="559"/>
      <c r="N438" s="559"/>
      <c r="O438" s="547">
        <f t="shared" ref="O438" si="333">$M$239</f>
        <v>0</v>
      </c>
      <c r="P438" s="548"/>
      <c r="Q438" s="548"/>
      <c r="R438" s="548"/>
      <c r="S438" s="548"/>
      <c r="T438" s="549"/>
      <c r="U438" s="399">
        <f t="shared" ref="U438" si="334">IF(AND(H438="△",AV438="●"),IF(K438=0,20,20+ROUNDDOWN((K438-1000)/1000,0)*20),0)</f>
        <v>0</v>
      </c>
      <c r="V438" s="399"/>
      <c r="W438" s="400"/>
      <c r="X438" s="405">
        <f t="shared" ref="X438" si="335">IF(AND(H438="△",AV438="●"),IF(O438&gt;=10,O438*0.2,0),0)</f>
        <v>0</v>
      </c>
      <c r="Y438" s="406"/>
      <c r="Z438" s="407"/>
      <c r="AA438" s="414">
        <f t="shared" ref="AA438" si="336">IF(AND(H438="△",AV438="●"),P440*2,0)</f>
        <v>0</v>
      </c>
      <c r="AB438" s="399"/>
      <c r="AC438" s="400"/>
      <c r="AD438" s="417">
        <f t="shared" ref="AD438" si="337">U438+X438+AA438</f>
        <v>0</v>
      </c>
      <c r="AE438" s="418"/>
      <c r="AF438" s="418"/>
      <c r="AG438" s="419"/>
      <c r="AH438" s="541">
        <v>1</v>
      </c>
      <c r="AI438" s="542"/>
      <c r="AJ438" s="543"/>
      <c r="AK438" s="454">
        <f t="shared" ref="AK438" si="338">IF(AH438=1,$AL$36,IF(AH438=2,$AL$54,IF(AH438=3,$AL$73,IF(AH438=4,$AL$91,IF(AH438=5,$AL$109,IF(AH438=6,$AL$128,IF(AH438=7,$AL$146,IF(AH438=8,$AL$165,IF(AH438=9,$AL$183,IF(AH438=10,$AL$201,0))))))))))</f>
        <v>0</v>
      </c>
      <c r="AL438" s="455"/>
      <c r="AM438" s="456"/>
      <c r="AN438" s="381">
        <f t="shared" ref="AN438" si="339">IF(H438="○",AD438,ROUNDUP(AD438*AK438,1))</f>
        <v>0</v>
      </c>
      <c r="AO438" s="381"/>
      <c r="AP438" s="381"/>
      <c r="AQ438" s="381"/>
      <c r="AR438" s="381"/>
      <c r="AS438" s="128"/>
      <c r="AT438" s="534"/>
      <c r="AU438" s="534"/>
      <c r="AV438" s="534" t="str">
        <f>IF(OR(H438="×",AV442="×"),"×","●")</f>
        <v>●</v>
      </c>
      <c r="AW438" s="534">
        <f>IF(AV438="●",IF(H438="定","-",H438),"-")</f>
        <v>0</v>
      </c>
      <c r="AX438" s="26"/>
      <c r="AY438" s="534"/>
      <c r="AZ438" s="534"/>
    </row>
    <row r="439" spans="2:52" ht="14.1" customHeight="1" x14ac:dyDescent="0.15">
      <c r="B439" s="514"/>
      <c r="C439" s="515"/>
      <c r="D439" s="490"/>
      <c r="E439" s="490"/>
      <c r="F439" s="514"/>
      <c r="G439" s="490"/>
      <c r="H439" s="567"/>
      <c r="I439" s="568"/>
      <c r="J439" s="569"/>
      <c r="K439" s="560"/>
      <c r="L439" s="561"/>
      <c r="M439" s="561"/>
      <c r="N439" s="561"/>
      <c r="O439" s="547"/>
      <c r="P439" s="548"/>
      <c r="Q439" s="548"/>
      <c r="R439" s="548"/>
      <c r="S439" s="548"/>
      <c r="T439" s="549"/>
      <c r="U439" s="401"/>
      <c r="V439" s="401"/>
      <c r="W439" s="402"/>
      <c r="X439" s="408"/>
      <c r="Y439" s="409"/>
      <c r="Z439" s="410"/>
      <c r="AA439" s="415"/>
      <c r="AB439" s="401"/>
      <c r="AC439" s="402"/>
      <c r="AD439" s="420"/>
      <c r="AE439" s="421"/>
      <c r="AF439" s="421"/>
      <c r="AG439" s="422"/>
      <c r="AH439" s="541"/>
      <c r="AI439" s="542"/>
      <c r="AJ439" s="543"/>
      <c r="AK439" s="457"/>
      <c r="AL439" s="457"/>
      <c r="AM439" s="458"/>
      <c r="AN439" s="383"/>
      <c r="AO439" s="383"/>
      <c r="AP439" s="383"/>
      <c r="AQ439" s="383"/>
      <c r="AR439" s="383"/>
      <c r="AS439" s="128"/>
      <c r="AT439" s="534"/>
      <c r="AU439" s="534"/>
      <c r="AV439" s="534"/>
      <c r="AW439" s="534"/>
      <c r="AX439" s="26"/>
      <c r="AY439" s="534"/>
      <c r="AZ439" s="534"/>
    </row>
    <row r="440" spans="2:52" ht="14.1" customHeight="1" x14ac:dyDescent="0.15">
      <c r="B440" s="514"/>
      <c r="C440" s="515"/>
      <c r="D440" s="490"/>
      <c r="E440" s="490"/>
      <c r="F440" s="514"/>
      <c r="G440" s="490"/>
      <c r="H440" s="567"/>
      <c r="I440" s="568"/>
      <c r="J440" s="569"/>
      <c r="K440" s="560"/>
      <c r="L440" s="561"/>
      <c r="M440" s="561"/>
      <c r="N440" s="561"/>
      <c r="O440" s="550"/>
      <c r="P440" s="552">
        <f t="shared" ref="P440" si="340">$M$241</f>
        <v>0</v>
      </c>
      <c r="Q440" s="553"/>
      <c r="R440" s="553"/>
      <c r="S440" s="553"/>
      <c r="T440" s="554"/>
      <c r="U440" s="401"/>
      <c r="V440" s="401"/>
      <c r="W440" s="402"/>
      <c r="X440" s="408"/>
      <c r="Y440" s="409"/>
      <c r="Z440" s="410"/>
      <c r="AA440" s="415"/>
      <c r="AB440" s="401"/>
      <c r="AC440" s="402"/>
      <c r="AD440" s="420"/>
      <c r="AE440" s="421"/>
      <c r="AF440" s="421"/>
      <c r="AG440" s="422"/>
      <c r="AH440" s="541"/>
      <c r="AI440" s="542"/>
      <c r="AJ440" s="543"/>
      <c r="AK440" s="457"/>
      <c r="AL440" s="457"/>
      <c r="AM440" s="458"/>
      <c r="AN440" s="383"/>
      <c r="AO440" s="383"/>
      <c r="AP440" s="383"/>
      <c r="AQ440" s="383"/>
      <c r="AR440" s="383"/>
      <c r="AS440" s="128"/>
      <c r="AT440" s="534"/>
      <c r="AU440" s="534"/>
      <c r="AV440" s="534"/>
      <c r="AW440" s="534"/>
      <c r="AX440" s="26"/>
      <c r="AY440" s="534"/>
      <c r="AZ440" s="534"/>
    </row>
    <row r="441" spans="2:52" ht="14.1" customHeight="1" x14ac:dyDescent="0.15">
      <c r="B441" s="487"/>
      <c r="C441" s="489"/>
      <c r="D441" s="491"/>
      <c r="E441" s="491"/>
      <c r="F441" s="487"/>
      <c r="G441" s="491"/>
      <c r="H441" s="570"/>
      <c r="I441" s="571"/>
      <c r="J441" s="572"/>
      <c r="K441" s="562"/>
      <c r="L441" s="563"/>
      <c r="M441" s="563"/>
      <c r="N441" s="563"/>
      <c r="O441" s="551"/>
      <c r="P441" s="555"/>
      <c r="Q441" s="556"/>
      <c r="R441" s="556"/>
      <c r="S441" s="556"/>
      <c r="T441" s="557"/>
      <c r="U441" s="403"/>
      <c r="V441" s="403"/>
      <c r="W441" s="404"/>
      <c r="X441" s="411"/>
      <c r="Y441" s="412"/>
      <c r="Z441" s="413"/>
      <c r="AA441" s="416"/>
      <c r="AB441" s="403"/>
      <c r="AC441" s="404"/>
      <c r="AD441" s="423"/>
      <c r="AE441" s="424"/>
      <c r="AF441" s="424"/>
      <c r="AG441" s="425"/>
      <c r="AH441" s="544"/>
      <c r="AI441" s="545"/>
      <c r="AJ441" s="546"/>
      <c r="AK441" s="457"/>
      <c r="AL441" s="457"/>
      <c r="AM441" s="458"/>
      <c r="AN441" s="385"/>
      <c r="AO441" s="385"/>
      <c r="AP441" s="385"/>
      <c r="AQ441" s="385"/>
      <c r="AR441" s="385"/>
      <c r="AS441" s="128"/>
      <c r="AT441" s="534"/>
      <c r="AU441" s="534"/>
      <c r="AV441" s="534"/>
      <c r="AW441" s="534"/>
      <c r="AX441" s="26"/>
      <c r="AY441" s="534"/>
      <c r="AZ441" s="534"/>
    </row>
    <row r="442" spans="2:52" ht="14.1" customHeight="1" x14ac:dyDescent="0.15">
      <c r="B442" s="492">
        <v>6</v>
      </c>
      <c r="C442" s="493" t="s">
        <v>130</v>
      </c>
      <c r="D442" s="494">
        <v>8</v>
      </c>
      <c r="E442" s="494" t="s">
        <v>131</v>
      </c>
      <c r="F442" s="492" t="s">
        <v>141</v>
      </c>
      <c r="G442" s="494"/>
      <c r="H442" s="564"/>
      <c r="I442" s="565"/>
      <c r="J442" s="566"/>
      <c r="K442" s="558">
        <f t="shared" ref="K442" si="341">$M$228</f>
        <v>0</v>
      </c>
      <c r="L442" s="559"/>
      <c r="M442" s="559"/>
      <c r="N442" s="559"/>
      <c r="O442" s="547">
        <f t="shared" ref="O442" si="342">$M$239</f>
        <v>0</v>
      </c>
      <c r="P442" s="548"/>
      <c r="Q442" s="548"/>
      <c r="R442" s="548"/>
      <c r="S442" s="548"/>
      <c r="T442" s="549"/>
      <c r="U442" s="399">
        <f t="shared" ref="U442" si="343">IF(AND(H442="△",AV442="●"),IF(K442=0,20,20+ROUNDDOWN((K442-1000)/1000,0)*20),0)</f>
        <v>0</v>
      </c>
      <c r="V442" s="399"/>
      <c r="W442" s="400"/>
      <c r="X442" s="405">
        <f t="shared" ref="X442" si="344">IF(AND(H442="△",AV442="●"),IF(O442&gt;=10,O442*0.2,0),0)</f>
        <v>0</v>
      </c>
      <c r="Y442" s="406"/>
      <c r="Z442" s="407"/>
      <c r="AA442" s="414">
        <f t="shared" ref="AA442" si="345">IF(AND(H442="△",AV442="●"),P444*2,0)</f>
        <v>0</v>
      </c>
      <c r="AB442" s="399"/>
      <c r="AC442" s="400"/>
      <c r="AD442" s="417">
        <f t="shared" ref="AD442" si="346">U442+X442+AA442</f>
        <v>0</v>
      </c>
      <c r="AE442" s="418"/>
      <c r="AF442" s="418"/>
      <c r="AG442" s="419"/>
      <c r="AH442" s="541">
        <v>1</v>
      </c>
      <c r="AI442" s="542"/>
      <c r="AJ442" s="543"/>
      <c r="AK442" s="454">
        <f t="shared" ref="AK442" si="347">IF(AH442=1,$AL$36,IF(AH442=2,$AL$54,IF(AH442=3,$AL$73,IF(AH442=4,$AL$91,IF(AH442=5,$AL$109,IF(AH442=6,$AL$128,IF(AH442=7,$AL$146,IF(AH442=8,$AL$165,IF(AH442=9,$AL$183,IF(AH442=10,$AL$201,0))))))))))</f>
        <v>0</v>
      </c>
      <c r="AL442" s="455"/>
      <c r="AM442" s="456"/>
      <c r="AN442" s="381">
        <f t="shared" ref="AN442" si="348">IF(H442="○",AD442,ROUNDUP(AD442*AK442,1))</f>
        <v>0</v>
      </c>
      <c r="AO442" s="381"/>
      <c r="AP442" s="381"/>
      <c r="AQ442" s="381"/>
      <c r="AR442" s="381"/>
      <c r="AS442" s="128"/>
      <c r="AT442" s="534"/>
      <c r="AU442" s="534"/>
      <c r="AV442" s="534" t="str">
        <f>IF(OR(H442="×",AV446="×"),"×","●")</f>
        <v>●</v>
      </c>
      <c r="AW442" s="534">
        <f>IF(AV442="●",IF(H442="定","-",H442),"-")</f>
        <v>0</v>
      </c>
      <c r="AX442" s="26"/>
      <c r="AY442" s="534"/>
      <c r="AZ442" s="534"/>
    </row>
    <row r="443" spans="2:52" ht="14.1" customHeight="1" x14ac:dyDescent="0.15">
      <c r="B443" s="514"/>
      <c r="C443" s="515"/>
      <c r="D443" s="490"/>
      <c r="E443" s="490"/>
      <c r="F443" s="514"/>
      <c r="G443" s="490"/>
      <c r="H443" s="567"/>
      <c r="I443" s="568"/>
      <c r="J443" s="569"/>
      <c r="K443" s="560"/>
      <c r="L443" s="561"/>
      <c r="M443" s="561"/>
      <c r="N443" s="561"/>
      <c r="O443" s="547"/>
      <c r="P443" s="548"/>
      <c r="Q443" s="548"/>
      <c r="R443" s="548"/>
      <c r="S443" s="548"/>
      <c r="T443" s="549"/>
      <c r="U443" s="401"/>
      <c r="V443" s="401"/>
      <c r="W443" s="402"/>
      <c r="X443" s="408"/>
      <c r="Y443" s="409"/>
      <c r="Z443" s="410"/>
      <c r="AA443" s="415"/>
      <c r="AB443" s="401"/>
      <c r="AC443" s="402"/>
      <c r="AD443" s="420"/>
      <c r="AE443" s="421"/>
      <c r="AF443" s="421"/>
      <c r="AG443" s="422"/>
      <c r="AH443" s="541"/>
      <c r="AI443" s="542"/>
      <c r="AJ443" s="543"/>
      <c r="AK443" s="457"/>
      <c r="AL443" s="457"/>
      <c r="AM443" s="458"/>
      <c r="AN443" s="383"/>
      <c r="AO443" s="383"/>
      <c r="AP443" s="383"/>
      <c r="AQ443" s="383"/>
      <c r="AR443" s="383"/>
      <c r="AS443" s="128"/>
      <c r="AT443" s="534"/>
      <c r="AU443" s="534"/>
      <c r="AV443" s="534"/>
      <c r="AW443" s="534"/>
      <c r="AX443" s="26"/>
      <c r="AY443" s="534"/>
      <c r="AZ443" s="534"/>
    </row>
    <row r="444" spans="2:52" ht="14.1" customHeight="1" x14ac:dyDescent="0.15">
      <c r="B444" s="514"/>
      <c r="C444" s="515"/>
      <c r="D444" s="490"/>
      <c r="E444" s="490"/>
      <c r="F444" s="514"/>
      <c r="G444" s="490"/>
      <c r="H444" s="567"/>
      <c r="I444" s="568"/>
      <c r="J444" s="569"/>
      <c r="K444" s="560"/>
      <c r="L444" s="561"/>
      <c r="M444" s="561"/>
      <c r="N444" s="561"/>
      <c r="O444" s="550"/>
      <c r="P444" s="552">
        <f t="shared" ref="P444" si="349">$M$241</f>
        <v>0</v>
      </c>
      <c r="Q444" s="553"/>
      <c r="R444" s="553"/>
      <c r="S444" s="553"/>
      <c r="T444" s="554"/>
      <c r="U444" s="401"/>
      <c r="V444" s="401"/>
      <c r="W444" s="402"/>
      <c r="X444" s="408"/>
      <c r="Y444" s="409"/>
      <c r="Z444" s="410"/>
      <c r="AA444" s="415"/>
      <c r="AB444" s="401"/>
      <c r="AC444" s="402"/>
      <c r="AD444" s="420"/>
      <c r="AE444" s="421"/>
      <c r="AF444" s="421"/>
      <c r="AG444" s="422"/>
      <c r="AH444" s="541"/>
      <c r="AI444" s="542"/>
      <c r="AJ444" s="543"/>
      <c r="AK444" s="457"/>
      <c r="AL444" s="457"/>
      <c r="AM444" s="458"/>
      <c r="AN444" s="383"/>
      <c r="AO444" s="383"/>
      <c r="AP444" s="383"/>
      <c r="AQ444" s="383"/>
      <c r="AR444" s="383"/>
      <c r="AS444" s="128"/>
      <c r="AT444" s="534"/>
      <c r="AU444" s="534"/>
      <c r="AV444" s="534"/>
      <c r="AW444" s="534"/>
      <c r="AX444" s="26"/>
      <c r="AY444" s="534"/>
      <c r="AZ444" s="534"/>
    </row>
    <row r="445" spans="2:52" ht="14.1" customHeight="1" x14ac:dyDescent="0.15">
      <c r="B445" s="487"/>
      <c r="C445" s="489"/>
      <c r="D445" s="491"/>
      <c r="E445" s="491"/>
      <c r="F445" s="487"/>
      <c r="G445" s="491"/>
      <c r="H445" s="570"/>
      <c r="I445" s="571"/>
      <c r="J445" s="572"/>
      <c r="K445" s="562"/>
      <c r="L445" s="563"/>
      <c r="M445" s="563"/>
      <c r="N445" s="563"/>
      <c r="O445" s="551"/>
      <c r="P445" s="555"/>
      <c r="Q445" s="556"/>
      <c r="R445" s="556"/>
      <c r="S445" s="556"/>
      <c r="T445" s="557"/>
      <c r="U445" s="403"/>
      <c r="V445" s="403"/>
      <c r="W445" s="404"/>
      <c r="X445" s="411"/>
      <c r="Y445" s="412"/>
      <c r="Z445" s="413"/>
      <c r="AA445" s="416"/>
      <c r="AB445" s="403"/>
      <c r="AC445" s="404"/>
      <c r="AD445" s="423"/>
      <c r="AE445" s="424"/>
      <c r="AF445" s="424"/>
      <c r="AG445" s="425"/>
      <c r="AH445" s="544"/>
      <c r="AI445" s="545"/>
      <c r="AJ445" s="546"/>
      <c r="AK445" s="457"/>
      <c r="AL445" s="457"/>
      <c r="AM445" s="458"/>
      <c r="AN445" s="385"/>
      <c r="AO445" s="385"/>
      <c r="AP445" s="385"/>
      <c r="AQ445" s="385"/>
      <c r="AR445" s="385"/>
      <c r="AS445" s="128"/>
      <c r="AT445" s="534"/>
      <c r="AU445" s="534"/>
      <c r="AV445" s="534"/>
      <c r="AW445" s="534"/>
      <c r="AX445" s="26"/>
      <c r="AY445" s="534"/>
      <c r="AZ445" s="534"/>
    </row>
    <row r="446" spans="2:52" ht="14.1" customHeight="1" x14ac:dyDescent="0.15">
      <c r="B446" s="492">
        <v>6</v>
      </c>
      <c r="C446" s="493" t="s">
        <v>130</v>
      </c>
      <c r="D446" s="494">
        <v>9</v>
      </c>
      <c r="E446" s="494" t="s">
        <v>131</v>
      </c>
      <c r="F446" s="492" t="s">
        <v>135</v>
      </c>
      <c r="G446" s="494"/>
      <c r="H446" s="564"/>
      <c r="I446" s="565"/>
      <c r="J446" s="566"/>
      <c r="K446" s="558">
        <f t="shared" ref="K446" si="350">$M$228</f>
        <v>0</v>
      </c>
      <c r="L446" s="559"/>
      <c r="M446" s="559"/>
      <c r="N446" s="559"/>
      <c r="O446" s="547">
        <f t="shared" ref="O446" si="351">$M$239</f>
        <v>0</v>
      </c>
      <c r="P446" s="548"/>
      <c r="Q446" s="548"/>
      <c r="R446" s="548"/>
      <c r="S446" s="548"/>
      <c r="T446" s="549"/>
      <c r="U446" s="399">
        <f t="shared" ref="U446" si="352">IF(AND(H446="△",AV446="●"),IF(K446=0,20,20+ROUNDDOWN((K446-1000)/1000,0)*20),0)</f>
        <v>0</v>
      </c>
      <c r="V446" s="399"/>
      <c r="W446" s="400"/>
      <c r="X446" s="405">
        <f t="shared" ref="X446" si="353">IF(AND(H446="△",AV446="●"),IF(O446&gt;=10,O446*0.2,0),0)</f>
        <v>0</v>
      </c>
      <c r="Y446" s="406"/>
      <c r="Z446" s="407"/>
      <c r="AA446" s="414">
        <f t="shared" ref="AA446" si="354">IF(AND(H446="△",AV446="●"),P448*2,0)</f>
        <v>0</v>
      </c>
      <c r="AB446" s="399"/>
      <c r="AC446" s="400"/>
      <c r="AD446" s="417">
        <f t="shared" ref="AD446" si="355">U446+X446+AA446</f>
        <v>0</v>
      </c>
      <c r="AE446" s="418"/>
      <c r="AF446" s="418"/>
      <c r="AG446" s="419"/>
      <c r="AH446" s="541">
        <v>1</v>
      </c>
      <c r="AI446" s="542"/>
      <c r="AJ446" s="543"/>
      <c r="AK446" s="454">
        <f t="shared" ref="AK446" si="356">IF(AH446=1,$AL$36,IF(AH446=2,$AL$54,IF(AH446=3,$AL$73,IF(AH446=4,$AL$91,IF(AH446=5,$AL$109,IF(AH446=6,$AL$128,IF(AH446=7,$AL$146,IF(AH446=8,$AL$165,IF(AH446=9,$AL$183,IF(AH446=10,$AL$201,0))))))))))</f>
        <v>0</v>
      </c>
      <c r="AL446" s="455"/>
      <c r="AM446" s="456"/>
      <c r="AN446" s="381">
        <f t="shared" ref="AN446" si="357">IF(H446="○",AD446,ROUNDUP(AD446*AK446,1))</f>
        <v>0</v>
      </c>
      <c r="AO446" s="381"/>
      <c r="AP446" s="381"/>
      <c r="AQ446" s="381"/>
      <c r="AR446" s="381"/>
      <c r="AS446" s="128"/>
      <c r="AT446" s="534"/>
      <c r="AU446" s="534"/>
      <c r="AV446" s="534" t="str">
        <f>IF(OR(H446="×",AV450="×"),"×","●")</f>
        <v>●</v>
      </c>
      <c r="AW446" s="534">
        <f>IF(AV446="●",IF(H446="定","-",H446),"-")</f>
        <v>0</v>
      </c>
      <c r="AX446" s="26"/>
      <c r="AY446" s="534"/>
      <c r="AZ446" s="534"/>
    </row>
    <row r="447" spans="2:52" ht="14.1" customHeight="1" x14ac:dyDescent="0.15">
      <c r="B447" s="514"/>
      <c r="C447" s="515"/>
      <c r="D447" s="490"/>
      <c r="E447" s="490"/>
      <c r="F447" s="514"/>
      <c r="G447" s="490"/>
      <c r="H447" s="567"/>
      <c r="I447" s="568"/>
      <c r="J447" s="569"/>
      <c r="K447" s="560"/>
      <c r="L447" s="561"/>
      <c r="M447" s="561"/>
      <c r="N447" s="561"/>
      <c r="O447" s="547"/>
      <c r="P447" s="548"/>
      <c r="Q447" s="548"/>
      <c r="R447" s="548"/>
      <c r="S447" s="548"/>
      <c r="T447" s="549"/>
      <c r="U447" s="401"/>
      <c r="V447" s="401"/>
      <c r="W447" s="402"/>
      <c r="X447" s="408"/>
      <c r="Y447" s="409"/>
      <c r="Z447" s="410"/>
      <c r="AA447" s="415"/>
      <c r="AB447" s="401"/>
      <c r="AC447" s="402"/>
      <c r="AD447" s="420"/>
      <c r="AE447" s="421"/>
      <c r="AF447" s="421"/>
      <c r="AG447" s="422"/>
      <c r="AH447" s="541"/>
      <c r="AI447" s="542"/>
      <c r="AJ447" s="543"/>
      <c r="AK447" s="457"/>
      <c r="AL447" s="457"/>
      <c r="AM447" s="458"/>
      <c r="AN447" s="383"/>
      <c r="AO447" s="383"/>
      <c r="AP447" s="383"/>
      <c r="AQ447" s="383"/>
      <c r="AR447" s="383"/>
      <c r="AS447" s="128"/>
      <c r="AT447" s="534"/>
      <c r="AU447" s="534"/>
      <c r="AV447" s="534"/>
      <c r="AW447" s="534"/>
      <c r="AX447" s="26"/>
      <c r="AY447" s="534"/>
      <c r="AZ447" s="534"/>
    </row>
    <row r="448" spans="2:52" ht="14.1" customHeight="1" x14ac:dyDescent="0.15">
      <c r="B448" s="514"/>
      <c r="C448" s="515"/>
      <c r="D448" s="490"/>
      <c r="E448" s="490"/>
      <c r="F448" s="514"/>
      <c r="G448" s="490"/>
      <c r="H448" s="567"/>
      <c r="I448" s="568"/>
      <c r="J448" s="569"/>
      <c r="K448" s="560"/>
      <c r="L448" s="561"/>
      <c r="M448" s="561"/>
      <c r="N448" s="561"/>
      <c r="O448" s="550"/>
      <c r="P448" s="552">
        <f t="shared" ref="P448" si="358">$M$241</f>
        <v>0</v>
      </c>
      <c r="Q448" s="553"/>
      <c r="R448" s="553"/>
      <c r="S448" s="553"/>
      <c r="T448" s="554"/>
      <c r="U448" s="401"/>
      <c r="V448" s="401"/>
      <c r="W448" s="402"/>
      <c r="X448" s="408"/>
      <c r="Y448" s="409"/>
      <c r="Z448" s="410"/>
      <c r="AA448" s="415"/>
      <c r="AB448" s="401"/>
      <c r="AC448" s="402"/>
      <c r="AD448" s="420"/>
      <c r="AE448" s="421"/>
      <c r="AF448" s="421"/>
      <c r="AG448" s="422"/>
      <c r="AH448" s="541"/>
      <c r="AI448" s="542"/>
      <c r="AJ448" s="543"/>
      <c r="AK448" s="457"/>
      <c r="AL448" s="457"/>
      <c r="AM448" s="458"/>
      <c r="AN448" s="383"/>
      <c r="AO448" s="383"/>
      <c r="AP448" s="383"/>
      <c r="AQ448" s="383"/>
      <c r="AR448" s="383"/>
      <c r="AS448" s="128"/>
      <c r="AT448" s="534"/>
      <c r="AU448" s="534"/>
      <c r="AV448" s="534"/>
      <c r="AW448" s="534"/>
      <c r="AX448" s="26"/>
      <c r="AY448" s="534"/>
      <c r="AZ448" s="534"/>
    </row>
    <row r="449" spans="2:52" ht="14.1" customHeight="1" x14ac:dyDescent="0.15">
      <c r="B449" s="487"/>
      <c r="C449" s="489"/>
      <c r="D449" s="491"/>
      <c r="E449" s="491"/>
      <c r="F449" s="487"/>
      <c r="G449" s="491"/>
      <c r="H449" s="570"/>
      <c r="I449" s="571"/>
      <c r="J449" s="572"/>
      <c r="K449" s="562"/>
      <c r="L449" s="563"/>
      <c r="M449" s="563"/>
      <c r="N449" s="563"/>
      <c r="O449" s="551"/>
      <c r="P449" s="555"/>
      <c r="Q449" s="556"/>
      <c r="R449" s="556"/>
      <c r="S449" s="556"/>
      <c r="T449" s="557"/>
      <c r="U449" s="403"/>
      <c r="V449" s="403"/>
      <c r="W449" s="404"/>
      <c r="X449" s="411"/>
      <c r="Y449" s="412"/>
      <c r="Z449" s="413"/>
      <c r="AA449" s="416"/>
      <c r="AB449" s="403"/>
      <c r="AC449" s="404"/>
      <c r="AD449" s="423"/>
      <c r="AE449" s="424"/>
      <c r="AF449" s="424"/>
      <c r="AG449" s="425"/>
      <c r="AH449" s="544"/>
      <c r="AI449" s="545"/>
      <c r="AJ449" s="546"/>
      <c r="AK449" s="457"/>
      <c r="AL449" s="457"/>
      <c r="AM449" s="458"/>
      <c r="AN449" s="385"/>
      <c r="AO449" s="385"/>
      <c r="AP449" s="385"/>
      <c r="AQ449" s="385"/>
      <c r="AR449" s="385"/>
      <c r="AS449" s="128"/>
      <c r="AT449" s="534"/>
      <c r="AU449" s="534"/>
      <c r="AV449" s="534"/>
      <c r="AW449" s="534"/>
      <c r="AX449" s="26"/>
      <c r="AY449" s="534"/>
      <c r="AZ449" s="534"/>
    </row>
    <row r="450" spans="2:52" ht="14.1" customHeight="1" x14ac:dyDescent="0.15">
      <c r="B450" s="492">
        <v>6</v>
      </c>
      <c r="C450" s="493" t="s">
        <v>130</v>
      </c>
      <c r="D450" s="494">
        <v>10</v>
      </c>
      <c r="E450" s="494" t="s">
        <v>131</v>
      </c>
      <c r="F450" s="492" t="s">
        <v>136</v>
      </c>
      <c r="G450" s="494"/>
      <c r="H450" s="564"/>
      <c r="I450" s="565"/>
      <c r="J450" s="566"/>
      <c r="K450" s="558">
        <f t="shared" ref="K450" si="359">$M$228</f>
        <v>0</v>
      </c>
      <c r="L450" s="559"/>
      <c r="M450" s="559"/>
      <c r="N450" s="559"/>
      <c r="O450" s="547">
        <f t="shared" ref="O450" si="360">$M$239</f>
        <v>0</v>
      </c>
      <c r="P450" s="548"/>
      <c r="Q450" s="548"/>
      <c r="R450" s="548"/>
      <c r="S450" s="548"/>
      <c r="T450" s="549"/>
      <c r="U450" s="399">
        <f t="shared" ref="U450" si="361">IF(AND(H450="△",AV450="●"),IF(K450=0,20,20+ROUNDDOWN((K450-1000)/1000,0)*20),0)</f>
        <v>0</v>
      </c>
      <c r="V450" s="399"/>
      <c r="W450" s="400"/>
      <c r="X450" s="405">
        <f t="shared" ref="X450" si="362">IF(AND(H450="△",AV450="●"),IF(O450&gt;=10,O450*0.2,0),0)</f>
        <v>0</v>
      </c>
      <c r="Y450" s="406"/>
      <c r="Z450" s="407"/>
      <c r="AA450" s="414">
        <f t="shared" ref="AA450" si="363">IF(AND(H450="△",AV450="●"),P452*2,0)</f>
        <v>0</v>
      </c>
      <c r="AB450" s="399"/>
      <c r="AC450" s="400"/>
      <c r="AD450" s="417">
        <f t="shared" ref="AD450" si="364">U450+X450+AA450</f>
        <v>0</v>
      </c>
      <c r="AE450" s="418"/>
      <c r="AF450" s="418"/>
      <c r="AG450" s="419"/>
      <c r="AH450" s="541">
        <v>1</v>
      </c>
      <c r="AI450" s="542"/>
      <c r="AJ450" s="543"/>
      <c r="AK450" s="454">
        <f t="shared" ref="AK450" si="365">IF(AH450=1,$AL$36,IF(AH450=2,$AL$54,IF(AH450=3,$AL$73,IF(AH450=4,$AL$91,IF(AH450=5,$AL$109,IF(AH450=6,$AL$128,IF(AH450=7,$AL$146,IF(AH450=8,$AL$165,IF(AH450=9,$AL$183,IF(AH450=10,$AL$201,0))))))))))</f>
        <v>0</v>
      </c>
      <c r="AL450" s="455"/>
      <c r="AM450" s="456"/>
      <c r="AN450" s="381">
        <f t="shared" ref="AN450" si="366">IF(H450="○",AD450,ROUNDUP(AD450*AK450,1))</f>
        <v>0</v>
      </c>
      <c r="AO450" s="381"/>
      <c r="AP450" s="381"/>
      <c r="AQ450" s="381"/>
      <c r="AR450" s="381"/>
      <c r="AS450" s="128"/>
      <c r="AT450" s="534"/>
      <c r="AU450" s="534"/>
      <c r="AV450" s="534" t="str">
        <f>IF(OR(H450="×",AV454="×"),"×","●")</f>
        <v>●</v>
      </c>
      <c r="AW450" s="534">
        <f>IF(AV450="●",IF(H450="定","-",H450),"-")</f>
        <v>0</v>
      </c>
      <c r="AX450" s="26"/>
      <c r="AY450" s="534"/>
      <c r="AZ450" s="534"/>
    </row>
    <row r="451" spans="2:52" ht="14.1" customHeight="1" x14ac:dyDescent="0.15">
      <c r="B451" s="514"/>
      <c r="C451" s="515"/>
      <c r="D451" s="490"/>
      <c r="E451" s="490"/>
      <c r="F451" s="514"/>
      <c r="G451" s="490"/>
      <c r="H451" s="567"/>
      <c r="I451" s="568"/>
      <c r="J451" s="569"/>
      <c r="K451" s="560"/>
      <c r="L451" s="561"/>
      <c r="M451" s="561"/>
      <c r="N451" s="561"/>
      <c r="O451" s="547"/>
      <c r="P451" s="548"/>
      <c r="Q451" s="548"/>
      <c r="R451" s="548"/>
      <c r="S451" s="548"/>
      <c r="T451" s="549"/>
      <c r="U451" s="401"/>
      <c r="V451" s="401"/>
      <c r="W451" s="402"/>
      <c r="X451" s="408"/>
      <c r="Y451" s="409"/>
      <c r="Z451" s="410"/>
      <c r="AA451" s="415"/>
      <c r="AB451" s="401"/>
      <c r="AC451" s="402"/>
      <c r="AD451" s="420"/>
      <c r="AE451" s="421"/>
      <c r="AF451" s="421"/>
      <c r="AG451" s="422"/>
      <c r="AH451" s="541"/>
      <c r="AI451" s="542"/>
      <c r="AJ451" s="543"/>
      <c r="AK451" s="457"/>
      <c r="AL451" s="457"/>
      <c r="AM451" s="458"/>
      <c r="AN451" s="383"/>
      <c r="AO451" s="383"/>
      <c r="AP451" s="383"/>
      <c r="AQ451" s="383"/>
      <c r="AR451" s="383"/>
      <c r="AS451" s="128"/>
      <c r="AT451" s="534"/>
      <c r="AU451" s="534"/>
      <c r="AV451" s="534"/>
      <c r="AW451" s="534"/>
      <c r="AX451" s="26"/>
      <c r="AY451" s="534"/>
      <c r="AZ451" s="534"/>
    </row>
    <row r="452" spans="2:52" ht="14.1" customHeight="1" x14ac:dyDescent="0.15">
      <c r="B452" s="514"/>
      <c r="C452" s="515"/>
      <c r="D452" s="490"/>
      <c r="E452" s="490"/>
      <c r="F452" s="514"/>
      <c r="G452" s="490"/>
      <c r="H452" s="567"/>
      <c r="I452" s="568"/>
      <c r="J452" s="569"/>
      <c r="K452" s="560"/>
      <c r="L452" s="561"/>
      <c r="M452" s="561"/>
      <c r="N452" s="561"/>
      <c r="O452" s="550"/>
      <c r="P452" s="552">
        <f t="shared" ref="P452" si="367">$M$241</f>
        <v>0</v>
      </c>
      <c r="Q452" s="553"/>
      <c r="R452" s="553"/>
      <c r="S452" s="553"/>
      <c r="T452" s="554"/>
      <c r="U452" s="401"/>
      <c r="V452" s="401"/>
      <c r="W452" s="402"/>
      <c r="X452" s="408"/>
      <c r="Y452" s="409"/>
      <c r="Z452" s="410"/>
      <c r="AA452" s="415"/>
      <c r="AB452" s="401"/>
      <c r="AC452" s="402"/>
      <c r="AD452" s="420"/>
      <c r="AE452" s="421"/>
      <c r="AF452" s="421"/>
      <c r="AG452" s="422"/>
      <c r="AH452" s="541"/>
      <c r="AI452" s="542"/>
      <c r="AJ452" s="543"/>
      <c r="AK452" s="457"/>
      <c r="AL452" s="457"/>
      <c r="AM452" s="458"/>
      <c r="AN452" s="383"/>
      <c r="AO452" s="383"/>
      <c r="AP452" s="383"/>
      <c r="AQ452" s="383"/>
      <c r="AR452" s="383"/>
      <c r="AS452" s="128"/>
      <c r="AT452" s="534"/>
      <c r="AU452" s="534"/>
      <c r="AV452" s="534"/>
      <c r="AW452" s="534"/>
      <c r="AX452" s="26"/>
      <c r="AY452" s="534"/>
      <c r="AZ452" s="534"/>
    </row>
    <row r="453" spans="2:52" ht="14.1" customHeight="1" x14ac:dyDescent="0.15">
      <c r="B453" s="487"/>
      <c r="C453" s="489"/>
      <c r="D453" s="491"/>
      <c r="E453" s="491"/>
      <c r="F453" s="487"/>
      <c r="G453" s="491"/>
      <c r="H453" s="570"/>
      <c r="I453" s="571"/>
      <c r="J453" s="572"/>
      <c r="K453" s="562"/>
      <c r="L453" s="563"/>
      <c r="M453" s="563"/>
      <c r="N453" s="563"/>
      <c r="O453" s="551"/>
      <c r="P453" s="555"/>
      <c r="Q453" s="556"/>
      <c r="R453" s="556"/>
      <c r="S453" s="556"/>
      <c r="T453" s="557"/>
      <c r="U453" s="403"/>
      <c r="V453" s="403"/>
      <c r="W453" s="404"/>
      <c r="X453" s="411"/>
      <c r="Y453" s="412"/>
      <c r="Z453" s="413"/>
      <c r="AA453" s="416"/>
      <c r="AB453" s="403"/>
      <c r="AC453" s="404"/>
      <c r="AD453" s="423"/>
      <c r="AE453" s="424"/>
      <c r="AF453" s="424"/>
      <c r="AG453" s="425"/>
      <c r="AH453" s="544"/>
      <c r="AI453" s="545"/>
      <c r="AJ453" s="546"/>
      <c r="AK453" s="457"/>
      <c r="AL453" s="457"/>
      <c r="AM453" s="458"/>
      <c r="AN453" s="385"/>
      <c r="AO453" s="385"/>
      <c r="AP453" s="385"/>
      <c r="AQ453" s="385"/>
      <c r="AR453" s="385"/>
      <c r="AS453" s="128"/>
      <c r="AT453" s="534"/>
      <c r="AU453" s="534"/>
      <c r="AV453" s="534"/>
      <c r="AW453" s="534"/>
      <c r="AX453" s="26"/>
      <c r="AY453" s="534"/>
      <c r="AZ453" s="534"/>
    </row>
    <row r="454" spans="2:52" ht="14.1" customHeight="1" x14ac:dyDescent="0.15">
      <c r="B454" s="492">
        <v>6</v>
      </c>
      <c r="C454" s="493" t="s">
        <v>130</v>
      </c>
      <c r="D454" s="494">
        <v>11</v>
      </c>
      <c r="E454" s="494" t="s">
        <v>131</v>
      </c>
      <c r="F454" s="492" t="s">
        <v>137</v>
      </c>
      <c r="G454" s="494"/>
      <c r="H454" s="564"/>
      <c r="I454" s="565"/>
      <c r="J454" s="566"/>
      <c r="K454" s="558">
        <f t="shared" ref="K454" si="368">$M$228</f>
        <v>0</v>
      </c>
      <c r="L454" s="559"/>
      <c r="M454" s="559"/>
      <c r="N454" s="559"/>
      <c r="O454" s="547">
        <f t="shared" ref="O454" si="369">$M$239</f>
        <v>0</v>
      </c>
      <c r="P454" s="548"/>
      <c r="Q454" s="548"/>
      <c r="R454" s="548"/>
      <c r="S454" s="548"/>
      <c r="T454" s="549"/>
      <c r="U454" s="399">
        <f t="shared" ref="U454" si="370">IF(AND(H454="△",AV454="●"),IF(K454=0,20,20+ROUNDDOWN((K454-1000)/1000,0)*20),0)</f>
        <v>0</v>
      </c>
      <c r="V454" s="399"/>
      <c r="W454" s="400"/>
      <c r="X454" s="405">
        <f t="shared" ref="X454" si="371">IF(AND(H454="△",AV454="●"),IF(O454&gt;=10,O454*0.2,0),0)</f>
        <v>0</v>
      </c>
      <c r="Y454" s="406"/>
      <c r="Z454" s="407"/>
      <c r="AA454" s="414">
        <f t="shared" ref="AA454" si="372">IF(AND(H454="△",AV454="●"),P456*2,0)</f>
        <v>0</v>
      </c>
      <c r="AB454" s="399"/>
      <c r="AC454" s="400"/>
      <c r="AD454" s="417">
        <f t="shared" ref="AD454" si="373">U454+X454+AA454</f>
        <v>0</v>
      </c>
      <c r="AE454" s="418"/>
      <c r="AF454" s="418"/>
      <c r="AG454" s="419"/>
      <c r="AH454" s="541">
        <v>1</v>
      </c>
      <c r="AI454" s="542"/>
      <c r="AJ454" s="543"/>
      <c r="AK454" s="454">
        <f t="shared" ref="AK454" si="374">IF(AH454=1,$AL$36,IF(AH454=2,$AL$54,IF(AH454=3,$AL$73,IF(AH454=4,$AL$91,IF(AH454=5,$AL$109,IF(AH454=6,$AL$128,IF(AH454=7,$AL$146,IF(AH454=8,$AL$165,IF(AH454=9,$AL$183,IF(AH454=10,$AL$201,0))))))))))</f>
        <v>0</v>
      </c>
      <c r="AL454" s="455"/>
      <c r="AM454" s="456"/>
      <c r="AN454" s="381">
        <f t="shared" ref="AN454" si="375">IF(H454="○",AD454,ROUNDUP(AD454*AK454,1))</f>
        <v>0</v>
      </c>
      <c r="AO454" s="381"/>
      <c r="AP454" s="381"/>
      <c r="AQ454" s="381"/>
      <c r="AR454" s="381"/>
      <c r="AS454" s="128"/>
      <c r="AT454" s="534"/>
      <c r="AU454" s="534"/>
      <c r="AV454" s="534" t="str">
        <f>IF(OR(H454="×",AV458="×"),"×","●")</f>
        <v>●</v>
      </c>
      <c r="AW454" s="534">
        <f>IF(AV454="●",IF(H454="定","-",H454),"-")</f>
        <v>0</v>
      </c>
      <c r="AX454" s="26"/>
      <c r="AY454" s="534"/>
      <c r="AZ454" s="534"/>
    </row>
    <row r="455" spans="2:52" ht="14.1" customHeight="1" x14ac:dyDescent="0.15">
      <c r="B455" s="514"/>
      <c r="C455" s="515"/>
      <c r="D455" s="490"/>
      <c r="E455" s="490"/>
      <c r="F455" s="514"/>
      <c r="G455" s="490"/>
      <c r="H455" s="567"/>
      <c r="I455" s="568"/>
      <c r="J455" s="569"/>
      <c r="K455" s="560"/>
      <c r="L455" s="561"/>
      <c r="M455" s="561"/>
      <c r="N455" s="561"/>
      <c r="O455" s="547"/>
      <c r="P455" s="548"/>
      <c r="Q455" s="548"/>
      <c r="R455" s="548"/>
      <c r="S455" s="548"/>
      <c r="T455" s="549"/>
      <c r="U455" s="401"/>
      <c r="V455" s="401"/>
      <c r="W455" s="402"/>
      <c r="X455" s="408"/>
      <c r="Y455" s="409"/>
      <c r="Z455" s="410"/>
      <c r="AA455" s="415"/>
      <c r="AB455" s="401"/>
      <c r="AC455" s="402"/>
      <c r="AD455" s="420"/>
      <c r="AE455" s="421"/>
      <c r="AF455" s="421"/>
      <c r="AG455" s="422"/>
      <c r="AH455" s="541"/>
      <c r="AI455" s="542"/>
      <c r="AJ455" s="543"/>
      <c r="AK455" s="457"/>
      <c r="AL455" s="457"/>
      <c r="AM455" s="458"/>
      <c r="AN455" s="383"/>
      <c r="AO455" s="383"/>
      <c r="AP455" s="383"/>
      <c r="AQ455" s="383"/>
      <c r="AR455" s="383"/>
      <c r="AS455" s="128"/>
      <c r="AT455" s="534"/>
      <c r="AU455" s="534"/>
      <c r="AV455" s="534"/>
      <c r="AW455" s="534"/>
      <c r="AX455" s="26"/>
      <c r="AY455" s="534"/>
      <c r="AZ455" s="534"/>
    </row>
    <row r="456" spans="2:52" ht="14.1" customHeight="1" x14ac:dyDescent="0.15">
      <c r="B456" s="514"/>
      <c r="C456" s="515"/>
      <c r="D456" s="490"/>
      <c r="E456" s="490"/>
      <c r="F456" s="514"/>
      <c r="G456" s="490"/>
      <c r="H456" s="567"/>
      <c r="I456" s="568"/>
      <c r="J456" s="569"/>
      <c r="K456" s="560"/>
      <c r="L456" s="561"/>
      <c r="M456" s="561"/>
      <c r="N456" s="561"/>
      <c r="O456" s="550"/>
      <c r="P456" s="552">
        <f t="shared" ref="P456" si="376">$M$241</f>
        <v>0</v>
      </c>
      <c r="Q456" s="553"/>
      <c r="R456" s="553"/>
      <c r="S456" s="553"/>
      <c r="T456" s="554"/>
      <c r="U456" s="401"/>
      <c r="V456" s="401"/>
      <c r="W456" s="402"/>
      <c r="X456" s="408"/>
      <c r="Y456" s="409"/>
      <c r="Z456" s="410"/>
      <c r="AA456" s="415"/>
      <c r="AB456" s="401"/>
      <c r="AC456" s="402"/>
      <c r="AD456" s="420"/>
      <c r="AE456" s="421"/>
      <c r="AF456" s="421"/>
      <c r="AG456" s="422"/>
      <c r="AH456" s="541"/>
      <c r="AI456" s="542"/>
      <c r="AJ456" s="543"/>
      <c r="AK456" s="457"/>
      <c r="AL456" s="457"/>
      <c r="AM456" s="458"/>
      <c r="AN456" s="383"/>
      <c r="AO456" s="383"/>
      <c r="AP456" s="383"/>
      <c r="AQ456" s="383"/>
      <c r="AR456" s="383"/>
      <c r="AS456" s="128"/>
      <c r="AT456" s="534"/>
      <c r="AU456" s="534"/>
      <c r="AV456" s="534"/>
      <c r="AW456" s="534"/>
      <c r="AX456" s="26"/>
      <c r="AY456" s="534"/>
      <c r="AZ456" s="534"/>
    </row>
    <row r="457" spans="2:52" ht="14.1" customHeight="1" x14ac:dyDescent="0.15">
      <c r="B457" s="487"/>
      <c r="C457" s="489"/>
      <c r="D457" s="491"/>
      <c r="E457" s="491"/>
      <c r="F457" s="487"/>
      <c r="G457" s="491"/>
      <c r="H457" s="570"/>
      <c r="I457" s="571"/>
      <c r="J457" s="572"/>
      <c r="K457" s="562"/>
      <c r="L457" s="563"/>
      <c r="M457" s="563"/>
      <c r="N457" s="563"/>
      <c r="O457" s="551"/>
      <c r="P457" s="555"/>
      <c r="Q457" s="556"/>
      <c r="R457" s="556"/>
      <c r="S457" s="556"/>
      <c r="T457" s="557"/>
      <c r="U457" s="403"/>
      <c r="V457" s="403"/>
      <c r="W457" s="404"/>
      <c r="X457" s="411"/>
      <c r="Y457" s="412"/>
      <c r="Z457" s="413"/>
      <c r="AA457" s="416"/>
      <c r="AB457" s="403"/>
      <c r="AC457" s="404"/>
      <c r="AD457" s="423"/>
      <c r="AE457" s="424"/>
      <c r="AF457" s="424"/>
      <c r="AG457" s="425"/>
      <c r="AH457" s="544"/>
      <c r="AI457" s="545"/>
      <c r="AJ457" s="546"/>
      <c r="AK457" s="457"/>
      <c r="AL457" s="457"/>
      <c r="AM457" s="458"/>
      <c r="AN457" s="385"/>
      <c r="AO457" s="385"/>
      <c r="AP457" s="385"/>
      <c r="AQ457" s="385"/>
      <c r="AR457" s="385"/>
      <c r="AS457" s="128"/>
      <c r="AT457" s="534"/>
      <c r="AU457" s="534"/>
      <c r="AV457" s="534"/>
      <c r="AW457" s="534"/>
      <c r="AX457" s="26"/>
      <c r="AY457" s="534"/>
      <c r="AZ457" s="534"/>
    </row>
    <row r="458" spans="2:52" ht="14.1" customHeight="1" x14ac:dyDescent="0.15">
      <c r="B458" s="519">
        <v>6</v>
      </c>
      <c r="C458" s="520" t="s">
        <v>130</v>
      </c>
      <c r="D458" s="440">
        <v>12</v>
      </c>
      <c r="E458" s="440" t="s">
        <v>131</v>
      </c>
      <c r="F458" s="519" t="s">
        <v>138</v>
      </c>
      <c r="G458" s="440"/>
      <c r="H458" s="538"/>
      <c r="I458" s="539"/>
      <c r="J458" s="540"/>
      <c r="K458" s="558">
        <f t="shared" ref="K458" si="377">$M$228</f>
        <v>0</v>
      </c>
      <c r="L458" s="559"/>
      <c r="M458" s="559"/>
      <c r="N458" s="559"/>
      <c r="O458" s="547">
        <f t="shared" ref="O458" si="378">$M$239</f>
        <v>0</v>
      </c>
      <c r="P458" s="548"/>
      <c r="Q458" s="548"/>
      <c r="R458" s="548"/>
      <c r="S458" s="548"/>
      <c r="T458" s="549"/>
      <c r="U458" s="399">
        <f t="shared" ref="U458" si="379">IF(AND(H458="○",AV458="●"),IF(K458=0,20,20+ROUNDDOWN((K458-1000)/1000,0)*20),0)</f>
        <v>0</v>
      </c>
      <c r="V458" s="399"/>
      <c r="W458" s="400"/>
      <c r="X458" s="405">
        <f t="shared" ref="X458" si="380">IF(AND(H458="○",AV458="●"),IF(O458&gt;=10,O458*0.2,0),0)</f>
        <v>0</v>
      </c>
      <c r="Y458" s="406"/>
      <c r="Z458" s="407"/>
      <c r="AA458" s="414">
        <f t="shared" ref="AA458" si="381">IF(AND(H458="○",AV458="●"),P460*2,0)</f>
        <v>0</v>
      </c>
      <c r="AB458" s="399"/>
      <c r="AC458" s="400"/>
      <c r="AD458" s="417">
        <f t="shared" ref="AD458" si="382">U458+X458+AA458</f>
        <v>0</v>
      </c>
      <c r="AE458" s="418"/>
      <c r="AF458" s="418"/>
      <c r="AG458" s="419"/>
      <c r="AH458" s="369"/>
      <c r="AI458" s="370"/>
      <c r="AJ458" s="371"/>
      <c r="AK458" s="501"/>
      <c r="AL458" s="502"/>
      <c r="AM458" s="503"/>
      <c r="AN458" s="381">
        <f t="shared" ref="AN458" si="383">IF(H458="○",AD458,ROUNDUP(AD458*AK458,1))</f>
        <v>0</v>
      </c>
      <c r="AO458" s="381"/>
      <c r="AP458" s="381"/>
      <c r="AQ458" s="381"/>
      <c r="AR458" s="381"/>
      <c r="AS458" s="128"/>
      <c r="AT458" s="534">
        <f>$AN458-ROUNDUP($AN458*$AL$36,1)</f>
        <v>0</v>
      </c>
      <c r="AU458" s="534"/>
      <c r="AV458" s="534" t="str">
        <f>IF(OR(H458="×",AV462="×"),"×","●")</f>
        <v>●</v>
      </c>
      <c r="AW458" s="534">
        <f>IF(AV458="●",IF(H458="定","-",H458),"-")</f>
        <v>0</v>
      </c>
      <c r="AX458" s="26"/>
      <c r="AY458" s="534"/>
      <c r="AZ458" s="534"/>
    </row>
    <row r="459" spans="2:52" ht="14.1" customHeight="1" x14ac:dyDescent="0.15">
      <c r="B459" s="435"/>
      <c r="C459" s="438"/>
      <c r="D459" s="441"/>
      <c r="E459" s="441"/>
      <c r="F459" s="435"/>
      <c r="G459" s="441"/>
      <c r="H459" s="541"/>
      <c r="I459" s="542"/>
      <c r="J459" s="543"/>
      <c r="K459" s="560"/>
      <c r="L459" s="561"/>
      <c r="M459" s="561"/>
      <c r="N459" s="561"/>
      <c r="O459" s="547"/>
      <c r="P459" s="548"/>
      <c r="Q459" s="548"/>
      <c r="R459" s="548"/>
      <c r="S459" s="548"/>
      <c r="T459" s="549"/>
      <c r="U459" s="401"/>
      <c r="V459" s="401"/>
      <c r="W459" s="402"/>
      <c r="X459" s="408"/>
      <c r="Y459" s="409"/>
      <c r="Z459" s="410"/>
      <c r="AA459" s="415"/>
      <c r="AB459" s="401"/>
      <c r="AC459" s="402"/>
      <c r="AD459" s="420"/>
      <c r="AE459" s="421"/>
      <c r="AF459" s="421"/>
      <c r="AG459" s="422"/>
      <c r="AH459" s="372"/>
      <c r="AI459" s="373"/>
      <c r="AJ459" s="374"/>
      <c r="AK459" s="502"/>
      <c r="AL459" s="502"/>
      <c r="AM459" s="503"/>
      <c r="AN459" s="383"/>
      <c r="AO459" s="383"/>
      <c r="AP459" s="383"/>
      <c r="AQ459" s="383"/>
      <c r="AR459" s="383"/>
      <c r="AS459" s="128"/>
      <c r="AT459" s="534"/>
      <c r="AU459" s="534"/>
      <c r="AV459" s="534"/>
      <c r="AW459" s="534"/>
      <c r="AX459" s="26"/>
      <c r="AY459" s="534"/>
      <c r="AZ459" s="534"/>
    </row>
    <row r="460" spans="2:52" ht="14.1" customHeight="1" x14ac:dyDescent="0.15">
      <c r="B460" s="435"/>
      <c r="C460" s="438"/>
      <c r="D460" s="441"/>
      <c r="E460" s="441"/>
      <c r="F460" s="435"/>
      <c r="G460" s="441"/>
      <c r="H460" s="541"/>
      <c r="I460" s="542"/>
      <c r="J460" s="543"/>
      <c r="K460" s="560"/>
      <c r="L460" s="561"/>
      <c r="M460" s="561"/>
      <c r="N460" s="561"/>
      <c r="O460" s="550"/>
      <c r="P460" s="552">
        <f t="shared" ref="P460" si="384">$M$241</f>
        <v>0</v>
      </c>
      <c r="Q460" s="553"/>
      <c r="R460" s="553"/>
      <c r="S460" s="553"/>
      <c r="T460" s="554"/>
      <c r="U460" s="401"/>
      <c r="V460" s="401"/>
      <c r="W460" s="402"/>
      <c r="X460" s="408"/>
      <c r="Y460" s="409"/>
      <c r="Z460" s="410"/>
      <c r="AA460" s="415"/>
      <c r="AB460" s="401"/>
      <c r="AC460" s="402"/>
      <c r="AD460" s="420"/>
      <c r="AE460" s="421"/>
      <c r="AF460" s="421"/>
      <c r="AG460" s="422"/>
      <c r="AH460" s="372"/>
      <c r="AI460" s="373"/>
      <c r="AJ460" s="374"/>
      <c r="AK460" s="502"/>
      <c r="AL460" s="502"/>
      <c r="AM460" s="503"/>
      <c r="AN460" s="383"/>
      <c r="AO460" s="383"/>
      <c r="AP460" s="383"/>
      <c r="AQ460" s="383"/>
      <c r="AR460" s="383"/>
      <c r="AS460" s="128"/>
      <c r="AT460" s="534"/>
      <c r="AU460" s="534"/>
      <c r="AV460" s="534"/>
      <c r="AW460" s="534"/>
      <c r="AX460" s="26"/>
      <c r="AY460" s="534"/>
      <c r="AZ460" s="534"/>
    </row>
    <row r="461" spans="2:52" ht="14.1" customHeight="1" x14ac:dyDescent="0.15">
      <c r="B461" s="436"/>
      <c r="C461" s="439"/>
      <c r="D461" s="442"/>
      <c r="E461" s="442"/>
      <c r="F461" s="436"/>
      <c r="G461" s="442"/>
      <c r="H461" s="544"/>
      <c r="I461" s="545"/>
      <c r="J461" s="546"/>
      <c r="K461" s="562"/>
      <c r="L461" s="563"/>
      <c r="M461" s="563"/>
      <c r="N461" s="563"/>
      <c r="O461" s="551"/>
      <c r="P461" s="555"/>
      <c r="Q461" s="556"/>
      <c r="R461" s="556"/>
      <c r="S461" s="556"/>
      <c r="T461" s="557"/>
      <c r="U461" s="403"/>
      <c r="V461" s="403"/>
      <c r="W461" s="404"/>
      <c r="X461" s="411"/>
      <c r="Y461" s="412"/>
      <c r="Z461" s="413"/>
      <c r="AA461" s="416"/>
      <c r="AB461" s="403"/>
      <c r="AC461" s="404"/>
      <c r="AD461" s="423"/>
      <c r="AE461" s="424"/>
      <c r="AF461" s="424"/>
      <c r="AG461" s="425"/>
      <c r="AH461" s="375"/>
      <c r="AI461" s="376"/>
      <c r="AJ461" s="377"/>
      <c r="AK461" s="502"/>
      <c r="AL461" s="502"/>
      <c r="AM461" s="503"/>
      <c r="AN461" s="385"/>
      <c r="AO461" s="385"/>
      <c r="AP461" s="385"/>
      <c r="AQ461" s="385"/>
      <c r="AR461" s="385"/>
      <c r="AS461" s="128"/>
      <c r="AT461" s="534"/>
      <c r="AU461" s="534"/>
      <c r="AV461" s="534"/>
      <c r="AW461" s="534"/>
      <c r="AX461" s="26"/>
      <c r="AY461" s="534"/>
      <c r="AZ461" s="534"/>
    </row>
    <row r="462" spans="2:52" ht="14.1" customHeight="1" x14ac:dyDescent="0.15">
      <c r="B462" s="519">
        <v>6</v>
      </c>
      <c r="C462" s="520" t="s">
        <v>130</v>
      </c>
      <c r="D462" s="440">
        <v>13</v>
      </c>
      <c r="E462" s="440" t="s">
        <v>131</v>
      </c>
      <c r="F462" s="519" t="s">
        <v>139</v>
      </c>
      <c r="G462" s="440"/>
      <c r="H462" s="538"/>
      <c r="I462" s="539"/>
      <c r="J462" s="540"/>
      <c r="K462" s="558">
        <f t="shared" ref="K462" si="385">$M$228</f>
        <v>0</v>
      </c>
      <c r="L462" s="559"/>
      <c r="M462" s="559"/>
      <c r="N462" s="559"/>
      <c r="O462" s="547">
        <f t="shared" ref="O462" si="386">$M$239</f>
        <v>0</v>
      </c>
      <c r="P462" s="548"/>
      <c r="Q462" s="548"/>
      <c r="R462" s="548"/>
      <c r="S462" s="548"/>
      <c r="T462" s="549"/>
      <c r="U462" s="399">
        <f t="shared" ref="U462" si="387">IF(AND(H462="○",AV462="●"),IF(K462=0,20,20+ROUNDDOWN((K462-1000)/1000,0)*20),0)</f>
        <v>0</v>
      </c>
      <c r="V462" s="399"/>
      <c r="W462" s="400"/>
      <c r="X462" s="405">
        <f t="shared" ref="X462" si="388">IF(AND(H462="○",AV462="●"),IF(O462&gt;=10,O462*0.2,0),0)</f>
        <v>0</v>
      </c>
      <c r="Y462" s="406"/>
      <c r="Z462" s="407"/>
      <c r="AA462" s="414">
        <f t="shared" ref="AA462" si="389">IF(AND(H462="○",AV462="●"),P464*2,0)</f>
        <v>0</v>
      </c>
      <c r="AB462" s="399"/>
      <c r="AC462" s="400"/>
      <c r="AD462" s="417">
        <f t="shared" ref="AD462" si="390">U462+X462+AA462</f>
        <v>0</v>
      </c>
      <c r="AE462" s="418"/>
      <c r="AF462" s="418"/>
      <c r="AG462" s="419"/>
      <c r="AH462" s="369"/>
      <c r="AI462" s="370"/>
      <c r="AJ462" s="371"/>
      <c r="AK462" s="501"/>
      <c r="AL462" s="502"/>
      <c r="AM462" s="503"/>
      <c r="AN462" s="381">
        <f t="shared" ref="AN462" si="391">IF(H462="○",AD462,ROUNDUP(AD462*AK462,1))</f>
        <v>0</v>
      </c>
      <c r="AO462" s="381"/>
      <c r="AP462" s="381"/>
      <c r="AQ462" s="381"/>
      <c r="AR462" s="381"/>
      <c r="AS462" s="128"/>
      <c r="AT462" s="534">
        <f>$AN462-ROUNDUP($AN462*$AL$36,1)</f>
        <v>0</v>
      </c>
      <c r="AU462" s="534"/>
      <c r="AV462" s="534" t="str">
        <f>IF(OR(H462="×",AV466="×"),"×","●")</f>
        <v>●</v>
      </c>
      <c r="AW462" s="534">
        <f>IF(AV462="●",IF(H462="定","-",H462),"-")</f>
        <v>0</v>
      </c>
      <c r="AX462" s="26"/>
      <c r="AY462" s="534"/>
      <c r="AZ462" s="534"/>
    </row>
    <row r="463" spans="2:52" ht="14.1" customHeight="1" x14ac:dyDescent="0.15">
      <c r="B463" s="435"/>
      <c r="C463" s="438"/>
      <c r="D463" s="441"/>
      <c r="E463" s="441"/>
      <c r="F463" s="435"/>
      <c r="G463" s="441"/>
      <c r="H463" s="541"/>
      <c r="I463" s="542"/>
      <c r="J463" s="543"/>
      <c r="K463" s="560"/>
      <c r="L463" s="561"/>
      <c r="M463" s="561"/>
      <c r="N463" s="561"/>
      <c r="O463" s="547"/>
      <c r="P463" s="548"/>
      <c r="Q463" s="548"/>
      <c r="R463" s="548"/>
      <c r="S463" s="548"/>
      <c r="T463" s="549"/>
      <c r="U463" s="401"/>
      <c r="V463" s="401"/>
      <c r="W463" s="402"/>
      <c r="X463" s="408"/>
      <c r="Y463" s="409"/>
      <c r="Z463" s="410"/>
      <c r="AA463" s="415"/>
      <c r="AB463" s="401"/>
      <c r="AC463" s="402"/>
      <c r="AD463" s="420"/>
      <c r="AE463" s="421"/>
      <c r="AF463" s="421"/>
      <c r="AG463" s="422"/>
      <c r="AH463" s="372"/>
      <c r="AI463" s="373"/>
      <c r="AJ463" s="374"/>
      <c r="AK463" s="502"/>
      <c r="AL463" s="502"/>
      <c r="AM463" s="503"/>
      <c r="AN463" s="383"/>
      <c r="AO463" s="383"/>
      <c r="AP463" s="383"/>
      <c r="AQ463" s="383"/>
      <c r="AR463" s="383"/>
      <c r="AS463" s="128"/>
      <c r="AT463" s="534"/>
      <c r="AU463" s="534"/>
      <c r="AV463" s="534"/>
      <c r="AW463" s="534"/>
      <c r="AX463" s="26"/>
      <c r="AY463" s="534"/>
      <c r="AZ463" s="534"/>
    </row>
    <row r="464" spans="2:52" ht="14.1" customHeight="1" x14ac:dyDescent="0.15">
      <c r="B464" s="435"/>
      <c r="C464" s="438"/>
      <c r="D464" s="441"/>
      <c r="E464" s="441"/>
      <c r="F464" s="435"/>
      <c r="G464" s="441"/>
      <c r="H464" s="541"/>
      <c r="I464" s="542"/>
      <c r="J464" s="543"/>
      <c r="K464" s="560"/>
      <c r="L464" s="561"/>
      <c r="M464" s="561"/>
      <c r="N464" s="561"/>
      <c r="O464" s="550"/>
      <c r="P464" s="552">
        <f t="shared" ref="P464" si="392">$M$241</f>
        <v>0</v>
      </c>
      <c r="Q464" s="553"/>
      <c r="R464" s="553"/>
      <c r="S464" s="553"/>
      <c r="T464" s="554"/>
      <c r="U464" s="401"/>
      <c r="V464" s="401"/>
      <c r="W464" s="402"/>
      <c r="X464" s="408"/>
      <c r="Y464" s="409"/>
      <c r="Z464" s="410"/>
      <c r="AA464" s="415"/>
      <c r="AB464" s="401"/>
      <c r="AC464" s="402"/>
      <c r="AD464" s="420"/>
      <c r="AE464" s="421"/>
      <c r="AF464" s="421"/>
      <c r="AG464" s="422"/>
      <c r="AH464" s="372"/>
      <c r="AI464" s="373"/>
      <c r="AJ464" s="374"/>
      <c r="AK464" s="502"/>
      <c r="AL464" s="502"/>
      <c r="AM464" s="503"/>
      <c r="AN464" s="383"/>
      <c r="AO464" s="383"/>
      <c r="AP464" s="383"/>
      <c r="AQ464" s="383"/>
      <c r="AR464" s="383"/>
      <c r="AS464" s="128"/>
      <c r="AT464" s="534"/>
      <c r="AU464" s="534"/>
      <c r="AV464" s="534"/>
      <c r="AW464" s="534"/>
      <c r="AX464" s="26"/>
      <c r="AY464" s="534"/>
      <c r="AZ464" s="534"/>
    </row>
    <row r="465" spans="2:52" ht="14.1" customHeight="1" x14ac:dyDescent="0.15">
      <c r="B465" s="436"/>
      <c r="C465" s="439"/>
      <c r="D465" s="442"/>
      <c r="E465" s="442"/>
      <c r="F465" s="436"/>
      <c r="G465" s="442"/>
      <c r="H465" s="544"/>
      <c r="I465" s="545"/>
      <c r="J465" s="546"/>
      <c r="K465" s="562"/>
      <c r="L465" s="563"/>
      <c r="M465" s="563"/>
      <c r="N465" s="563"/>
      <c r="O465" s="551"/>
      <c r="P465" s="555"/>
      <c r="Q465" s="556"/>
      <c r="R465" s="556"/>
      <c r="S465" s="556"/>
      <c r="T465" s="557"/>
      <c r="U465" s="403"/>
      <c r="V465" s="403"/>
      <c r="W465" s="404"/>
      <c r="X465" s="411"/>
      <c r="Y465" s="412"/>
      <c r="Z465" s="413"/>
      <c r="AA465" s="416"/>
      <c r="AB465" s="403"/>
      <c r="AC465" s="404"/>
      <c r="AD465" s="423"/>
      <c r="AE465" s="424"/>
      <c r="AF465" s="424"/>
      <c r="AG465" s="425"/>
      <c r="AH465" s="375"/>
      <c r="AI465" s="376"/>
      <c r="AJ465" s="377"/>
      <c r="AK465" s="502"/>
      <c r="AL465" s="502"/>
      <c r="AM465" s="503"/>
      <c r="AN465" s="385"/>
      <c r="AO465" s="385"/>
      <c r="AP465" s="385"/>
      <c r="AQ465" s="385"/>
      <c r="AR465" s="385"/>
      <c r="AS465" s="128"/>
      <c r="AT465" s="534"/>
      <c r="AU465" s="534"/>
      <c r="AV465" s="534"/>
      <c r="AW465" s="534"/>
      <c r="AX465" s="26"/>
      <c r="AY465" s="534"/>
      <c r="AZ465" s="534"/>
    </row>
    <row r="466" spans="2:52" ht="14.1" customHeight="1" x14ac:dyDescent="0.15">
      <c r="B466" s="492">
        <v>6</v>
      </c>
      <c r="C466" s="493" t="s">
        <v>130</v>
      </c>
      <c r="D466" s="494">
        <v>14</v>
      </c>
      <c r="E466" s="494" t="s">
        <v>131</v>
      </c>
      <c r="F466" s="492" t="s">
        <v>140</v>
      </c>
      <c r="G466" s="494"/>
      <c r="H466" s="564"/>
      <c r="I466" s="565"/>
      <c r="J466" s="566"/>
      <c r="K466" s="558">
        <f t="shared" ref="K466" si="393">$M$228</f>
        <v>0</v>
      </c>
      <c r="L466" s="559"/>
      <c r="M466" s="559"/>
      <c r="N466" s="559"/>
      <c r="O466" s="547">
        <f t="shared" ref="O466" si="394">$M$239</f>
        <v>0</v>
      </c>
      <c r="P466" s="548"/>
      <c r="Q466" s="548"/>
      <c r="R466" s="548"/>
      <c r="S466" s="548"/>
      <c r="T466" s="549"/>
      <c r="U466" s="399">
        <f t="shared" ref="U466" si="395">IF(AND(H466="△",AV466="●"),IF(K466=0,20,20+ROUNDDOWN((K466-1000)/1000,0)*20),0)</f>
        <v>0</v>
      </c>
      <c r="V466" s="399"/>
      <c r="W466" s="400"/>
      <c r="X466" s="405">
        <f t="shared" ref="X466" si="396">IF(AND(H466="△",AV466="●"),IF(O466&gt;=10,O466*0.2,0),0)</f>
        <v>0</v>
      </c>
      <c r="Y466" s="406"/>
      <c r="Z466" s="407"/>
      <c r="AA466" s="414">
        <f t="shared" ref="AA466" si="397">IF(AND(H466="△",AV466="●"),P468*2,0)</f>
        <v>0</v>
      </c>
      <c r="AB466" s="399"/>
      <c r="AC466" s="400"/>
      <c r="AD466" s="417">
        <f t="shared" ref="AD466" si="398">U466+X466+AA466</f>
        <v>0</v>
      </c>
      <c r="AE466" s="418"/>
      <c r="AF466" s="418"/>
      <c r="AG466" s="419"/>
      <c r="AH466" s="541">
        <v>1</v>
      </c>
      <c r="AI466" s="542"/>
      <c r="AJ466" s="543"/>
      <c r="AK466" s="454">
        <f t="shared" ref="AK466" si="399">IF(AH466=1,$AL$36,IF(AH466=2,$AL$54,IF(AH466=3,$AL$73,IF(AH466=4,$AL$91,IF(AH466=5,$AL$109,IF(AH466=6,$AL$128,IF(AH466=7,$AL$146,IF(AH466=8,$AL$165,IF(AH466=9,$AL$183,IF(AH466=10,$AL$201,0))))))))))</f>
        <v>0</v>
      </c>
      <c r="AL466" s="455"/>
      <c r="AM466" s="456"/>
      <c r="AN466" s="381">
        <f t="shared" ref="AN466" si="400">IF(H466="○",AD466,ROUNDUP(AD466*AK466,1))</f>
        <v>0</v>
      </c>
      <c r="AO466" s="381"/>
      <c r="AP466" s="381"/>
      <c r="AQ466" s="381"/>
      <c r="AR466" s="381"/>
      <c r="AS466" s="128"/>
      <c r="AT466" s="534"/>
      <c r="AU466" s="534"/>
      <c r="AV466" s="534" t="str">
        <f>IF(OR(H466="×",AV470="×"),"×","●")</f>
        <v>●</v>
      </c>
      <c r="AW466" s="534">
        <f>IF(AV466="●",IF(H466="定","-",H466),"-")</f>
        <v>0</v>
      </c>
      <c r="AX466" s="26"/>
      <c r="AY466" s="534"/>
      <c r="AZ466" s="534"/>
    </row>
    <row r="467" spans="2:52" ht="14.1" customHeight="1" x14ac:dyDescent="0.15">
      <c r="B467" s="514"/>
      <c r="C467" s="515"/>
      <c r="D467" s="490"/>
      <c r="E467" s="490"/>
      <c r="F467" s="514"/>
      <c r="G467" s="490"/>
      <c r="H467" s="567"/>
      <c r="I467" s="568"/>
      <c r="J467" s="569"/>
      <c r="K467" s="560"/>
      <c r="L467" s="561"/>
      <c r="M467" s="561"/>
      <c r="N467" s="561"/>
      <c r="O467" s="547"/>
      <c r="P467" s="548"/>
      <c r="Q467" s="548"/>
      <c r="R467" s="548"/>
      <c r="S467" s="548"/>
      <c r="T467" s="549"/>
      <c r="U467" s="401"/>
      <c r="V467" s="401"/>
      <c r="W467" s="402"/>
      <c r="X467" s="408"/>
      <c r="Y467" s="409"/>
      <c r="Z467" s="410"/>
      <c r="AA467" s="415"/>
      <c r="AB467" s="401"/>
      <c r="AC467" s="402"/>
      <c r="AD467" s="420"/>
      <c r="AE467" s="421"/>
      <c r="AF467" s="421"/>
      <c r="AG467" s="422"/>
      <c r="AH467" s="541"/>
      <c r="AI467" s="542"/>
      <c r="AJ467" s="543"/>
      <c r="AK467" s="457"/>
      <c r="AL467" s="457"/>
      <c r="AM467" s="458"/>
      <c r="AN467" s="383"/>
      <c r="AO467" s="383"/>
      <c r="AP467" s="383"/>
      <c r="AQ467" s="383"/>
      <c r="AR467" s="383"/>
      <c r="AS467" s="128"/>
      <c r="AT467" s="534"/>
      <c r="AU467" s="534"/>
      <c r="AV467" s="534"/>
      <c r="AW467" s="534"/>
      <c r="AX467" s="26"/>
      <c r="AY467" s="534"/>
      <c r="AZ467" s="534"/>
    </row>
    <row r="468" spans="2:52" ht="14.1" customHeight="1" x14ac:dyDescent="0.15">
      <c r="B468" s="514"/>
      <c r="C468" s="515"/>
      <c r="D468" s="490"/>
      <c r="E468" s="490"/>
      <c r="F468" s="514"/>
      <c r="G468" s="490"/>
      <c r="H468" s="567"/>
      <c r="I468" s="568"/>
      <c r="J468" s="569"/>
      <c r="K468" s="560"/>
      <c r="L468" s="561"/>
      <c r="M468" s="561"/>
      <c r="N468" s="561"/>
      <c r="O468" s="550"/>
      <c r="P468" s="552">
        <f t="shared" ref="P468" si="401">$M$241</f>
        <v>0</v>
      </c>
      <c r="Q468" s="553"/>
      <c r="R468" s="553"/>
      <c r="S468" s="553"/>
      <c r="T468" s="554"/>
      <c r="U468" s="401"/>
      <c r="V468" s="401"/>
      <c r="W468" s="402"/>
      <c r="X468" s="408"/>
      <c r="Y468" s="409"/>
      <c r="Z468" s="410"/>
      <c r="AA468" s="415"/>
      <c r="AB468" s="401"/>
      <c r="AC468" s="402"/>
      <c r="AD468" s="420"/>
      <c r="AE468" s="421"/>
      <c r="AF468" s="421"/>
      <c r="AG468" s="422"/>
      <c r="AH468" s="541"/>
      <c r="AI468" s="542"/>
      <c r="AJ468" s="543"/>
      <c r="AK468" s="457"/>
      <c r="AL468" s="457"/>
      <c r="AM468" s="458"/>
      <c r="AN468" s="383"/>
      <c r="AO468" s="383"/>
      <c r="AP468" s="383"/>
      <c r="AQ468" s="383"/>
      <c r="AR468" s="383"/>
      <c r="AS468" s="128"/>
      <c r="AT468" s="534"/>
      <c r="AU468" s="534"/>
      <c r="AV468" s="534"/>
      <c r="AW468" s="534"/>
      <c r="AX468" s="26"/>
      <c r="AY468" s="534"/>
      <c r="AZ468" s="534"/>
    </row>
    <row r="469" spans="2:52" ht="14.1" customHeight="1" x14ac:dyDescent="0.15">
      <c r="B469" s="487"/>
      <c r="C469" s="489"/>
      <c r="D469" s="491"/>
      <c r="E469" s="491"/>
      <c r="F469" s="487"/>
      <c r="G469" s="491"/>
      <c r="H469" s="570"/>
      <c r="I469" s="571"/>
      <c r="J469" s="572"/>
      <c r="K469" s="562"/>
      <c r="L469" s="563"/>
      <c r="M469" s="563"/>
      <c r="N469" s="563"/>
      <c r="O469" s="551"/>
      <c r="P469" s="555"/>
      <c r="Q469" s="556"/>
      <c r="R469" s="556"/>
      <c r="S469" s="556"/>
      <c r="T469" s="557"/>
      <c r="U469" s="403"/>
      <c r="V469" s="403"/>
      <c r="W469" s="404"/>
      <c r="X469" s="411"/>
      <c r="Y469" s="412"/>
      <c r="Z469" s="413"/>
      <c r="AA469" s="416"/>
      <c r="AB469" s="403"/>
      <c r="AC469" s="404"/>
      <c r="AD469" s="423"/>
      <c r="AE469" s="424"/>
      <c r="AF469" s="424"/>
      <c r="AG469" s="425"/>
      <c r="AH469" s="544"/>
      <c r="AI469" s="545"/>
      <c r="AJ469" s="546"/>
      <c r="AK469" s="457"/>
      <c r="AL469" s="457"/>
      <c r="AM469" s="458"/>
      <c r="AN469" s="385"/>
      <c r="AO469" s="385"/>
      <c r="AP469" s="385"/>
      <c r="AQ469" s="385"/>
      <c r="AR469" s="385"/>
      <c r="AS469" s="128"/>
      <c r="AT469" s="534"/>
      <c r="AU469" s="534"/>
      <c r="AV469" s="534"/>
      <c r="AW469" s="534"/>
      <c r="AX469" s="26"/>
      <c r="AY469" s="534"/>
      <c r="AZ469" s="534"/>
    </row>
    <row r="470" spans="2:52" ht="14.1" customHeight="1" x14ac:dyDescent="0.15">
      <c r="B470" s="492">
        <v>6</v>
      </c>
      <c r="C470" s="493" t="s">
        <v>130</v>
      </c>
      <c r="D470" s="494">
        <v>15</v>
      </c>
      <c r="E470" s="494" t="s">
        <v>131</v>
      </c>
      <c r="F470" s="492" t="s">
        <v>141</v>
      </c>
      <c r="G470" s="494"/>
      <c r="H470" s="564"/>
      <c r="I470" s="565"/>
      <c r="J470" s="566"/>
      <c r="K470" s="558">
        <f t="shared" ref="K470" si="402">$M$228</f>
        <v>0</v>
      </c>
      <c r="L470" s="559"/>
      <c r="M470" s="559"/>
      <c r="N470" s="559"/>
      <c r="O470" s="547">
        <f t="shared" ref="O470" si="403">$M$239</f>
        <v>0</v>
      </c>
      <c r="P470" s="548"/>
      <c r="Q470" s="548"/>
      <c r="R470" s="548"/>
      <c r="S470" s="548"/>
      <c r="T470" s="549"/>
      <c r="U470" s="399">
        <f t="shared" ref="U470" si="404">IF(AND(H470="△",AV470="●"),IF(K470=0,20,20+ROUNDDOWN((K470-1000)/1000,0)*20),0)</f>
        <v>0</v>
      </c>
      <c r="V470" s="399"/>
      <c r="W470" s="400"/>
      <c r="X470" s="405">
        <f t="shared" ref="X470" si="405">IF(AND(H470="△",AV470="●"),IF(O470&gt;=10,O470*0.2,0),0)</f>
        <v>0</v>
      </c>
      <c r="Y470" s="406"/>
      <c r="Z470" s="407"/>
      <c r="AA470" s="414">
        <f t="shared" ref="AA470" si="406">IF(AND(H470="△",AV470="●"),P472*2,0)</f>
        <v>0</v>
      </c>
      <c r="AB470" s="399"/>
      <c r="AC470" s="400"/>
      <c r="AD470" s="417">
        <f t="shared" ref="AD470" si="407">U470+X470+AA470</f>
        <v>0</v>
      </c>
      <c r="AE470" s="418"/>
      <c r="AF470" s="418"/>
      <c r="AG470" s="419"/>
      <c r="AH470" s="541">
        <v>1</v>
      </c>
      <c r="AI470" s="542"/>
      <c r="AJ470" s="543"/>
      <c r="AK470" s="454">
        <f t="shared" ref="AK470" si="408">IF(AH470=1,$AL$36,IF(AH470=2,$AL$54,IF(AH470=3,$AL$73,IF(AH470=4,$AL$91,IF(AH470=5,$AL$109,IF(AH470=6,$AL$128,IF(AH470=7,$AL$146,IF(AH470=8,$AL$165,IF(AH470=9,$AL$183,IF(AH470=10,$AL$201,0))))))))))</f>
        <v>0</v>
      </c>
      <c r="AL470" s="455"/>
      <c r="AM470" s="456"/>
      <c r="AN470" s="381">
        <f t="shared" ref="AN470" si="409">IF(H470="○",AD470,ROUNDUP(AD470*AK470,1))</f>
        <v>0</v>
      </c>
      <c r="AO470" s="381"/>
      <c r="AP470" s="381"/>
      <c r="AQ470" s="381"/>
      <c r="AR470" s="381"/>
      <c r="AS470" s="128"/>
      <c r="AT470" s="534"/>
      <c r="AU470" s="534"/>
      <c r="AV470" s="534" t="str">
        <f>IF(OR(H470="×",AV474="×"),"×","●")</f>
        <v>●</v>
      </c>
      <c r="AW470" s="534">
        <f>IF(AV470="●",IF(H470="定","-",H470),"-")</f>
        <v>0</v>
      </c>
      <c r="AX470" s="26"/>
      <c r="AY470" s="534"/>
      <c r="AZ470" s="534"/>
    </row>
    <row r="471" spans="2:52" ht="14.1" customHeight="1" x14ac:dyDescent="0.15">
      <c r="B471" s="514"/>
      <c r="C471" s="515"/>
      <c r="D471" s="490"/>
      <c r="E471" s="490"/>
      <c r="F471" s="514"/>
      <c r="G471" s="490"/>
      <c r="H471" s="567"/>
      <c r="I471" s="568"/>
      <c r="J471" s="569"/>
      <c r="K471" s="560"/>
      <c r="L471" s="561"/>
      <c r="M471" s="561"/>
      <c r="N471" s="561"/>
      <c r="O471" s="547"/>
      <c r="P471" s="548"/>
      <c r="Q471" s="548"/>
      <c r="R471" s="548"/>
      <c r="S471" s="548"/>
      <c r="T471" s="549"/>
      <c r="U471" s="401"/>
      <c r="V471" s="401"/>
      <c r="W471" s="402"/>
      <c r="X471" s="408"/>
      <c r="Y471" s="409"/>
      <c r="Z471" s="410"/>
      <c r="AA471" s="415"/>
      <c r="AB471" s="401"/>
      <c r="AC471" s="402"/>
      <c r="AD471" s="420"/>
      <c r="AE471" s="421"/>
      <c r="AF471" s="421"/>
      <c r="AG471" s="422"/>
      <c r="AH471" s="541"/>
      <c r="AI471" s="542"/>
      <c r="AJ471" s="543"/>
      <c r="AK471" s="457"/>
      <c r="AL471" s="457"/>
      <c r="AM471" s="458"/>
      <c r="AN471" s="383"/>
      <c r="AO471" s="383"/>
      <c r="AP471" s="383"/>
      <c r="AQ471" s="383"/>
      <c r="AR471" s="383"/>
      <c r="AS471" s="128"/>
      <c r="AT471" s="534"/>
      <c r="AU471" s="534"/>
      <c r="AV471" s="534"/>
      <c r="AW471" s="534"/>
      <c r="AX471" s="26"/>
      <c r="AY471" s="534"/>
      <c r="AZ471" s="534"/>
    </row>
    <row r="472" spans="2:52" ht="14.1" customHeight="1" x14ac:dyDescent="0.15">
      <c r="B472" s="514"/>
      <c r="C472" s="515"/>
      <c r="D472" s="490"/>
      <c r="E472" s="490"/>
      <c r="F472" s="514"/>
      <c r="G472" s="490"/>
      <c r="H472" s="567"/>
      <c r="I472" s="568"/>
      <c r="J472" s="569"/>
      <c r="K472" s="560"/>
      <c r="L472" s="561"/>
      <c r="M472" s="561"/>
      <c r="N472" s="561"/>
      <c r="O472" s="550"/>
      <c r="P472" s="552">
        <f t="shared" ref="P472" si="410">$M$241</f>
        <v>0</v>
      </c>
      <c r="Q472" s="553"/>
      <c r="R472" s="553"/>
      <c r="S472" s="553"/>
      <c r="T472" s="554"/>
      <c r="U472" s="401"/>
      <c r="V472" s="401"/>
      <c r="W472" s="402"/>
      <c r="X472" s="408"/>
      <c r="Y472" s="409"/>
      <c r="Z472" s="410"/>
      <c r="AA472" s="415"/>
      <c r="AB472" s="401"/>
      <c r="AC472" s="402"/>
      <c r="AD472" s="420"/>
      <c r="AE472" s="421"/>
      <c r="AF472" s="421"/>
      <c r="AG472" s="422"/>
      <c r="AH472" s="541"/>
      <c r="AI472" s="542"/>
      <c r="AJ472" s="543"/>
      <c r="AK472" s="457"/>
      <c r="AL472" s="457"/>
      <c r="AM472" s="458"/>
      <c r="AN472" s="383"/>
      <c r="AO472" s="383"/>
      <c r="AP472" s="383"/>
      <c r="AQ472" s="383"/>
      <c r="AR472" s="383"/>
      <c r="AS472" s="128"/>
      <c r="AT472" s="534"/>
      <c r="AU472" s="534"/>
      <c r="AV472" s="534"/>
      <c r="AW472" s="534"/>
      <c r="AX472" s="26"/>
      <c r="AY472" s="534"/>
      <c r="AZ472" s="534"/>
    </row>
    <row r="473" spans="2:52" ht="14.1" customHeight="1" x14ac:dyDescent="0.15">
      <c r="B473" s="487"/>
      <c r="C473" s="489"/>
      <c r="D473" s="491"/>
      <c r="E473" s="491"/>
      <c r="F473" s="487"/>
      <c r="G473" s="491"/>
      <c r="H473" s="570"/>
      <c r="I473" s="571"/>
      <c r="J473" s="572"/>
      <c r="K473" s="562"/>
      <c r="L473" s="563"/>
      <c r="M473" s="563"/>
      <c r="N473" s="563"/>
      <c r="O473" s="551"/>
      <c r="P473" s="555"/>
      <c r="Q473" s="556"/>
      <c r="R473" s="556"/>
      <c r="S473" s="556"/>
      <c r="T473" s="557"/>
      <c r="U473" s="403"/>
      <c r="V473" s="403"/>
      <c r="W473" s="404"/>
      <c r="X473" s="411"/>
      <c r="Y473" s="412"/>
      <c r="Z473" s="413"/>
      <c r="AA473" s="416"/>
      <c r="AB473" s="403"/>
      <c r="AC473" s="404"/>
      <c r="AD473" s="423"/>
      <c r="AE473" s="424"/>
      <c r="AF473" s="424"/>
      <c r="AG473" s="425"/>
      <c r="AH473" s="544"/>
      <c r="AI473" s="545"/>
      <c r="AJ473" s="546"/>
      <c r="AK473" s="457"/>
      <c r="AL473" s="457"/>
      <c r="AM473" s="458"/>
      <c r="AN473" s="385"/>
      <c r="AO473" s="385"/>
      <c r="AP473" s="385"/>
      <c r="AQ473" s="385"/>
      <c r="AR473" s="385"/>
      <c r="AS473" s="128"/>
      <c r="AT473" s="534"/>
      <c r="AU473" s="534"/>
      <c r="AV473" s="534"/>
      <c r="AW473" s="534"/>
      <c r="AX473" s="26"/>
      <c r="AY473" s="534"/>
      <c r="AZ473" s="534"/>
    </row>
    <row r="474" spans="2:52" ht="14.1" customHeight="1" x14ac:dyDescent="0.15">
      <c r="B474" s="492">
        <v>6</v>
      </c>
      <c r="C474" s="493" t="s">
        <v>130</v>
      </c>
      <c r="D474" s="494">
        <v>16</v>
      </c>
      <c r="E474" s="494" t="s">
        <v>131</v>
      </c>
      <c r="F474" s="492" t="s">
        <v>135</v>
      </c>
      <c r="G474" s="494"/>
      <c r="H474" s="564"/>
      <c r="I474" s="565"/>
      <c r="J474" s="566"/>
      <c r="K474" s="558">
        <f t="shared" ref="K474" si="411">$M$228</f>
        <v>0</v>
      </c>
      <c r="L474" s="559"/>
      <c r="M474" s="559"/>
      <c r="N474" s="559"/>
      <c r="O474" s="547">
        <f t="shared" ref="O474" si="412">$M$239</f>
        <v>0</v>
      </c>
      <c r="P474" s="548"/>
      <c r="Q474" s="548"/>
      <c r="R474" s="548"/>
      <c r="S474" s="548"/>
      <c r="T474" s="549"/>
      <c r="U474" s="399">
        <f t="shared" ref="U474" si="413">IF(AND(H474="△",AV474="●"),IF(K474=0,20,20+ROUNDDOWN((K474-1000)/1000,0)*20),0)</f>
        <v>0</v>
      </c>
      <c r="V474" s="399"/>
      <c r="W474" s="400"/>
      <c r="X474" s="405">
        <f t="shared" ref="X474" si="414">IF(AND(H474="△",AV474="●"),IF(O474&gt;=10,O474*0.2,0),0)</f>
        <v>0</v>
      </c>
      <c r="Y474" s="406"/>
      <c r="Z474" s="407"/>
      <c r="AA474" s="414">
        <f t="shared" ref="AA474" si="415">IF(AND(H474="△",AV474="●"),P476*2,0)</f>
        <v>0</v>
      </c>
      <c r="AB474" s="399"/>
      <c r="AC474" s="400"/>
      <c r="AD474" s="417">
        <f t="shared" ref="AD474" si="416">U474+X474+AA474</f>
        <v>0</v>
      </c>
      <c r="AE474" s="418"/>
      <c r="AF474" s="418"/>
      <c r="AG474" s="419"/>
      <c r="AH474" s="541">
        <v>1</v>
      </c>
      <c r="AI474" s="542"/>
      <c r="AJ474" s="543"/>
      <c r="AK474" s="454">
        <f t="shared" ref="AK474" si="417">IF(AH474=1,$AL$36,IF(AH474=2,$AL$54,IF(AH474=3,$AL$73,IF(AH474=4,$AL$91,IF(AH474=5,$AL$109,IF(AH474=6,$AL$128,IF(AH474=7,$AL$146,IF(AH474=8,$AL$165,IF(AH474=9,$AL$183,IF(AH474=10,$AL$201,0))))))))))</f>
        <v>0</v>
      </c>
      <c r="AL474" s="455"/>
      <c r="AM474" s="456"/>
      <c r="AN474" s="381">
        <f t="shared" ref="AN474" si="418">IF(H474="○",AD474,ROUNDUP(AD474*AK474,1))</f>
        <v>0</v>
      </c>
      <c r="AO474" s="381"/>
      <c r="AP474" s="381"/>
      <c r="AQ474" s="381"/>
      <c r="AR474" s="381"/>
      <c r="AS474" s="128"/>
      <c r="AT474" s="534"/>
      <c r="AU474" s="534"/>
      <c r="AV474" s="534" t="str">
        <f>IF(OR(H474="×",AV478="×"),"×","●")</f>
        <v>●</v>
      </c>
      <c r="AW474" s="534">
        <f>IF(AV474="●",IF(H474="定","-",H474),"-")</f>
        <v>0</v>
      </c>
      <c r="AX474" s="26"/>
      <c r="AY474" s="534"/>
      <c r="AZ474" s="534"/>
    </row>
    <row r="475" spans="2:52" ht="14.1" customHeight="1" x14ac:dyDescent="0.15">
      <c r="B475" s="514"/>
      <c r="C475" s="515"/>
      <c r="D475" s="490"/>
      <c r="E475" s="490"/>
      <c r="F475" s="514"/>
      <c r="G475" s="490"/>
      <c r="H475" s="567"/>
      <c r="I475" s="568"/>
      <c r="J475" s="569"/>
      <c r="K475" s="560"/>
      <c r="L475" s="561"/>
      <c r="M475" s="561"/>
      <c r="N475" s="561"/>
      <c r="O475" s="547"/>
      <c r="P475" s="548"/>
      <c r="Q475" s="548"/>
      <c r="R475" s="548"/>
      <c r="S475" s="548"/>
      <c r="T475" s="549"/>
      <c r="U475" s="401"/>
      <c r="V475" s="401"/>
      <c r="W475" s="402"/>
      <c r="X475" s="408"/>
      <c r="Y475" s="409"/>
      <c r="Z475" s="410"/>
      <c r="AA475" s="415"/>
      <c r="AB475" s="401"/>
      <c r="AC475" s="402"/>
      <c r="AD475" s="420"/>
      <c r="AE475" s="421"/>
      <c r="AF475" s="421"/>
      <c r="AG475" s="422"/>
      <c r="AH475" s="541"/>
      <c r="AI475" s="542"/>
      <c r="AJ475" s="543"/>
      <c r="AK475" s="457"/>
      <c r="AL475" s="457"/>
      <c r="AM475" s="458"/>
      <c r="AN475" s="383"/>
      <c r="AO475" s="383"/>
      <c r="AP475" s="383"/>
      <c r="AQ475" s="383"/>
      <c r="AR475" s="383"/>
      <c r="AS475" s="128"/>
      <c r="AT475" s="534"/>
      <c r="AU475" s="534"/>
      <c r="AV475" s="534"/>
      <c r="AW475" s="534"/>
      <c r="AX475" s="26"/>
      <c r="AY475" s="534"/>
      <c r="AZ475" s="534"/>
    </row>
    <row r="476" spans="2:52" ht="14.1" customHeight="1" x14ac:dyDescent="0.15">
      <c r="B476" s="514"/>
      <c r="C476" s="515"/>
      <c r="D476" s="490"/>
      <c r="E476" s="490"/>
      <c r="F476" s="514"/>
      <c r="G476" s="490"/>
      <c r="H476" s="567"/>
      <c r="I476" s="568"/>
      <c r="J476" s="569"/>
      <c r="K476" s="560"/>
      <c r="L476" s="561"/>
      <c r="M476" s="561"/>
      <c r="N476" s="561"/>
      <c r="O476" s="550"/>
      <c r="P476" s="552">
        <f t="shared" ref="P476" si="419">$M$241</f>
        <v>0</v>
      </c>
      <c r="Q476" s="553"/>
      <c r="R476" s="553"/>
      <c r="S476" s="553"/>
      <c r="T476" s="554"/>
      <c r="U476" s="401"/>
      <c r="V476" s="401"/>
      <c r="W476" s="402"/>
      <c r="X476" s="408"/>
      <c r="Y476" s="409"/>
      <c r="Z476" s="410"/>
      <c r="AA476" s="415"/>
      <c r="AB476" s="401"/>
      <c r="AC476" s="402"/>
      <c r="AD476" s="420"/>
      <c r="AE476" s="421"/>
      <c r="AF476" s="421"/>
      <c r="AG476" s="422"/>
      <c r="AH476" s="541"/>
      <c r="AI476" s="542"/>
      <c r="AJ476" s="543"/>
      <c r="AK476" s="457"/>
      <c r="AL476" s="457"/>
      <c r="AM476" s="458"/>
      <c r="AN476" s="383"/>
      <c r="AO476" s="383"/>
      <c r="AP476" s="383"/>
      <c r="AQ476" s="383"/>
      <c r="AR476" s="383"/>
      <c r="AS476" s="128"/>
      <c r="AT476" s="534"/>
      <c r="AU476" s="534"/>
      <c r="AV476" s="534"/>
      <c r="AW476" s="534"/>
      <c r="AX476" s="26"/>
      <c r="AY476" s="534"/>
      <c r="AZ476" s="534"/>
    </row>
    <row r="477" spans="2:52" ht="14.1" customHeight="1" x14ac:dyDescent="0.15">
      <c r="B477" s="487"/>
      <c r="C477" s="489"/>
      <c r="D477" s="491"/>
      <c r="E477" s="491"/>
      <c r="F477" s="487"/>
      <c r="G477" s="491"/>
      <c r="H477" s="570"/>
      <c r="I477" s="571"/>
      <c r="J477" s="572"/>
      <c r="K477" s="562"/>
      <c r="L477" s="563"/>
      <c r="M477" s="563"/>
      <c r="N477" s="563"/>
      <c r="O477" s="551"/>
      <c r="P477" s="555"/>
      <c r="Q477" s="556"/>
      <c r="R477" s="556"/>
      <c r="S477" s="556"/>
      <c r="T477" s="557"/>
      <c r="U477" s="403"/>
      <c r="V477" s="403"/>
      <c r="W477" s="404"/>
      <c r="X477" s="411"/>
      <c r="Y477" s="412"/>
      <c r="Z477" s="413"/>
      <c r="AA477" s="416"/>
      <c r="AB477" s="403"/>
      <c r="AC477" s="404"/>
      <c r="AD477" s="423"/>
      <c r="AE477" s="424"/>
      <c r="AF477" s="424"/>
      <c r="AG477" s="425"/>
      <c r="AH477" s="544"/>
      <c r="AI477" s="545"/>
      <c r="AJ477" s="546"/>
      <c r="AK477" s="457"/>
      <c r="AL477" s="457"/>
      <c r="AM477" s="458"/>
      <c r="AN477" s="385"/>
      <c r="AO477" s="385"/>
      <c r="AP477" s="385"/>
      <c r="AQ477" s="385"/>
      <c r="AR477" s="385"/>
      <c r="AS477" s="128"/>
      <c r="AT477" s="534"/>
      <c r="AU477" s="534"/>
      <c r="AV477" s="534"/>
      <c r="AW477" s="534"/>
      <c r="AX477" s="26"/>
      <c r="AY477" s="534"/>
      <c r="AZ477" s="534"/>
    </row>
    <row r="478" spans="2:52" ht="14.1" customHeight="1" x14ac:dyDescent="0.15">
      <c r="B478" s="492">
        <v>6</v>
      </c>
      <c r="C478" s="493" t="s">
        <v>130</v>
      </c>
      <c r="D478" s="494">
        <v>17</v>
      </c>
      <c r="E478" s="494" t="s">
        <v>131</v>
      </c>
      <c r="F478" s="492" t="s">
        <v>136</v>
      </c>
      <c r="G478" s="494"/>
      <c r="H478" s="564"/>
      <c r="I478" s="565"/>
      <c r="J478" s="566"/>
      <c r="K478" s="558">
        <f t="shared" ref="K478" si="420">$M$228</f>
        <v>0</v>
      </c>
      <c r="L478" s="559"/>
      <c r="M478" s="559"/>
      <c r="N478" s="559"/>
      <c r="O478" s="547">
        <f t="shared" ref="O478" si="421">$M$239</f>
        <v>0</v>
      </c>
      <c r="P478" s="548"/>
      <c r="Q478" s="548"/>
      <c r="R478" s="548"/>
      <c r="S478" s="548"/>
      <c r="T478" s="549"/>
      <c r="U478" s="399">
        <f t="shared" ref="U478" si="422">IF(AND(H478="△",AV478="●"),IF(K478=0,20,20+ROUNDDOWN((K478-1000)/1000,0)*20),0)</f>
        <v>0</v>
      </c>
      <c r="V478" s="399"/>
      <c r="W478" s="400"/>
      <c r="X478" s="405">
        <f t="shared" ref="X478" si="423">IF(AND(H478="△",AV478="●"),IF(O478&gt;=10,O478*0.2,0),0)</f>
        <v>0</v>
      </c>
      <c r="Y478" s="406"/>
      <c r="Z478" s="407"/>
      <c r="AA478" s="414">
        <f t="shared" ref="AA478" si="424">IF(AND(H478="△",AV478="●"),P480*2,0)</f>
        <v>0</v>
      </c>
      <c r="AB478" s="399"/>
      <c r="AC478" s="400"/>
      <c r="AD478" s="417">
        <f t="shared" ref="AD478" si="425">U478+X478+AA478</f>
        <v>0</v>
      </c>
      <c r="AE478" s="418"/>
      <c r="AF478" s="418"/>
      <c r="AG478" s="419"/>
      <c r="AH478" s="541">
        <v>1</v>
      </c>
      <c r="AI478" s="542"/>
      <c r="AJ478" s="543"/>
      <c r="AK478" s="454">
        <f t="shared" ref="AK478" si="426">IF(AH478=1,$AL$36,IF(AH478=2,$AL$54,IF(AH478=3,$AL$73,IF(AH478=4,$AL$91,IF(AH478=5,$AL$109,IF(AH478=6,$AL$128,IF(AH478=7,$AL$146,IF(AH478=8,$AL$165,IF(AH478=9,$AL$183,IF(AH478=10,$AL$201,0))))))))))</f>
        <v>0</v>
      </c>
      <c r="AL478" s="455"/>
      <c r="AM478" s="456"/>
      <c r="AN478" s="381">
        <f t="shared" ref="AN478" si="427">IF(H478="○",AD478,ROUNDUP(AD478*AK478,1))</f>
        <v>0</v>
      </c>
      <c r="AO478" s="381"/>
      <c r="AP478" s="381"/>
      <c r="AQ478" s="381"/>
      <c r="AR478" s="381"/>
      <c r="AS478" s="128"/>
      <c r="AT478" s="534"/>
      <c r="AU478" s="534"/>
      <c r="AV478" s="534" t="str">
        <f>IF(OR(H478="×",AV482="×"),"×","●")</f>
        <v>●</v>
      </c>
      <c r="AW478" s="534">
        <f>IF(AV478="●",IF(H478="定","-",H478),"-")</f>
        <v>0</v>
      </c>
      <c r="AX478" s="26"/>
      <c r="AY478" s="534"/>
      <c r="AZ478" s="534"/>
    </row>
    <row r="479" spans="2:52" ht="14.1" customHeight="1" x14ac:dyDescent="0.15">
      <c r="B479" s="514"/>
      <c r="C479" s="515"/>
      <c r="D479" s="490"/>
      <c r="E479" s="490"/>
      <c r="F479" s="514"/>
      <c r="G479" s="490"/>
      <c r="H479" s="567"/>
      <c r="I479" s="568"/>
      <c r="J479" s="569"/>
      <c r="K479" s="560"/>
      <c r="L479" s="561"/>
      <c r="M479" s="561"/>
      <c r="N479" s="561"/>
      <c r="O479" s="547"/>
      <c r="P479" s="548"/>
      <c r="Q479" s="548"/>
      <c r="R479" s="548"/>
      <c r="S479" s="548"/>
      <c r="T479" s="549"/>
      <c r="U479" s="401"/>
      <c r="V479" s="401"/>
      <c r="W479" s="402"/>
      <c r="X479" s="408"/>
      <c r="Y479" s="409"/>
      <c r="Z479" s="410"/>
      <c r="AA479" s="415"/>
      <c r="AB479" s="401"/>
      <c r="AC479" s="402"/>
      <c r="AD479" s="420"/>
      <c r="AE479" s="421"/>
      <c r="AF479" s="421"/>
      <c r="AG479" s="422"/>
      <c r="AH479" s="541"/>
      <c r="AI479" s="542"/>
      <c r="AJ479" s="543"/>
      <c r="AK479" s="457"/>
      <c r="AL479" s="457"/>
      <c r="AM479" s="458"/>
      <c r="AN479" s="383"/>
      <c r="AO479" s="383"/>
      <c r="AP479" s="383"/>
      <c r="AQ479" s="383"/>
      <c r="AR479" s="383"/>
      <c r="AS479" s="128"/>
      <c r="AT479" s="534"/>
      <c r="AU479" s="534"/>
      <c r="AV479" s="534"/>
      <c r="AW479" s="534"/>
      <c r="AX479" s="26"/>
      <c r="AY479" s="534"/>
      <c r="AZ479" s="534"/>
    </row>
    <row r="480" spans="2:52" ht="14.1" customHeight="1" x14ac:dyDescent="0.15">
      <c r="B480" s="514"/>
      <c r="C480" s="515"/>
      <c r="D480" s="490"/>
      <c r="E480" s="490"/>
      <c r="F480" s="514"/>
      <c r="G480" s="490"/>
      <c r="H480" s="567"/>
      <c r="I480" s="568"/>
      <c r="J480" s="569"/>
      <c r="K480" s="560"/>
      <c r="L480" s="561"/>
      <c r="M480" s="561"/>
      <c r="N480" s="561"/>
      <c r="O480" s="550"/>
      <c r="P480" s="552">
        <f t="shared" ref="P480" si="428">$M$241</f>
        <v>0</v>
      </c>
      <c r="Q480" s="553"/>
      <c r="R480" s="553"/>
      <c r="S480" s="553"/>
      <c r="T480" s="554"/>
      <c r="U480" s="401"/>
      <c r="V480" s="401"/>
      <c r="W480" s="402"/>
      <c r="X480" s="408"/>
      <c r="Y480" s="409"/>
      <c r="Z480" s="410"/>
      <c r="AA480" s="415"/>
      <c r="AB480" s="401"/>
      <c r="AC480" s="402"/>
      <c r="AD480" s="420"/>
      <c r="AE480" s="421"/>
      <c r="AF480" s="421"/>
      <c r="AG480" s="422"/>
      <c r="AH480" s="541"/>
      <c r="AI480" s="542"/>
      <c r="AJ480" s="543"/>
      <c r="AK480" s="457"/>
      <c r="AL480" s="457"/>
      <c r="AM480" s="458"/>
      <c r="AN480" s="383"/>
      <c r="AO480" s="383"/>
      <c r="AP480" s="383"/>
      <c r="AQ480" s="383"/>
      <c r="AR480" s="383"/>
      <c r="AS480" s="128"/>
      <c r="AT480" s="534"/>
      <c r="AU480" s="534"/>
      <c r="AV480" s="534"/>
      <c r="AW480" s="534"/>
      <c r="AX480" s="26"/>
      <c r="AY480" s="534"/>
      <c r="AZ480" s="534"/>
    </row>
    <row r="481" spans="2:63" ht="14.1" customHeight="1" x14ac:dyDescent="0.15">
      <c r="B481" s="487"/>
      <c r="C481" s="489"/>
      <c r="D481" s="491"/>
      <c r="E481" s="491"/>
      <c r="F481" s="487"/>
      <c r="G481" s="491"/>
      <c r="H481" s="570"/>
      <c r="I481" s="571"/>
      <c r="J481" s="572"/>
      <c r="K481" s="562"/>
      <c r="L481" s="563"/>
      <c r="M481" s="563"/>
      <c r="N481" s="563"/>
      <c r="O481" s="551"/>
      <c r="P481" s="555"/>
      <c r="Q481" s="556"/>
      <c r="R481" s="556"/>
      <c r="S481" s="556"/>
      <c r="T481" s="557"/>
      <c r="U481" s="403"/>
      <c r="V481" s="403"/>
      <c r="W481" s="404"/>
      <c r="X481" s="411"/>
      <c r="Y481" s="412"/>
      <c r="Z481" s="413"/>
      <c r="AA481" s="416"/>
      <c r="AB481" s="403"/>
      <c r="AC481" s="404"/>
      <c r="AD481" s="423"/>
      <c r="AE481" s="424"/>
      <c r="AF481" s="424"/>
      <c r="AG481" s="425"/>
      <c r="AH481" s="544"/>
      <c r="AI481" s="545"/>
      <c r="AJ481" s="546"/>
      <c r="AK481" s="457"/>
      <c r="AL481" s="457"/>
      <c r="AM481" s="458"/>
      <c r="AN481" s="385"/>
      <c r="AO481" s="385"/>
      <c r="AP481" s="385"/>
      <c r="AQ481" s="385"/>
      <c r="AR481" s="385"/>
      <c r="AS481" s="128"/>
      <c r="AT481" s="534"/>
      <c r="AU481" s="534"/>
      <c r="AV481" s="534"/>
      <c r="AW481" s="534"/>
      <c r="AX481" s="26"/>
      <c r="AY481" s="534"/>
      <c r="AZ481" s="534"/>
    </row>
    <row r="482" spans="2:63" ht="14.1" customHeight="1" x14ac:dyDescent="0.15">
      <c r="B482" s="492">
        <v>6</v>
      </c>
      <c r="C482" s="493" t="s">
        <v>130</v>
      </c>
      <c r="D482" s="494">
        <v>18</v>
      </c>
      <c r="E482" s="494" t="s">
        <v>131</v>
      </c>
      <c r="F482" s="492" t="s">
        <v>137</v>
      </c>
      <c r="G482" s="494"/>
      <c r="H482" s="564"/>
      <c r="I482" s="565"/>
      <c r="J482" s="566"/>
      <c r="K482" s="558">
        <f t="shared" ref="K482" si="429">$M$228</f>
        <v>0</v>
      </c>
      <c r="L482" s="559"/>
      <c r="M482" s="559"/>
      <c r="N482" s="559"/>
      <c r="O482" s="547">
        <f t="shared" ref="O482" si="430">$M$239</f>
        <v>0</v>
      </c>
      <c r="P482" s="548"/>
      <c r="Q482" s="548"/>
      <c r="R482" s="548"/>
      <c r="S482" s="548"/>
      <c r="T482" s="549"/>
      <c r="U482" s="399">
        <f t="shared" ref="U482" si="431">IF(AND(H482="△",AV482="●"),IF(K482=0,20,20+ROUNDDOWN((K482-1000)/1000,0)*20),0)</f>
        <v>0</v>
      </c>
      <c r="V482" s="399"/>
      <c r="W482" s="400"/>
      <c r="X482" s="405">
        <f t="shared" ref="X482" si="432">IF(AND(H482="△",AV482="●"),IF(O482&gt;=10,O482*0.2,0),0)</f>
        <v>0</v>
      </c>
      <c r="Y482" s="406"/>
      <c r="Z482" s="407"/>
      <c r="AA482" s="414">
        <f t="shared" ref="AA482" si="433">IF(AND(H482="△",AV482="●"),P484*2,0)</f>
        <v>0</v>
      </c>
      <c r="AB482" s="399"/>
      <c r="AC482" s="400"/>
      <c r="AD482" s="417">
        <f t="shared" ref="AD482" si="434">U482+X482+AA482</f>
        <v>0</v>
      </c>
      <c r="AE482" s="418"/>
      <c r="AF482" s="418"/>
      <c r="AG482" s="419"/>
      <c r="AH482" s="541">
        <v>1</v>
      </c>
      <c r="AI482" s="542"/>
      <c r="AJ482" s="543"/>
      <c r="AK482" s="454">
        <f t="shared" ref="AK482" si="435">IF(AH482=1,$AL$36,IF(AH482=2,$AL$54,IF(AH482=3,$AL$73,IF(AH482=4,$AL$91,IF(AH482=5,$AL$109,IF(AH482=6,$AL$128,IF(AH482=7,$AL$146,IF(AH482=8,$AL$165,IF(AH482=9,$AL$183,IF(AH482=10,$AL$201,0))))))))))</f>
        <v>0</v>
      </c>
      <c r="AL482" s="455"/>
      <c r="AM482" s="456"/>
      <c r="AN482" s="381">
        <f t="shared" ref="AN482" si="436">IF(H482="○",AD482,ROUNDUP(AD482*AK482,1))</f>
        <v>0</v>
      </c>
      <c r="AO482" s="381"/>
      <c r="AP482" s="381"/>
      <c r="AQ482" s="381"/>
      <c r="AR482" s="381"/>
      <c r="AS482" s="128"/>
      <c r="AT482" s="534"/>
      <c r="AU482" s="534"/>
      <c r="AV482" s="534" t="str">
        <f>IF(OR(H482="×",AV486="×"),"×","●")</f>
        <v>●</v>
      </c>
      <c r="AW482" s="534">
        <f>IF(AV482="●",IF(H482="定","-",H482),"-")</f>
        <v>0</v>
      </c>
      <c r="AX482" s="26"/>
      <c r="AY482" s="534"/>
      <c r="AZ482" s="534"/>
    </row>
    <row r="483" spans="2:63" ht="14.1" customHeight="1" x14ac:dyDescent="0.15">
      <c r="B483" s="514"/>
      <c r="C483" s="515"/>
      <c r="D483" s="490"/>
      <c r="E483" s="490"/>
      <c r="F483" s="514"/>
      <c r="G483" s="490"/>
      <c r="H483" s="567"/>
      <c r="I483" s="568"/>
      <c r="J483" s="569"/>
      <c r="K483" s="560"/>
      <c r="L483" s="561"/>
      <c r="M483" s="561"/>
      <c r="N483" s="561"/>
      <c r="O483" s="547"/>
      <c r="P483" s="548"/>
      <c r="Q483" s="548"/>
      <c r="R483" s="548"/>
      <c r="S483" s="548"/>
      <c r="T483" s="549"/>
      <c r="U483" s="401"/>
      <c r="V483" s="401"/>
      <c r="W483" s="402"/>
      <c r="X483" s="408"/>
      <c r="Y483" s="409"/>
      <c r="Z483" s="410"/>
      <c r="AA483" s="415"/>
      <c r="AB483" s="401"/>
      <c r="AC483" s="402"/>
      <c r="AD483" s="420"/>
      <c r="AE483" s="421"/>
      <c r="AF483" s="421"/>
      <c r="AG483" s="422"/>
      <c r="AH483" s="541"/>
      <c r="AI483" s="542"/>
      <c r="AJ483" s="543"/>
      <c r="AK483" s="457"/>
      <c r="AL483" s="457"/>
      <c r="AM483" s="458"/>
      <c r="AN483" s="383"/>
      <c r="AO483" s="383"/>
      <c r="AP483" s="383"/>
      <c r="AQ483" s="383"/>
      <c r="AR483" s="383"/>
      <c r="AS483" s="128"/>
      <c r="AT483" s="534"/>
      <c r="AU483" s="534"/>
      <c r="AV483" s="534"/>
      <c r="AW483" s="534"/>
      <c r="AX483" s="26"/>
      <c r="AY483" s="534"/>
      <c r="AZ483" s="534"/>
    </row>
    <row r="484" spans="2:63" ht="14.1" customHeight="1" x14ac:dyDescent="0.15">
      <c r="B484" s="514"/>
      <c r="C484" s="515"/>
      <c r="D484" s="490"/>
      <c r="E484" s="490"/>
      <c r="F484" s="514"/>
      <c r="G484" s="490"/>
      <c r="H484" s="567"/>
      <c r="I484" s="568"/>
      <c r="J484" s="569"/>
      <c r="K484" s="560"/>
      <c r="L484" s="561"/>
      <c r="M484" s="561"/>
      <c r="N484" s="561"/>
      <c r="O484" s="550"/>
      <c r="P484" s="552">
        <f t="shared" ref="P484" si="437">$M$241</f>
        <v>0</v>
      </c>
      <c r="Q484" s="553"/>
      <c r="R484" s="553"/>
      <c r="S484" s="553"/>
      <c r="T484" s="554"/>
      <c r="U484" s="401"/>
      <c r="V484" s="401"/>
      <c r="W484" s="402"/>
      <c r="X484" s="408"/>
      <c r="Y484" s="409"/>
      <c r="Z484" s="410"/>
      <c r="AA484" s="415"/>
      <c r="AB484" s="401"/>
      <c r="AC484" s="402"/>
      <c r="AD484" s="420"/>
      <c r="AE484" s="421"/>
      <c r="AF484" s="421"/>
      <c r="AG484" s="422"/>
      <c r="AH484" s="541"/>
      <c r="AI484" s="542"/>
      <c r="AJ484" s="543"/>
      <c r="AK484" s="457"/>
      <c r="AL484" s="457"/>
      <c r="AM484" s="458"/>
      <c r="AN484" s="383"/>
      <c r="AO484" s="383"/>
      <c r="AP484" s="383"/>
      <c r="AQ484" s="383"/>
      <c r="AR484" s="383"/>
      <c r="AS484" s="128"/>
      <c r="AT484" s="534"/>
      <c r="AU484" s="534"/>
      <c r="AV484" s="534"/>
      <c r="AW484" s="534"/>
      <c r="AX484" s="26"/>
      <c r="AY484" s="534"/>
      <c r="AZ484" s="534"/>
    </row>
    <row r="485" spans="2:63" ht="14.1" customHeight="1" x14ac:dyDescent="0.15">
      <c r="B485" s="487"/>
      <c r="C485" s="489"/>
      <c r="D485" s="491"/>
      <c r="E485" s="491"/>
      <c r="F485" s="487"/>
      <c r="G485" s="491"/>
      <c r="H485" s="570"/>
      <c r="I485" s="571"/>
      <c r="J485" s="572"/>
      <c r="K485" s="562"/>
      <c r="L485" s="563"/>
      <c r="M485" s="563"/>
      <c r="N485" s="563"/>
      <c r="O485" s="551"/>
      <c r="P485" s="555"/>
      <c r="Q485" s="556"/>
      <c r="R485" s="556"/>
      <c r="S485" s="556"/>
      <c r="T485" s="557"/>
      <c r="U485" s="403"/>
      <c r="V485" s="403"/>
      <c r="W485" s="404"/>
      <c r="X485" s="411"/>
      <c r="Y485" s="412"/>
      <c r="Z485" s="413"/>
      <c r="AA485" s="416"/>
      <c r="AB485" s="403"/>
      <c r="AC485" s="404"/>
      <c r="AD485" s="423"/>
      <c r="AE485" s="424"/>
      <c r="AF485" s="424"/>
      <c r="AG485" s="425"/>
      <c r="AH485" s="544"/>
      <c r="AI485" s="545"/>
      <c r="AJ485" s="546"/>
      <c r="AK485" s="457"/>
      <c r="AL485" s="457"/>
      <c r="AM485" s="458"/>
      <c r="AN485" s="385"/>
      <c r="AO485" s="385"/>
      <c r="AP485" s="385"/>
      <c r="AQ485" s="385"/>
      <c r="AR485" s="385"/>
      <c r="AS485" s="128"/>
      <c r="AT485" s="534"/>
      <c r="AU485" s="534"/>
      <c r="AV485" s="534"/>
      <c r="AW485" s="534"/>
      <c r="AX485" s="26"/>
      <c r="AY485" s="534"/>
      <c r="AZ485" s="534"/>
    </row>
    <row r="486" spans="2:63" ht="14.1" customHeight="1" x14ac:dyDescent="0.15">
      <c r="B486" s="519">
        <v>6</v>
      </c>
      <c r="C486" s="520" t="s">
        <v>130</v>
      </c>
      <c r="D486" s="440">
        <v>19</v>
      </c>
      <c r="E486" s="440" t="s">
        <v>131</v>
      </c>
      <c r="F486" s="519" t="s">
        <v>138</v>
      </c>
      <c r="G486" s="440"/>
      <c r="H486" s="538"/>
      <c r="I486" s="539"/>
      <c r="J486" s="540"/>
      <c r="K486" s="558">
        <f t="shared" ref="K486" si="438">$M$228</f>
        <v>0</v>
      </c>
      <c r="L486" s="559"/>
      <c r="M486" s="559"/>
      <c r="N486" s="559"/>
      <c r="O486" s="547">
        <f t="shared" ref="O486" si="439">$M$239</f>
        <v>0</v>
      </c>
      <c r="P486" s="548"/>
      <c r="Q486" s="548"/>
      <c r="R486" s="548"/>
      <c r="S486" s="548"/>
      <c r="T486" s="549"/>
      <c r="U486" s="399">
        <f t="shared" ref="U486" si="440">IF(AND(H486="○",AV486="●"),IF(K486=0,20,20+ROUNDDOWN((K486-1000)/1000,0)*20),0)</f>
        <v>0</v>
      </c>
      <c r="V486" s="399"/>
      <c r="W486" s="400"/>
      <c r="X486" s="405">
        <f t="shared" ref="X486" si="441">IF(AND(H486="○",AV486="●"),IF(O486&gt;=10,O486*0.2,0),0)</f>
        <v>0</v>
      </c>
      <c r="Y486" s="406"/>
      <c r="Z486" s="407"/>
      <c r="AA486" s="414">
        <f t="shared" ref="AA486" si="442">IF(AND(H486="○",AV486="●"),P488*2,0)</f>
        <v>0</v>
      </c>
      <c r="AB486" s="399"/>
      <c r="AC486" s="400"/>
      <c r="AD486" s="417">
        <f t="shared" ref="AD486" si="443">U486+X486+AA486</f>
        <v>0</v>
      </c>
      <c r="AE486" s="418"/>
      <c r="AF486" s="418"/>
      <c r="AG486" s="419"/>
      <c r="AH486" s="369"/>
      <c r="AI486" s="370"/>
      <c r="AJ486" s="371"/>
      <c r="AK486" s="501"/>
      <c r="AL486" s="502"/>
      <c r="AM486" s="503"/>
      <c r="AN486" s="381">
        <f t="shared" ref="AN486" si="444">IF(H486="○",AD486,ROUNDUP(AD486*AK486,1))</f>
        <v>0</v>
      </c>
      <c r="AO486" s="381"/>
      <c r="AP486" s="381"/>
      <c r="AQ486" s="381"/>
      <c r="AR486" s="381"/>
      <c r="AS486" s="128"/>
      <c r="AT486" s="534">
        <f>$AN486-ROUNDUP($AN486*$AL$36,1)</f>
        <v>0</v>
      </c>
      <c r="AU486" s="534"/>
      <c r="AV486" s="534" t="str">
        <f>IF(OR(H486="×",AV490="×"),"×","●")</f>
        <v>●</v>
      </c>
      <c r="AW486" s="534">
        <f>IF(AV486="●",IF(H486="定","-",H486),"-")</f>
        <v>0</v>
      </c>
      <c r="AX486" s="26"/>
      <c r="AY486" s="534"/>
      <c r="AZ486" s="534"/>
    </row>
    <row r="487" spans="2:63" ht="14.1" customHeight="1" x14ac:dyDescent="0.15">
      <c r="B487" s="435"/>
      <c r="C487" s="438"/>
      <c r="D487" s="441"/>
      <c r="E487" s="441"/>
      <c r="F487" s="435"/>
      <c r="G487" s="441"/>
      <c r="H487" s="541"/>
      <c r="I487" s="542"/>
      <c r="J487" s="543"/>
      <c r="K487" s="560"/>
      <c r="L487" s="561"/>
      <c r="M487" s="561"/>
      <c r="N487" s="561"/>
      <c r="O487" s="547"/>
      <c r="P487" s="548"/>
      <c r="Q487" s="548"/>
      <c r="R487" s="548"/>
      <c r="S487" s="548"/>
      <c r="T487" s="549"/>
      <c r="U487" s="401"/>
      <c r="V487" s="401"/>
      <c r="W487" s="402"/>
      <c r="X487" s="408"/>
      <c r="Y487" s="409"/>
      <c r="Z487" s="410"/>
      <c r="AA487" s="415"/>
      <c r="AB487" s="401"/>
      <c r="AC487" s="402"/>
      <c r="AD487" s="420"/>
      <c r="AE487" s="421"/>
      <c r="AF487" s="421"/>
      <c r="AG487" s="422"/>
      <c r="AH487" s="372"/>
      <c r="AI487" s="373"/>
      <c r="AJ487" s="374"/>
      <c r="AK487" s="502"/>
      <c r="AL487" s="502"/>
      <c r="AM487" s="503"/>
      <c r="AN487" s="383"/>
      <c r="AO487" s="383"/>
      <c r="AP487" s="383"/>
      <c r="AQ487" s="383"/>
      <c r="AR487" s="383"/>
      <c r="AS487" s="128"/>
      <c r="AT487" s="534"/>
      <c r="AU487" s="534"/>
      <c r="AV487" s="534"/>
      <c r="AW487" s="534"/>
      <c r="AX487" s="26"/>
      <c r="AY487" s="534"/>
      <c r="AZ487" s="534"/>
    </row>
    <row r="488" spans="2:63" ht="14.1" customHeight="1" x14ac:dyDescent="0.15">
      <c r="B488" s="435"/>
      <c r="C488" s="438"/>
      <c r="D488" s="441"/>
      <c r="E488" s="441"/>
      <c r="F488" s="435"/>
      <c r="G488" s="441"/>
      <c r="H488" s="541"/>
      <c r="I488" s="542"/>
      <c r="J488" s="543"/>
      <c r="K488" s="560"/>
      <c r="L488" s="561"/>
      <c r="M488" s="561"/>
      <c r="N488" s="561"/>
      <c r="O488" s="550"/>
      <c r="P488" s="552">
        <f t="shared" ref="P488" si="445">$M$241</f>
        <v>0</v>
      </c>
      <c r="Q488" s="553"/>
      <c r="R488" s="553"/>
      <c r="S488" s="553"/>
      <c r="T488" s="554"/>
      <c r="U488" s="401"/>
      <c r="V488" s="401"/>
      <c r="W488" s="402"/>
      <c r="X488" s="408"/>
      <c r="Y488" s="409"/>
      <c r="Z488" s="410"/>
      <c r="AA488" s="415"/>
      <c r="AB488" s="401"/>
      <c r="AC488" s="402"/>
      <c r="AD488" s="420"/>
      <c r="AE488" s="421"/>
      <c r="AF488" s="421"/>
      <c r="AG488" s="422"/>
      <c r="AH488" s="372"/>
      <c r="AI488" s="373"/>
      <c r="AJ488" s="374"/>
      <c r="AK488" s="502"/>
      <c r="AL488" s="502"/>
      <c r="AM488" s="503"/>
      <c r="AN488" s="383"/>
      <c r="AO488" s="383"/>
      <c r="AP488" s="383"/>
      <c r="AQ488" s="383"/>
      <c r="AR488" s="383"/>
      <c r="AS488" s="128"/>
      <c r="AT488" s="534"/>
      <c r="AU488" s="534"/>
      <c r="AV488" s="534"/>
      <c r="AW488" s="534"/>
      <c r="AX488" s="26"/>
      <c r="AY488" s="534"/>
      <c r="AZ488" s="534"/>
    </row>
    <row r="489" spans="2:63" ht="14.1" customHeight="1" x14ac:dyDescent="0.15">
      <c r="B489" s="436"/>
      <c r="C489" s="439"/>
      <c r="D489" s="442"/>
      <c r="E489" s="442"/>
      <c r="F489" s="436"/>
      <c r="G489" s="442"/>
      <c r="H489" s="544"/>
      <c r="I489" s="545"/>
      <c r="J489" s="546"/>
      <c r="K489" s="562"/>
      <c r="L489" s="563"/>
      <c r="M489" s="563"/>
      <c r="N489" s="563"/>
      <c r="O489" s="551"/>
      <c r="P489" s="555"/>
      <c r="Q489" s="556"/>
      <c r="R489" s="556"/>
      <c r="S489" s="556"/>
      <c r="T489" s="557"/>
      <c r="U489" s="403"/>
      <c r="V489" s="403"/>
      <c r="W489" s="404"/>
      <c r="X489" s="411"/>
      <c r="Y489" s="412"/>
      <c r="Z489" s="413"/>
      <c r="AA489" s="416"/>
      <c r="AB489" s="403"/>
      <c r="AC489" s="404"/>
      <c r="AD489" s="423"/>
      <c r="AE489" s="424"/>
      <c r="AF489" s="424"/>
      <c r="AG489" s="425"/>
      <c r="AH489" s="375"/>
      <c r="AI489" s="376"/>
      <c r="AJ489" s="377"/>
      <c r="AK489" s="502"/>
      <c r="AL489" s="502"/>
      <c r="AM489" s="503"/>
      <c r="AN489" s="385"/>
      <c r="AO489" s="385"/>
      <c r="AP489" s="385"/>
      <c r="AQ489" s="385"/>
      <c r="AR489" s="385"/>
      <c r="AS489" s="128"/>
      <c r="AT489" s="534"/>
      <c r="AU489" s="534"/>
      <c r="AV489" s="534"/>
      <c r="AW489" s="534"/>
      <c r="AX489" s="26"/>
      <c r="AY489" s="534"/>
      <c r="AZ489" s="534"/>
    </row>
    <row r="490" spans="2:63" ht="14.1" customHeight="1" x14ac:dyDescent="0.15">
      <c r="B490" s="519">
        <v>6</v>
      </c>
      <c r="C490" s="520" t="s">
        <v>130</v>
      </c>
      <c r="D490" s="440">
        <v>20</v>
      </c>
      <c r="E490" s="440" t="s">
        <v>131</v>
      </c>
      <c r="F490" s="519" t="s">
        <v>139</v>
      </c>
      <c r="G490" s="440"/>
      <c r="H490" s="538"/>
      <c r="I490" s="539"/>
      <c r="J490" s="540"/>
      <c r="K490" s="558">
        <f t="shared" ref="K490" si="446">$M$228</f>
        <v>0</v>
      </c>
      <c r="L490" s="559"/>
      <c r="M490" s="559"/>
      <c r="N490" s="559"/>
      <c r="O490" s="547">
        <f t="shared" ref="O490" si="447">$M$239</f>
        <v>0</v>
      </c>
      <c r="P490" s="548"/>
      <c r="Q490" s="548"/>
      <c r="R490" s="548"/>
      <c r="S490" s="548"/>
      <c r="T490" s="549"/>
      <c r="U490" s="399">
        <f t="shared" ref="U490" si="448">IF(AND(H490="○",AV490="●"),IF(K490=0,20,20+ROUNDDOWN((K490-1000)/1000,0)*20),0)</f>
        <v>0</v>
      </c>
      <c r="V490" s="399"/>
      <c r="W490" s="400"/>
      <c r="X490" s="405">
        <f t="shared" ref="X490" si="449">IF(AND(H490="○",AV490="●"),IF(O490&gt;=10,O490*0.2,0),0)</f>
        <v>0</v>
      </c>
      <c r="Y490" s="406"/>
      <c r="Z490" s="407"/>
      <c r="AA490" s="414">
        <f t="shared" ref="AA490" si="450">IF(AND(H490="○",AV490="●"),P492*2,0)</f>
        <v>0</v>
      </c>
      <c r="AB490" s="399"/>
      <c r="AC490" s="400"/>
      <c r="AD490" s="417">
        <f t="shared" ref="AD490" si="451">U490+X490+AA490</f>
        <v>0</v>
      </c>
      <c r="AE490" s="418"/>
      <c r="AF490" s="418"/>
      <c r="AG490" s="419"/>
      <c r="AH490" s="369"/>
      <c r="AI490" s="370"/>
      <c r="AJ490" s="371"/>
      <c r="AK490" s="501"/>
      <c r="AL490" s="502"/>
      <c r="AM490" s="503"/>
      <c r="AN490" s="381">
        <f t="shared" ref="AN490" si="452">IF(H490="○",AD490,ROUNDUP(AD490*AK490,1))</f>
        <v>0</v>
      </c>
      <c r="AO490" s="381"/>
      <c r="AP490" s="381"/>
      <c r="AQ490" s="381"/>
      <c r="AR490" s="381"/>
      <c r="AS490" s="128"/>
      <c r="AT490" s="534">
        <f>$AN490-ROUNDUP($AN490*$AL$36,1)</f>
        <v>0</v>
      </c>
      <c r="AU490" s="534"/>
      <c r="AV490" s="534" t="str">
        <f>IF(H490="×","×","●")</f>
        <v>●</v>
      </c>
      <c r="AW490" s="534">
        <f>IF(AV490="●",IF(H490="定","-",H490),"-")</f>
        <v>0</v>
      </c>
      <c r="AX490" s="26"/>
      <c r="AY490" s="534"/>
      <c r="AZ490" s="534"/>
    </row>
    <row r="491" spans="2:63" ht="14.1" customHeight="1" x14ac:dyDescent="0.15">
      <c r="B491" s="435"/>
      <c r="C491" s="438"/>
      <c r="D491" s="441"/>
      <c r="E491" s="441"/>
      <c r="F491" s="435"/>
      <c r="G491" s="441"/>
      <c r="H491" s="541"/>
      <c r="I491" s="542"/>
      <c r="J491" s="543"/>
      <c r="K491" s="560"/>
      <c r="L491" s="561"/>
      <c r="M491" s="561"/>
      <c r="N491" s="561"/>
      <c r="O491" s="547"/>
      <c r="P491" s="548"/>
      <c r="Q491" s="548"/>
      <c r="R491" s="548"/>
      <c r="S491" s="548"/>
      <c r="T491" s="549"/>
      <c r="U491" s="401"/>
      <c r="V491" s="401"/>
      <c r="W491" s="402"/>
      <c r="X491" s="408"/>
      <c r="Y491" s="409"/>
      <c r="Z491" s="410"/>
      <c r="AA491" s="415"/>
      <c r="AB491" s="401"/>
      <c r="AC491" s="402"/>
      <c r="AD491" s="420"/>
      <c r="AE491" s="421"/>
      <c r="AF491" s="421"/>
      <c r="AG491" s="422"/>
      <c r="AH491" s="372"/>
      <c r="AI491" s="373"/>
      <c r="AJ491" s="374"/>
      <c r="AK491" s="502"/>
      <c r="AL491" s="502"/>
      <c r="AM491" s="503"/>
      <c r="AN491" s="383"/>
      <c r="AO491" s="383"/>
      <c r="AP491" s="383"/>
      <c r="AQ491" s="383"/>
      <c r="AR491" s="383"/>
      <c r="AS491" s="128"/>
      <c r="AT491" s="534"/>
      <c r="AU491" s="534"/>
      <c r="AV491" s="534"/>
      <c r="AW491" s="534"/>
      <c r="AX491" s="26"/>
      <c r="AY491" s="534"/>
      <c r="AZ491" s="534"/>
    </row>
    <row r="492" spans="2:63" ht="14.1" customHeight="1" x14ac:dyDescent="0.15">
      <c r="B492" s="435"/>
      <c r="C492" s="438"/>
      <c r="D492" s="441"/>
      <c r="E492" s="441"/>
      <c r="F492" s="435"/>
      <c r="G492" s="441"/>
      <c r="H492" s="541"/>
      <c r="I492" s="542"/>
      <c r="J492" s="543"/>
      <c r="K492" s="560"/>
      <c r="L492" s="561"/>
      <c r="M492" s="561"/>
      <c r="N492" s="561"/>
      <c r="O492" s="550"/>
      <c r="P492" s="552">
        <f t="shared" ref="P492" si="453">$M$241</f>
        <v>0</v>
      </c>
      <c r="Q492" s="553"/>
      <c r="R492" s="553"/>
      <c r="S492" s="553"/>
      <c r="T492" s="554"/>
      <c r="U492" s="401"/>
      <c r="V492" s="401"/>
      <c r="W492" s="402"/>
      <c r="X492" s="408"/>
      <c r="Y492" s="409"/>
      <c r="Z492" s="410"/>
      <c r="AA492" s="415"/>
      <c r="AB492" s="401"/>
      <c r="AC492" s="402"/>
      <c r="AD492" s="420"/>
      <c r="AE492" s="421"/>
      <c r="AF492" s="421"/>
      <c r="AG492" s="422"/>
      <c r="AH492" s="372"/>
      <c r="AI492" s="373"/>
      <c r="AJ492" s="374"/>
      <c r="AK492" s="502"/>
      <c r="AL492" s="502"/>
      <c r="AM492" s="503"/>
      <c r="AN492" s="383"/>
      <c r="AO492" s="383"/>
      <c r="AP492" s="383"/>
      <c r="AQ492" s="383"/>
      <c r="AR492" s="383"/>
      <c r="AS492" s="128"/>
      <c r="AT492" s="534"/>
      <c r="AU492" s="534"/>
      <c r="AV492" s="534"/>
      <c r="AW492" s="534"/>
      <c r="AX492" s="26"/>
      <c r="AY492" s="534"/>
      <c r="AZ492" s="534"/>
    </row>
    <row r="493" spans="2:63" ht="14.1" customHeight="1" thickBot="1" x14ac:dyDescent="0.2">
      <c r="B493" s="436"/>
      <c r="C493" s="439"/>
      <c r="D493" s="442"/>
      <c r="E493" s="442"/>
      <c r="F493" s="436"/>
      <c r="G493" s="442"/>
      <c r="H493" s="544"/>
      <c r="I493" s="545"/>
      <c r="J493" s="546"/>
      <c r="K493" s="562"/>
      <c r="L493" s="563"/>
      <c r="M493" s="563"/>
      <c r="N493" s="563"/>
      <c r="O493" s="551"/>
      <c r="P493" s="555"/>
      <c r="Q493" s="556"/>
      <c r="R493" s="556"/>
      <c r="S493" s="556"/>
      <c r="T493" s="557"/>
      <c r="U493" s="403"/>
      <c r="V493" s="403"/>
      <c r="W493" s="404"/>
      <c r="X493" s="411"/>
      <c r="Y493" s="412"/>
      <c r="Z493" s="413"/>
      <c r="AA493" s="416"/>
      <c r="AB493" s="403"/>
      <c r="AC493" s="404"/>
      <c r="AD493" s="423"/>
      <c r="AE493" s="424"/>
      <c r="AF493" s="424"/>
      <c r="AG493" s="425"/>
      <c r="AH493" s="375"/>
      <c r="AI493" s="376"/>
      <c r="AJ493" s="377"/>
      <c r="AK493" s="535"/>
      <c r="AL493" s="535"/>
      <c r="AM493" s="536"/>
      <c r="AN493" s="385"/>
      <c r="AO493" s="385"/>
      <c r="AP493" s="385"/>
      <c r="AQ493" s="385"/>
      <c r="AR493" s="385"/>
      <c r="AS493" s="128"/>
      <c r="AT493" s="534"/>
      <c r="AU493" s="534"/>
      <c r="AV493" s="534"/>
      <c r="AW493" s="534"/>
      <c r="AX493" s="26"/>
      <c r="AY493" s="534"/>
      <c r="AZ493" s="534"/>
    </row>
    <row r="494" spans="2:63" ht="14.1" customHeight="1" thickTop="1" x14ac:dyDescent="0.15">
      <c r="B494" s="465" t="s">
        <v>145</v>
      </c>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c r="AC494" s="466"/>
      <c r="AD494" s="466"/>
      <c r="AE494" s="466"/>
      <c r="AF494" s="466"/>
      <c r="AG494" s="466"/>
      <c r="AH494" s="466"/>
      <c r="AI494" s="466"/>
      <c r="AJ494" s="467"/>
      <c r="AK494" s="474">
        <f>SUM(AN414:AR493)</f>
        <v>0</v>
      </c>
      <c r="AL494" s="475"/>
      <c r="AM494" s="475"/>
      <c r="AN494" s="475"/>
      <c r="AO494" s="475"/>
      <c r="AP494" s="480" t="s">
        <v>85</v>
      </c>
      <c r="AQ494" s="480"/>
      <c r="AR494" s="481"/>
      <c r="AT494" s="507">
        <f>SUM(AT430:AU493)</f>
        <v>0</v>
      </c>
      <c r="AU494" s="508"/>
      <c r="AV494" s="513" t="s">
        <v>152</v>
      </c>
      <c r="AW494" s="192"/>
      <c r="AX494" s="192"/>
      <c r="AY494" s="192"/>
      <c r="AZ494" s="192"/>
      <c r="BA494" s="192"/>
      <c r="BD494" s="69"/>
      <c r="BE494" s="69"/>
      <c r="BF494" s="158"/>
      <c r="BG494" s="158"/>
      <c r="BH494" s="158"/>
      <c r="BI494" s="158"/>
      <c r="BJ494" s="158"/>
      <c r="BK494" s="158"/>
    </row>
    <row r="495" spans="2:63" ht="14.1" customHeight="1" x14ac:dyDescent="0.15">
      <c r="B495" s="468"/>
      <c r="C495" s="469"/>
      <c r="D495" s="469"/>
      <c r="E495" s="469"/>
      <c r="F495" s="469"/>
      <c r="G495" s="469"/>
      <c r="H495" s="469"/>
      <c r="I495" s="469"/>
      <c r="J495" s="469"/>
      <c r="K495" s="469"/>
      <c r="L495" s="469"/>
      <c r="M495" s="469"/>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70"/>
      <c r="AK495" s="476"/>
      <c r="AL495" s="477"/>
      <c r="AM495" s="477"/>
      <c r="AN495" s="477"/>
      <c r="AO495" s="477"/>
      <c r="AP495" s="482"/>
      <c r="AQ495" s="482"/>
      <c r="AR495" s="483"/>
      <c r="AT495" s="509"/>
      <c r="AU495" s="510"/>
      <c r="AV495" s="513"/>
      <c r="AW495" s="192"/>
      <c r="AX495" s="192"/>
      <c r="AY495" s="192"/>
      <c r="AZ495" s="192"/>
      <c r="BA495" s="192"/>
      <c r="BD495" s="69"/>
      <c r="BE495" s="69"/>
      <c r="BF495" s="158"/>
      <c r="BG495" s="158"/>
      <c r="BH495" s="158"/>
      <c r="BI495" s="158"/>
      <c r="BJ495" s="158"/>
      <c r="BK495" s="158"/>
    </row>
    <row r="496" spans="2:63" ht="14.1" customHeight="1" x14ac:dyDescent="0.15">
      <c r="B496" s="468"/>
      <c r="C496" s="469"/>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70"/>
      <c r="AK496" s="476"/>
      <c r="AL496" s="477"/>
      <c r="AM496" s="477"/>
      <c r="AN496" s="477"/>
      <c r="AO496" s="477"/>
      <c r="AP496" s="482"/>
      <c r="AQ496" s="482"/>
      <c r="AR496" s="483"/>
      <c r="AT496" s="509"/>
      <c r="AU496" s="510"/>
      <c r="AV496" s="513"/>
      <c r="AW496" s="192"/>
      <c r="AX496" s="192"/>
      <c r="AY496" s="192"/>
      <c r="AZ496" s="192"/>
      <c r="BA496" s="192"/>
      <c r="BD496" s="69"/>
      <c r="BE496" s="69"/>
      <c r="BF496" s="158"/>
      <c r="BG496" s="158"/>
      <c r="BH496" s="158"/>
      <c r="BI496" s="158"/>
      <c r="BJ496" s="158"/>
      <c r="BK496" s="158"/>
    </row>
    <row r="497" spans="2:63" ht="14.1" customHeight="1" thickBot="1" x14ac:dyDescent="0.2">
      <c r="B497" s="471"/>
      <c r="C497" s="472"/>
      <c r="D497" s="472"/>
      <c r="E497" s="472"/>
      <c r="F497" s="472"/>
      <c r="G497" s="472"/>
      <c r="H497" s="472"/>
      <c r="I497" s="472"/>
      <c r="J497" s="472"/>
      <c r="K497" s="472"/>
      <c r="L497" s="472"/>
      <c r="M497" s="472"/>
      <c r="N497" s="472"/>
      <c r="O497" s="472"/>
      <c r="P497" s="472"/>
      <c r="Q497" s="472"/>
      <c r="R497" s="472"/>
      <c r="S497" s="472"/>
      <c r="T497" s="472"/>
      <c r="U497" s="472"/>
      <c r="V497" s="472"/>
      <c r="W497" s="472"/>
      <c r="X497" s="472"/>
      <c r="Y497" s="472"/>
      <c r="Z497" s="472"/>
      <c r="AA497" s="472"/>
      <c r="AB497" s="472"/>
      <c r="AC497" s="472"/>
      <c r="AD497" s="472"/>
      <c r="AE497" s="472"/>
      <c r="AF497" s="472"/>
      <c r="AG497" s="472"/>
      <c r="AH497" s="472"/>
      <c r="AI497" s="472"/>
      <c r="AJ497" s="473"/>
      <c r="AK497" s="478"/>
      <c r="AL497" s="479"/>
      <c r="AM497" s="479"/>
      <c r="AN497" s="479"/>
      <c r="AO497" s="479"/>
      <c r="AP497" s="484"/>
      <c r="AQ497" s="484"/>
      <c r="AR497" s="485"/>
      <c r="AT497" s="511"/>
      <c r="AU497" s="512"/>
      <c r="AV497" s="513"/>
      <c r="AW497" s="192"/>
      <c r="AX497" s="192"/>
      <c r="AY497" s="192"/>
      <c r="AZ497" s="192"/>
      <c r="BA497" s="192"/>
      <c r="BD497" s="69"/>
      <c r="BE497" s="69"/>
      <c r="BF497" s="158"/>
      <c r="BG497" s="158"/>
      <c r="BH497" s="158"/>
      <c r="BI497" s="158"/>
      <c r="BJ497" s="158"/>
      <c r="BK497" s="158"/>
    </row>
    <row r="498" spans="2:63" ht="14.1" customHeight="1" thickTop="1" x14ac:dyDescent="0.15">
      <c r="B498" s="521" t="s">
        <v>146</v>
      </c>
      <c r="C498" s="522"/>
      <c r="D498" s="522"/>
      <c r="E498" s="522"/>
      <c r="F498" s="522"/>
      <c r="G498" s="522"/>
      <c r="H498" s="522"/>
      <c r="I498" s="522"/>
      <c r="J498" s="522"/>
      <c r="K498" s="522"/>
      <c r="L498" s="522"/>
      <c r="M498" s="522"/>
      <c r="N498" s="522"/>
      <c r="O498" s="522"/>
      <c r="P498" s="522"/>
      <c r="Q498" s="522"/>
      <c r="R498" s="522"/>
      <c r="S498" s="522"/>
      <c r="T498" s="522"/>
      <c r="U498" s="522"/>
      <c r="V498" s="522"/>
      <c r="W498" s="522"/>
      <c r="X498" s="522"/>
      <c r="Y498" s="522"/>
      <c r="Z498" s="522"/>
      <c r="AA498" s="522"/>
      <c r="AB498" s="522"/>
      <c r="AC498" s="522"/>
      <c r="AD498" s="522"/>
      <c r="AE498" s="522"/>
      <c r="AF498" s="522"/>
      <c r="AG498" s="522"/>
      <c r="AH498" s="522"/>
      <c r="AI498" s="522"/>
      <c r="AJ498" s="523"/>
      <c r="AK498" s="526">
        <f>SUM(AK326+AK410+AK494)</f>
        <v>0</v>
      </c>
      <c r="AL498" s="527"/>
      <c r="AM498" s="527"/>
      <c r="AN498" s="527"/>
      <c r="AO498" s="527"/>
      <c r="AP498" s="530" t="s">
        <v>85</v>
      </c>
      <c r="AQ498" s="530"/>
      <c r="AR498" s="531"/>
      <c r="AT498" s="534"/>
      <c r="AU498" s="534"/>
      <c r="AV498" s="534"/>
      <c r="AW498" s="534"/>
      <c r="AY498" s="534"/>
      <c r="AZ498" s="534"/>
      <c r="BA498" s="346"/>
    </row>
    <row r="499" spans="2:63" ht="14.1" customHeight="1" x14ac:dyDescent="0.15">
      <c r="B499" s="345"/>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c r="AE499" s="346"/>
      <c r="AF499" s="346"/>
      <c r="AG499" s="346"/>
      <c r="AH499" s="346"/>
      <c r="AI499" s="346"/>
      <c r="AJ499" s="524"/>
      <c r="AK499" s="526"/>
      <c r="AL499" s="527"/>
      <c r="AM499" s="527"/>
      <c r="AN499" s="527"/>
      <c r="AO499" s="527"/>
      <c r="AP499" s="530"/>
      <c r="AQ499" s="530"/>
      <c r="AR499" s="531"/>
      <c r="AT499" s="534"/>
      <c r="AU499" s="534"/>
      <c r="AV499" s="534"/>
      <c r="AW499" s="534"/>
      <c r="AY499" s="534"/>
      <c r="AZ499" s="534"/>
      <c r="BA499" s="346"/>
    </row>
    <row r="500" spans="2:63" ht="14.1" customHeight="1" x14ac:dyDescent="0.15">
      <c r="B500" s="345"/>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c r="AE500" s="346"/>
      <c r="AF500" s="346"/>
      <c r="AG500" s="346"/>
      <c r="AH500" s="346"/>
      <c r="AI500" s="346"/>
      <c r="AJ500" s="524"/>
      <c r="AK500" s="526"/>
      <c r="AL500" s="527"/>
      <c r="AM500" s="527"/>
      <c r="AN500" s="527"/>
      <c r="AO500" s="527"/>
      <c r="AP500" s="530"/>
      <c r="AQ500" s="530"/>
      <c r="AR500" s="531"/>
      <c r="AT500" s="534"/>
      <c r="AU500" s="534"/>
      <c r="AV500" s="534"/>
      <c r="AW500" s="534"/>
      <c r="AY500" s="534"/>
      <c r="AZ500" s="534"/>
      <c r="BA500" s="346"/>
    </row>
    <row r="501" spans="2:63" ht="14.1" customHeight="1" thickBot="1" x14ac:dyDescent="0.2">
      <c r="B501" s="278"/>
      <c r="C501" s="279"/>
      <c r="D501" s="279"/>
      <c r="E501" s="279"/>
      <c r="F501" s="279"/>
      <c r="G501" s="279"/>
      <c r="H501" s="279"/>
      <c r="I501" s="279"/>
      <c r="J501" s="279"/>
      <c r="K501" s="279"/>
      <c r="L501" s="279"/>
      <c r="M501" s="279"/>
      <c r="N501" s="279"/>
      <c r="O501" s="279"/>
      <c r="P501" s="279"/>
      <c r="Q501" s="279"/>
      <c r="R501" s="279"/>
      <c r="S501" s="279"/>
      <c r="T501" s="279"/>
      <c r="U501" s="279"/>
      <c r="V501" s="279"/>
      <c r="W501" s="279"/>
      <c r="X501" s="279"/>
      <c r="Y501" s="279"/>
      <c r="Z501" s="279"/>
      <c r="AA501" s="279"/>
      <c r="AB501" s="279"/>
      <c r="AC501" s="279"/>
      <c r="AD501" s="279"/>
      <c r="AE501" s="279"/>
      <c r="AF501" s="279"/>
      <c r="AG501" s="279"/>
      <c r="AH501" s="279"/>
      <c r="AI501" s="279"/>
      <c r="AJ501" s="525"/>
      <c r="AK501" s="528"/>
      <c r="AL501" s="529"/>
      <c r="AM501" s="529"/>
      <c r="AN501" s="529"/>
      <c r="AO501" s="529"/>
      <c r="AP501" s="532"/>
      <c r="AQ501" s="532"/>
      <c r="AR501" s="533"/>
      <c r="AT501" s="534"/>
      <c r="AU501" s="534"/>
      <c r="AV501" s="534"/>
      <c r="AW501" s="534"/>
      <c r="AY501" s="534"/>
      <c r="AZ501" s="534"/>
      <c r="BA501" s="346"/>
    </row>
    <row r="502" spans="2:63" ht="19.5" thickTop="1" x14ac:dyDescent="0.15">
      <c r="C502" s="109"/>
      <c r="D502" s="1"/>
      <c r="AQ502" s="129"/>
    </row>
    <row r="503" spans="2:63" ht="19.5" customHeight="1" x14ac:dyDescent="0.15">
      <c r="E503" s="157"/>
      <c r="F503" s="157"/>
      <c r="G503" s="157"/>
      <c r="H503" s="157"/>
      <c r="I503" s="157"/>
      <c r="L503" s="157"/>
      <c r="M503" s="69"/>
      <c r="N503" s="69"/>
      <c r="O503" s="69"/>
      <c r="P503" s="69"/>
      <c r="Q503" s="69"/>
      <c r="R503" s="69"/>
      <c r="S503" s="34"/>
      <c r="T503" s="69"/>
      <c r="U503" s="69"/>
      <c r="V503" s="69"/>
      <c r="W503" s="69"/>
      <c r="X503" s="69"/>
      <c r="Y503" s="69"/>
      <c r="Z503" s="308" t="s">
        <v>168</v>
      </c>
      <c r="AA503" s="299"/>
      <c r="AB503" s="299"/>
      <c r="AC503" s="299"/>
      <c r="AD503" s="299"/>
      <c r="AE503" s="299"/>
      <c r="AG503" s="308" t="s">
        <v>169</v>
      </c>
      <c r="AH503" s="299"/>
      <c r="AI503" s="299"/>
      <c r="AJ503" s="299"/>
      <c r="AK503" s="299"/>
      <c r="AL503" s="299"/>
      <c r="AM503" s="69"/>
      <c r="AN503" s="69"/>
      <c r="AO503" s="69"/>
      <c r="AP503" s="69"/>
      <c r="AQ503" s="69"/>
    </row>
    <row r="504" spans="2:63" ht="18.75" customHeight="1" x14ac:dyDescent="0.15">
      <c r="E504" s="157"/>
      <c r="F504" s="157"/>
      <c r="G504" s="157"/>
      <c r="H504" s="157"/>
      <c r="I504" s="157"/>
      <c r="L504" s="157"/>
      <c r="M504" s="69"/>
      <c r="N504" s="69"/>
      <c r="O504" s="69"/>
      <c r="P504" s="69"/>
      <c r="Q504" s="69"/>
      <c r="R504" s="69"/>
      <c r="S504" s="34"/>
      <c r="T504" s="69"/>
      <c r="U504" s="69"/>
      <c r="V504" s="69"/>
      <c r="W504" s="69"/>
      <c r="X504" s="69"/>
      <c r="Y504" s="69"/>
      <c r="Z504" s="299"/>
      <c r="AA504" s="299"/>
      <c r="AB504" s="299"/>
      <c r="AC504" s="299"/>
      <c r="AD504" s="299"/>
      <c r="AE504" s="299"/>
      <c r="AG504" s="299"/>
      <c r="AH504" s="299"/>
      <c r="AI504" s="299"/>
      <c r="AJ504" s="299"/>
      <c r="AK504" s="299"/>
      <c r="AL504" s="299"/>
      <c r="AM504" s="69"/>
      <c r="AN504" s="69"/>
      <c r="AO504" s="69"/>
      <c r="AP504" s="69"/>
      <c r="AQ504" s="69"/>
    </row>
    <row r="505" spans="2:63" ht="18.75" customHeight="1" x14ac:dyDescent="0.15">
      <c r="E505" s="157"/>
      <c r="F505" s="157"/>
      <c r="G505" s="157"/>
      <c r="H505" s="157"/>
      <c r="I505" s="157"/>
      <c r="L505" s="157"/>
      <c r="M505" s="69"/>
      <c r="N505" s="69"/>
      <c r="O505" s="69"/>
      <c r="P505" s="69"/>
      <c r="Q505" s="69"/>
      <c r="R505" s="69"/>
      <c r="S505" s="34"/>
      <c r="T505" s="69"/>
      <c r="U505" s="69"/>
      <c r="V505" s="69"/>
      <c r="W505" s="69"/>
      <c r="X505" s="69"/>
      <c r="Y505" s="69"/>
      <c r="Z505" s="299">
        <f>AT410</f>
        <v>0</v>
      </c>
      <c r="AA505" s="299"/>
      <c r="AB505" s="299"/>
      <c r="AC505" s="299"/>
      <c r="AD505" s="299"/>
      <c r="AE505" s="299"/>
      <c r="AG505" s="299">
        <f>AT494</f>
        <v>0</v>
      </c>
      <c r="AH505" s="299"/>
      <c r="AI505" s="299"/>
      <c r="AJ505" s="299"/>
      <c r="AK505" s="299"/>
      <c r="AL505" s="299"/>
      <c r="AM505" s="303" t="s">
        <v>167</v>
      </c>
      <c r="AN505" s="303"/>
      <c r="AO505" s="303"/>
      <c r="AP505" s="303"/>
      <c r="AQ505" s="303"/>
      <c r="AR505" s="303"/>
    </row>
    <row r="506" spans="2:63" x14ac:dyDescent="0.15">
      <c r="E506" s="157"/>
      <c r="F506" s="157"/>
      <c r="G506" s="157"/>
      <c r="H506" s="157"/>
      <c r="I506" s="157"/>
      <c r="L506" s="157"/>
      <c r="M506" s="69"/>
      <c r="N506" s="69"/>
      <c r="O506" s="69"/>
      <c r="P506" s="69"/>
      <c r="Q506" s="69"/>
      <c r="R506" s="69"/>
      <c r="S506" s="34"/>
      <c r="T506" s="69"/>
      <c r="U506" s="69"/>
      <c r="V506" s="69"/>
      <c r="W506" s="69"/>
      <c r="X506" s="69"/>
      <c r="Y506" s="69"/>
      <c r="Z506" s="299"/>
      <c r="AA506" s="299"/>
      <c r="AB506" s="299"/>
      <c r="AC506" s="299"/>
      <c r="AD506" s="299"/>
      <c r="AE506" s="299"/>
      <c r="AG506" s="299"/>
      <c r="AH506" s="299"/>
      <c r="AI506" s="299"/>
      <c r="AJ506" s="299"/>
      <c r="AK506" s="299"/>
      <c r="AL506" s="299"/>
      <c r="AM506" s="303"/>
      <c r="AN506" s="303"/>
      <c r="AO506" s="303"/>
      <c r="AP506" s="303"/>
      <c r="AQ506" s="303"/>
      <c r="AR506" s="303"/>
    </row>
    <row r="507" spans="2:63" x14ac:dyDescent="0.15">
      <c r="E507" s="157"/>
      <c r="F507" s="157"/>
      <c r="G507" s="157"/>
      <c r="H507" s="157"/>
      <c r="I507" s="157"/>
      <c r="L507" s="157"/>
      <c r="M507" s="69"/>
      <c r="N507" s="69"/>
      <c r="O507" s="69"/>
      <c r="P507" s="69"/>
      <c r="Q507" s="69"/>
      <c r="R507" s="69"/>
      <c r="S507" s="34"/>
      <c r="T507" s="69"/>
      <c r="U507" s="69"/>
      <c r="V507" s="69"/>
      <c r="W507" s="69"/>
      <c r="X507" s="69"/>
      <c r="Y507" s="69"/>
      <c r="Z507" s="299"/>
      <c r="AA507" s="299"/>
      <c r="AB507" s="299"/>
      <c r="AC507" s="299"/>
      <c r="AD507" s="299"/>
      <c r="AE507" s="299"/>
      <c r="AG507" s="299"/>
      <c r="AH507" s="299"/>
      <c r="AI507" s="299"/>
      <c r="AJ507" s="299"/>
      <c r="AK507" s="299"/>
      <c r="AL507" s="299"/>
      <c r="AM507" s="303"/>
      <c r="AN507" s="303"/>
      <c r="AO507" s="303"/>
      <c r="AP507" s="303"/>
      <c r="AQ507" s="303"/>
      <c r="AR507" s="303"/>
    </row>
  </sheetData>
  <sheetProtection algorithmName="SHA-512" hashValue="1cVvNbBp97Y879pV2a+t22W9oAEmi2If5rt+Bm2GOxvagsysAaH0X50lg9bk2KpFmllwKigWbdQjT7jg9/fcTw==" saltValue="LKRB0PnbFEFlNhgSk8mBow==" spinCount="100000" sheet="1" formatRows="0"/>
  <mergeCells count="1912">
    <mergeCell ref="AM505:AR507"/>
    <mergeCell ref="Z503:AE504"/>
    <mergeCell ref="AG503:AL504"/>
    <mergeCell ref="Z505:AE507"/>
    <mergeCell ref="AG505:AL507"/>
    <mergeCell ref="C71:AB75"/>
    <mergeCell ref="C89:AB93"/>
    <mergeCell ref="C107:AB111"/>
    <mergeCell ref="C126:AB130"/>
    <mergeCell ref="C144:AB148"/>
    <mergeCell ref="C163:AB167"/>
    <mergeCell ref="C181:AB185"/>
    <mergeCell ref="C199:AB203"/>
    <mergeCell ref="C5:K6"/>
    <mergeCell ref="C7:K8"/>
    <mergeCell ref="L5:AP6"/>
    <mergeCell ref="L7:AP8"/>
    <mergeCell ref="X49:Y50"/>
    <mergeCell ref="A60:I61"/>
    <mergeCell ref="B63:E64"/>
    <mergeCell ref="F63:G64"/>
    <mergeCell ref="H63:I64"/>
    <mergeCell ref="J63:K64"/>
    <mergeCell ref="L63:M64"/>
    <mergeCell ref="A78:I79"/>
    <mergeCell ref="B81:E82"/>
    <mergeCell ref="F81:G82"/>
    <mergeCell ref="H81:I82"/>
    <mergeCell ref="J81:K82"/>
    <mergeCell ref="L81:M82"/>
    <mergeCell ref="A96:I97"/>
    <mergeCell ref="B99:E100"/>
    <mergeCell ref="AK2:AR2"/>
    <mergeCell ref="A2:H2"/>
    <mergeCell ref="I2:AJ2"/>
    <mergeCell ref="A3:AR3"/>
    <mergeCell ref="AN26:AO27"/>
    <mergeCell ref="AP26:AQ27"/>
    <mergeCell ref="N26:O27"/>
    <mergeCell ref="P26:Q27"/>
    <mergeCell ref="R26:S27"/>
    <mergeCell ref="T26:U27"/>
    <mergeCell ref="V26:W27"/>
    <mergeCell ref="X26:Y27"/>
    <mergeCell ref="A41:I42"/>
    <mergeCell ref="L31:M32"/>
    <mergeCell ref="C34:AB38"/>
    <mergeCell ref="N31:O32"/>
    <mergeCell ref="P31:Q32"/>
    <mergeCell ref="R31:S32"/>
    <mergeCell ref="T31:U32"/>
    <mergeCell ref="V31:W32"/>
    <mergeCell ref="J31:K32"/>
    <mergeCell ref="AV494:BA497"/>
    <mergeCell ref="A23:I24"/>
    <mergeCell ref="B26:E27"/>
    <mergeCell ref="F26:G27"/>
    <mergeCell ref="H26:I27"/>
    <mergeCell ref="J26:K27"/>
    <mergeCell ref="L26:M27"/>
    <mergeCell ref="C18:H18"/>
    <mergeCell ref="I18:L18"/>
    <mergeCell ref="M18:R19"/>
    <mergeCell ref="S18:AR20"/>
    <mergeCell ref="C19:H20"/>
    <mergeCell ref="I19:L19"/>
    <mergeCell ref="I20:L20"/>
    <mergeCell ref="M20:R20"/>
    <mergeCell ref="C17:H17"/>
    <mergeCell ref="I17:L17"/>
    <mergeCell ref="M17:R17"/>
    <mergeCell ref="S17:AR17"/>
    <mergeCell ref="X31:Y32"/>
    <mergeCell ref="AU26:AU27"/>
    <mergeCell ref="AV26:AV27"/>
    <mergeCell ref="AW26:AW27"/>
    <mergeCell ref="AY26:AY27"/>
    <mergeCell ref="AZ26:AZ27"/>
    <mergeCell ref="B31:E32"/>
    <mergeCell ref="F31:G32"/>
    <mergeCell ref="H31:I32"/>
    <mergeCell ref="Z26:AA27"/>
    <mergeCell ref="AE26:AI27"/>
    <mergeCell ref="AJ26:AK27"/>
    <mergeCell ref="AL26:AM27"/>
    <mergeCell ref="BB31:BB32"/>
    <mergeCell ref="BC31:BC32"/>
    <mergeCell ref="AE36:AK37"/>
    <mergeCell ref="AL36:AQ37"/>
    <mergeCell ref="AV36:AV37"/>
    <mergeCell ref="AW36:AW37"/>
    <mergeCell ref="AX36:AY37"/>
    <mergeCell ref="AU37:AU38"/>
    <mergeCell ref="AV31:AV32"/>
    <mergeCell ref="AW31:AW32"/>
    <mergeCell ref="AX31:AX32"/>
    <mergeCell ref="AY31:AY32"/>
    <mergeCell ref="AZ31:AZ32"/>
    <mergeCell ref="BA31:BA32"/>
    <mergeCell ref="Z31:AA32"/>
    <mergeCell ref="AE31:AI32"/>
    <mergeCell ref="AJ31:AK32"/>
    <mergeCell ref="AL31:AM32"/>
    <mergeCell ref="AN31:AO32"/>
    <mergeCell ref="AP31:AQ32"/>
    <mergeCell ref="AU44:AU45"/>
    <mergeCell ref="AV44:AV45"/>
    <mergeCell ref="AW44:AW45"/>
    <mergeCell ref="AY44:AY45"/>
    <mergeCell ref="AZ44:AZ45"/>
    <mergeCell ref="B49:E50"/>
    <mergeCell ref="F49:G50"/>
    <mergeCell ref="H49:I50"/>
    <mergeCell ref="J49:K50"/>
    <mergeCell ref="L49:M50"/>
    <mergeCell ref="Z44:AA45"/>
    <mergeCell ref="AE44:AI45"/>
    <mergeCell ref="AJ44:AK45"/>
    <mergeCell ref="AL44:AM45"/>
    <mergeCell ref="AN44:AO45"/>
    <mergeCell ref="AP44:AQ45"/>
    <mergeCell ref="N44:O45"/>
    <mergeCell ref="P44:Q45"/>
    <mergeCell ref="R44:S45"/>
    <mergeCell ref="T44:U45"/>
    <mergeCell ref="V44:W45"/>
    <mergeCell ref="X44:Y45"/>
    <mergeCell ref="B44:E45"/>
    <mergeCell ref="F44:G45"/>
    <mergeCell ref="H44:I45"/>
    <mergeCell ref="J44:K45"/>
    <mergeCell ref="L44:M45"/>
    <mergeCell ref="N49:O50"/>
    <mergeCell ref="P49:Q50"/>
    <mergeCell ref="R49:S50"/>
    <mergeCell ref="T49:U50"/>
    <mergeCell ref="V49:W50"/>
    <mergeCell ref="BB49:BB50"/>
    <mergeCell ref="BC49:BC50"/>
    <mergeCell ref="AE54:AK55"/>
    <mergeCell ref="AL54:AQ55"/>
    <mergeCell ref="AV54:AV55"/>
    <mergeCell ref="AW54:AW55"/>
    <mergeCell ref="AX54:AY55"/>
    <mergeCell ref="AU55:AU56"/>
    <mergeCell ref="AV49:AV50"/>
    <mergeCell ref="AW49:AW50"/>
    <mergeCell ref="AX49:AX50"/>
    <mergeCell ref="AY49:AY50"/>
    <mergeCell ref="AZ49:AZ50"/>
    <mergeCell ref="BA49:BA50"/>
    <mergeCell ref="Z49:AA50"/>
    <mergeCell ref="AE49:AI50"/>
    <mergeCell ref="AJ49:AK50"/>
    <mergeCell ref="AL49:AM50"/>
    <mergeCell ref="AN49:AO50"/>
    <mergeCell ref="AP49:AQ50"/>
    <mergeCell ref="C52:AB56"/>
    <mergeCell ref="AU63:AU64"/>
    <mergeCell ref="AV63:AV64"/>
    <mergeCell ref="AW63:AW64"/>
    <mergeCell ref="AY63:AY64"/>
    <mergeCell ref="AZ63:AZ64"/>
    <mergeCell ref="B68:E69"/>
    <mergeCell ref="F68:G69"/>
    <mergeCell ref="H68:I69"/>
    <mergeCell ref="J68:K69"/>
    <mergeCell ref="L68:M69"/>
    <mergeCell ref="Z63:AA64"/>
    <mergeCell ref="AE63:AI64"/>
    <mergeCell ref="AJ63:AK64"/>
    <mergeCell ref="AL63:AM64"/>
    <mergeCell ref="AN63:AO64"/>
    <mergeCell ref="AP63:AQ64"/>
    <mergeCell ref="N63:O64"/>
    <mergeCell ref="P63:Q64"/>
    <mergeCell ref="R63:S64"/>
    <mergeCell ref="T63:U64"/>
    <mergeCell ref="V63:W64"/>
    <mergeCell ref="X63:Y64"/>
    <mergeCell ref="N68:O69"/>
    <mergeCell ref="P68:Q69"/>
    <mergeCell ref="R68:S69"/>
    <mergeCell ref="T68:U69"/>
    <mergeCell ref="V68:W69"/>
    <mergeCell ref="X68:Y69"/>
    <mergeCell ref="BB68:BB69"/>
    <mergeCell ref="BC68:BC69"/>
    <mergeCell ref="AE73:AK74"/>
    <mergeCell ref="AL73:AQ74"/>
    <mergeCell ref="AV73:AV74"/>
    <mergeCell ref="AW73:AW74"/>
    <mergeCell ref="AX73:AY74"/>
    <mergeCell ref="AU74:AU75"/>
    <mergeCell ref="AV68:AV69"/>
    <mergeCell ref="AW68:AW69"/>
    <mergeCell ref="AX68:AX69"/>
    <mergeCell ref="AY68:AY69"/>
    <mergeCell ref="AZ68:AZ69"/>
    <mergeCell ref="BA68:BA69"/>
    <mergeCell ref="Z68:AA69"/>
    <mergeCell ref="AE68:AI69"/>
    <mergeCell ref="AJ68:AK69"/>
    <mergeCell ref="AL68:AM69"/>
    <mergeCell ref="AN68:AO69"/>
    <mergeCell ref="AP68:AQ69"/>
    <mergeCell ref="N86:O87"/>
    <mergeCell ref="P86:Q87"/>
    <mergeCell ref="R86:S87"/>
    <mergeCell ref="T86:U87"/>
    <mergeCell ref="V86:W87"/>
    <mergeCell ref="X86:Y87"/>
    <mergeCell ref="AU99:AU100"/>
    <mergeCell ref="AV99:AV100"/>
    <mergeCell ref="AU81:AU82"/>
    <mergeCell ref="AV81:AV82"/>
    <mergeCell ref="AW81:AW82"/>
    <mergeCell ref="AY81:AY82"/>
    <mergeCell ref="AZ81:AZ82"/>
    <mergeCell ref="B86:E87"/>
    <mergeCell ref="F86:G87"/>
    <mergeCell ref="H86:I87"/>
    <mergeCell ref="J86:K87"/>
    <mergeCell ref="L86:M87"/>
    <mergeCell ref="Z81:AA82"/>
    <mergeCell ref="AE81:AI82"/>
    <mergeCell ref="AJ81:AK82"/>
    <mergeCell ref="AL81:AM82"/>
    <mergeCell ref="AN81:AO82"/>
    <mergeCell ref="AP81:AQ82"/>
    <mergeCell ref="N81:O82"/>
    <mergeCell ref="P81:Q82"/>
    <mergeCell ref="R81:S82"/>
    <mergeCell ref="T81:U82"/>
    <mergeCell ref="V81:W82"/>
    <mergeCell ref="X81:Y82"/>
    <mergeCell ref="AW99:AW100"/>
    <mergeCell ref="AY99:AY100"/>
    <mergeCell ref="BB86:BB87"/>
    <mergeCell ref="BC86:BC87"/>
    <mergeCell ref="AE91:AK92"/>
    <mergeCell ref="AL91:AQ92"/>
    <mergeCell ref="AV91:AV92"/>
    <mergeCell ref="AW91:AW92"/>
    <mergeCell ref="AX91:AY92"/>
    <mergeCell ref="AU92:AU93"/>
    <mergeCell ref="AV86:AV87"/>
    <mergeCell ref="AW86:AW87"/>
    <mergeCell ref="AX86:AX87"/>
    <mergeCell ref="AY86:AY87"/>
    <mergeCell ref="AZ86:AZ87"/>
    <mergeCell ref="BA86:BA87"/>
    <mergeCell ref="Z86:AA87"/>
    <mergeCell ref="AE86:AI87"/>
    <mergeCell ref="AJ86:AK87"/>
    <mergeCell ref="AL86:AM87"/>
    <mergeCell ref="AN86:AO87"/>
    <mergeCell ref="AP86:AQ87"/>
    <mergeCell ref="AZ99:AZ100"/>
    <mergeCell ref="B104:E105"/>
    <mergeCell ref="F104:G105"/>
    <mergeCell ref="H104:I105"/>
    <mergeCell ref="J104:K105"/>
    <mergeCell ref="L104:M105"/>
    <mergeCell ref="Z99:AA100"/>
    <mergeCell ref="AE99:AI100"/>
    <mergeCell ref="AJ99:AK100"/>
    <mergeCell ref="AL99:AM100"/>
    <mergeCell ref="AN99:AO100"/>
    <mergeCell ref="AP99:AQ100"/>
    <mergeCell ref="N99:O100"/>
    <mergeCell ref="P99:Q100"/>
    <mergeCell ref="R99:S100"/>
    <mergeCell ref="T99:U100"/>
    <mergeCell ref="V99:W100"/>
    <mergeCell ref="X99:Y100"/>
    <mergeCell ref="F99:G100"/>
    <mergeCell ref="H99:I100"/>
    <mergeCell ref="J99:K100"/>
    <mergeCell ref="L99:M100"/>
    <mergeCell ref="A115:I116"/>
    <mergeCell ref="B118:E119"/>
    <mergeCell ref="F118:G119"/>
    <mergeCell ref="H118:I119"/>
    <mergeCell ref="J118:K119"/>
    <mergeCell ref="L118:M119"/>
    <mergeCell ref="BB104:BB105"/>
    <mergeCell ref="BC104:BC105"/>
    <mergeCell ref="AE109:AK110"/>
    <mergeCell ref="AL109:AQ110"/>
    <mergeCell ref="AV109:AV110"/>
    <mergeCell ref="AW109:AW110"/>
    <mergeCell ref="AX109:AY110"/>
    <mergeCell ref="AU110:AU111"/>
    <mergeCell ref="AV104:AV105"/>
    <mergeCell ref="AW104:AW105"/>
    <mergeCell ref="AX104:AX105"/>
    <mergeCell ref="AY104:AY105"/>
    <mergeCell ref="AZ104:AZ105"/>
    <mergeCell ref="BA104:BA105"/>
    <mergeCell ref="Z104:AA105"/>
    <mergeCell ref="AE104:AI105"/>
    <mergeCell ref="AJ104:AK105"/>
    <mergeCell ref="AL104:AM105"/>
    <mergeCell ref="AN104:AO105"/>
    <mergeCell ref="AP104:AQ105"/>
    <mergeCell ref="N104:O105"/>
    <mergeCell ref="P104:Q105"/>
    <mergeCell ref="R104:S105"/>
    <mergeCell ref="T104:U105"/>
    <mergeCell ref="V104:W105"/>
    <mergeCell ref="X104:Y105"/>
    <mergeCell ref="AU118:AU119"/>
    <mergeCell ref="AV118:AV119"/>
    <mergeCell ref="AW118:AW119"/>
    <mergeCell ref="AY118:AY119"/>
    <mergeCell ref="AZ118:AZ119"/>
    <mergeCell ref="B123:E124"/>
    <mergeCell ref="F123:G124"/>
    <mergeCell ref="H123:I124"/>
    <mergeCell ref="J123:K124"/>
    <mergeCell ref="L123:M124"/>
    <mergeCell ref="Z118:AA119"/>
    <mergeCell ref="AE118:AI119"/>
    <mergeCell ref="AJ118:AK119"/>
    <mergeCell ref="AL118:AM119"/>
    <mergeCell ref="AN118:AO119"/>
    <mergeCell ref="AP118:AQ119"/>
    <mergeCell ref="N118:O119"/>
    <mergeCell ref="P118:Q119"/>
    <mergeCell ref="R118:S119"/>
    <mergeCell ref="T118:U119"/>
    <mergeCell ref="V118:W119"/>
    <mergeCell ref="X118:Y119"/>
    <mergeCell ref="A133:I134"/>
    <mergeCell ref="B136:E137"/>
    <mergeCell ref="F136:G137"/>
    <mergeCell ref="H136:I137"/>
    <mergeCell ref="J136:K137"/>
    <mergeCell ref="L136:M137"/>
    <mergeCell ref="BB123:BB124"/>
    <mergeCell ref="BC123:BC124"/>
    <mergeCell ref="AE128:AK129"/>
    <mergeCell ref="AL128:AQ129"/>
    <mergeCell ref="AV128:AV129"/>
    <mergeCell ref="AW128:AW129"/>
    <mergeCell ref="AX128:AY129"/>
    <mergeCell ref="AU129:AU130"/>
    <mergeCell ref="AV123:AV124"/>
    <mergeCell ref="AW123:AW124"/>
    <mergeCell ref="AX123:AX124"/>
    <mergeCell ref="AY123:AY124"/>
    <mergeCell ref="AZ123:AZ124"/>
    <mergeCell ref="BA123:BA124"/>
    <mergeCell ref="Z123:AA124"/>
    <mergeCell ref="AE123:AI124"/>
    <mergeCell ref="AJ123:AK124"/>
    <mergeCell ref="AL123:AM124"/>
    <mergeCell ref="AN123:AO124"/>
    <mergeCell ref="AP123:AQ124"/>
    <mergeCell ref="N123:O124"/>
    <mergeCell ref="P123:Q124"/>
    <mergeCell ref="R123:S124"/>
    <mergeCell ref="T123:U124"/>
    <mergeCell ref="V123:W124"/>
    <mergeCell ref="X123:Y124"/>
    <mergeCell ref="AU136:AU137"/>
    <mergeCell ref="AV136:AV137"/>
    <mergeCell ref="AW136:AW137"/>
    <mergeCell ref="AY136:AY137"/>
    <mergeCell ref="AZ136:AZ137"/>
    <mergeCell ref="B141:E142"/>
    <mergeCell ref="F141:G142"/>
    <mergeCell ref="H141:I142"/>
    <mergeCell ref="J141:K142"/>
    <mergeCell ref="L141:M142"/>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A152:I153"/>
    <mergeCell ref="B155:E156"/>
    <mergeCell ref="F155:G156"/>
    <mergeCell ref="H155:I156"/>
    <mergeCell ref="J155:K156"/>
    <mergeCell ref="L155:M156"/>
    <mergeCell ref="BB141:BB142"/>
    <mergeCell ref="BC141:BC142"/>
    <mergeCell ref="AE146:AK147"/>
    <mergeCell ref="AL146:AQ147"/>
    <mergeCell ref="AV146:AV147"/>
    <mergeCell ref="AW146:AW147"/>
    <mergeCell ref="AX146:AY147"/>
    <mergeCell ref="AU147:AU148"/>
    <mergeCell ref="AV141:AV142"/>
    <mergeCell ref="AW141:AW142"/>
    <mergeCell ref="AX141:AX142"/>
    <mergeCell ref="AY141:AY142"/>
    <mergeCell ref="AZ141:AZ142"/>
    <mergeCell ref="BA141:BA142"/>
    <mergeCell ref="Z141:AA142"/>
    <mergeCell ref="AE141:AI142"/>
    <mergeCell ref="AJ141:AK142"/>
    <mergeCell ref="AL141:AM142"/>
    <mergeCell ref="AN141:AO142"/>
    <mergeCell ref="AP141:AQ142"/>
    <mergeCell ref="N141:O142"/>
    <mergeCell ref="P141:Q142"/>
    <mergeCell ref="R141:S142"/>
    <mergeCell ref="T141:U142"/>
    <mergeCell ref="V141:W142"/>
    <mergeCell ref="X141:Y142"/>
    <mergeCell ref="AU155:AU156"/>
    <mergeCell ref="AV155:AV156"/>
    <mergeCell ref="AW155:AW156"/>
    <mergeCell ref="AY155:AY156"/>
    <mergeCell ref="AZ155:AZ156"/>
    <mergeCell ref="B160:E161"/>
    <mergeCell ref="F160:G161"/>
    <mergeCell ref="H160:I161"/>
    <mergeCell ref="J160:K161"/>
    <mergeCell ref="L160:M161"/>
    <mergeCell ref="Z155:AA156"/>
    <mergeCell ref="AE155:AI156"/>
    <mergeCell ref="AJ155:AK156"/>
    <mergeCell ref="AL155:AM156"/>
    <mergeCell ref="AN155:AO156"/>
    <mergeCell ref="AP155:AQ156"/>
    <mergeCell ref="N155:O156"/>
    <mergeCell ref="P155:Q156"/>
    <mergeCell ref="R155:S156"/>
    <mergeCell ref="T155:U156"/>
    <mergeCell ref="V155:W156"/>
    <mergeCell ref="X155:Y156"/>
    <mergeCell ref="A170:I171"/>
    <mergeCell ref="B173:E174"/>
    <mergeCell ref="F173:G174"/>
    <mergeCell ref="H173:I174"/>
    <mergeCell ref="J173:K174"/>
    <mergeCell ref="L173:M174"/>
    <mergeCell ref="BB160:BB161"/>
    <mergeCell ref="BC160:BC161"/>
    <mergeCell ref="AE165:AK166"/>
    <mergeCell ref="AL165:AQ166"/>
    <mergeCell ref="AV165:AV166"/>
    <mergeCell ref="AW165:AW166"/>
    <mergeCell ref="AX165:AY166"/>
    <mergeCell ref="AU166:AU167"/>
    <mergeCell ref="AV160:AV161"/>
    <mergeCell ref="AW160:AW161"/>
    <mergeCell ref="AX160:AX161"/>
    <mergeCell ref="AY160:AY161"/>
    <mergeCell ref="AZ160:AZ161"/>
    <mergeCell ref="BA160:BA161"/>
    <mergeCell ref="Z160:AA161"/>
    <mergeCell ref="AE160:AI161"/>
    <mergeCell ref="AJ160:AK161"/>
    <mergeCell ref="AL160:AM161"/>
    <mergeCell ref="AN160:AO161"/>
    <mergeCell ref="AP160:AQ161"/>
    <mergeCell ref="N160:O161"/>
    <mergeCell ref="P160:Q161"/>
    <mergeCell ref="R160:S161"/>
    <mergeCell ref="T160:U161"/>
    <mergeCell ref="V160:W161"/>
    <mergeCell ref="X160:Y161"/>
    <mergeCell ref="X178:Y179"/>
    <mergeCell ref="AU173:AU174"/>
    <mergeCell ref="AV173:AV174"/>
    <mergeCell ref="AW173:AW174"/>
    <mergeCell ref="AY173:AY174"/>
    <mergeCell ref="AZ173:AZ174"/>
    <mergeCell ref="B178:E179"/>
    <mergeCell ref="F178:G179"/>
    <mergeCell ref="H178:I179"/>
    <mergeCell ref="J178:K179"/>
    <mergeCell ref="L178:M179"/>
    <mergeCell ref="Z173:AA174"/>
    <mergeCell ref="AE173:AI174"/>
    <mergeCell ref="AJ173:AK174"/>
    <mergeCell ref="AL173:AM174"/>
    <mergeCell ref="AN173:AO174"/>
    <mergeCell ref="AP173:AQ174"/>
    <mergeCell ref="N173:O174"/>
    <mergeCell ref="P173:Q174"/>
    <mergeCell ref="R173:S174"/>
    <mergeCell ref="T173:U174"/>
    <mergeCell ref="V173:W174"/>
    <mergeCell ref="X173:Y174"/>
    <mergeCell ref="A188:I189"/>
    <mergeCell ref="B191:E192"/>
    <mergeCell ref="F191:G192"/>
    <mergeCell ref="H191:I192"/>
    <mergeCell ref="J191:K192"/>
    <mergeCell ref="L191:M192"/>
    <mergeCell ref="BB178:BB179"/>
    <mergeCell ref="BC178:BC179"/>
    <mergeCell ref="AE183:AK184"/>
    <mergeCell ref="AL183:AQ184"/>
    <mergeCell ref="AV183:AV184"/>
    <mergeCell ref="AW183:AW184"/>
    <mergeCell ref="AX183:AY184"/>
    <mergeCell ref="AU184:AU185"/>
    <mergeCell ref="AV178:AV179"/>
    <mergeCell ref="AW178:AW179"/>
    <mergeCell ref="AX178:AX179"/>
    <mergeCell ref="AY178:AY179"/>
    <mergeCell ref="AZ178:AZ179"/>
    <mergeCell ref="BA178:BA179"/>
    <mergeCell ref="Z178:AA179"/>
    <mergeCell ref="AE178:AI179"/>
    <mergeCell ref="AJ178:AK179"/>
    <mergeCell ref="AL178:AM179"/>
    <mergeCell ref="AN178:AO179"/>
    <mergeCell ref="AP178:AQ179"/>
    <mergeCell ref="N178:O179"/>
    <mergeCell ref="P178:Q179"/>
    <mergeCell ref="R178:S179"/>
    <mergeCell ref="T178:U179"/>
    <mergeCell ref="V178:W179"/>
    <mergeCell ref="AU191:AU192"/>
    <mergeCell ref="AV191:AV192"/>
    <mergeCell ref="AW191:AW192"/>
    <mergeCell ref="AY191:AY192"/>
    <mergeCell ref="AZ191:AZ192"/>
    <mergeCell ref="B196:E197"/>
    <mergeCell ref="F196:G197"/>
    <mergeCell ref="H196:I197"/>
    <mergeCell ref="J196:K197"/>
    <mergeCell ref="L196:M197"/>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N196:O197"/>
    <mergeCell ref="P196:Q197"/>
    <mergeCell ref="R196:S197"/>
    <mergeCell ref="T196:U197"/>
    <mergeCell ref="V196:W197"/>
    <mergeCell ref="X196:Y197"/>
    <mergeCell ref="BC196:BC197"/>
    <mergeCell ref="AE201:AK202"/>
    <mergeCell ref="AL201:AQ202"/>
    <mergeCell ref="AV201:AV202"/>
    <mergeCell ref="AW201:AW202"/>
    <mergeCell ref="AX201:AY202"/>
    <mergeCell ref="AU202:AU203"/>
    <mergeCell ref="AV196:AV197"/>
    <mergeCell ref="AW196:AW197"/>
    <mergeCell ref="AX196:AX197"/>
    <mergeCell ref="AY196:AY197"/>
    <mergeCell ref="AZ196:AZ197"/>
    <mergeCell ref="BA196:BA197"/>
    <mergeCell ref="Z196:AA197"/>
    <mergeCell ref="AE196:AI197"/>
    <mergeCell ref="AJ196:AK197"/>
    <mergeCell ref="AL196:AM197"/>
    <mergeCell ref="AN196:AO197"/>
    <mergeCell ref="AP196:AQ197"/>
    <mergeCell ref="C214:I216"/>
    <mergeCell ref="AG214:AL217"/>
    <mergeCell ref="AM214:AO217"/>
    <mergeCell ref="R215:T215"/>
    <mergeCell ref="X215:Z215"/>
    <mergeCell ref="C217:I217"/>
    <mergeCell ref="B205:AP205"/>
    <mergeCell ref="C208:I209"/>
    <mergeCell ref="J208:AF209"/>
    <mergeCell ref="AG208:AO209"/>
    <mergeCell ref="C210:I213"/>
    <mergeCell ref="P210:R210"/>
    <mergeCell ref="V210:X210"/>
    <mergeCell ref="K212:L212"/>
    <mergeCell ref="U212:V212"/>
    <mergeCell ref="Z212:AB212"/>
    <mergeCell ref="BB196:BB197"/>
    <mergeCell ref="H237:L238"/>
    <mergeCell ref="M237:S238"/>
    <mergeCell ref="M226:S227"/>
    <mergeCell ref="T226:V227"/>
    <mergeCell ref="H228:L229"/>
    <mergeCell ref="M228:S229"/>
    <mergeCell ref="T228:V229"/>
    <mergeCell ref="C231:F234"/>
    <mergeCell ref="G231:L232"/>
    <mergeCell ref="M231:S232"/>
    <mergeCell ref="T231:V232"/>
    <mergeCell ref="C218:I221"/>
    <mergeCell ref="R219:T219"/>
    <mergeCell ref="X219:Z219"/>
    <mergeCell ref="AG219:AO221"/>
    <mergeCell ref="C224:G229"/>
    <mergeCell ref="H224:L225"/>
    <mergeCell ref="M224:S225"/>
    <mergeCell ref="T224:V225"/>
    <mergeCell ref="W224:AR229"/>
    <mergeCell ref="H226:L227"/>
    <mergeCell ref="AN254:AR257"/>
    <mergeCell ref="AV254:AV257"/>
    <mergeCell ref="AW254:AW257"/>
    <mergeCell ref="U255:W257"/>
    <mergeCell ref="X255:Z257"/>
    <mergeCell ref="AA255:AC257"/>
    <mergeCell ref="AD255:AG257"/>
    <mergeCell ref="AH255:AJ257"/>
    <mergeCell ref="AK255:AM257"/>
    <mergeCell ref="B254:G257"/>
    <mergeCell ref="H254:J257"/>
    <mergeCell ref="K254:N257"/>
    <mergeCell ref="O254:T255"/>
    <mergeCell ref="U254:AG254"/>
    <mergeCell ref="AH254:AM254"/>
    <mergeCell ref="P256:T257"/>
    <mergeCell ref="T237:V238"/>
    <mergeCell ref="C239:F242"/>
    <mergeCell ref="G239:L240"/>
    <mergeCell ref="M239:S240"/>
    <mergeCell ref="T239:V240"/>
    <mergeCell ref="H241:L242"/>
    <mergeCell ref="M241:S242"/>
    <mergeCell ref="T241:V242"/>
    <mergeCell ref="W231:AR242"/>
    <mergeCell ref="H233:L234"/>
    <mergeCell ref="M233:S234"/>
    <mergeCell ref="T233:V234"/>
    <mergeCell ref="C235:F238"/>
    <mergeCell ref="G235:L236"/>
    <mergeCell ref="M235:S236"/>
    <mergeCell ref="T235:V236"/>
    <mergeCell ref="AH258:AJ261"/>
    <mergeCell ref="AK258:AM261"/>
    <mergeCell ref="AN258:AR261"/>
    <mergeCell ref="AU258:AU259"/>
    <mergeCell ref="AV258:AV261"/>
    <mergeCell ref="AW258:AW261"/>
    <mergeCell ref="AU260:AU261"/>
    <mergeCell ref="K258:N261"/>
    <mergeCell ref="O258:T259"/>
    <mergeCell ref="U258:W261"/>
    <mergeCell ref="X258:Z261"/>
    <mergeCell ref="AA258:AC261"/>
    <mergeCell ref="AD258:AG261"/>
    <mergeCell ref="O260:O261"/>
    <mergeCell ref="P260:T261"/>
    <mergeCell ref="B258:B261"/>
    <mergeCell ref="C258:C261"/>
    <mergeCell ref="D258:D261"/>
    <mergeCell ref="E258:E261"/>
    <mergeCell ref="F258:G261"/>
    <mergeCell ref="H258:J261"/>
    <mergeCell ref="AH262:AJ265"/>
    <mergeCell ref="AK262:AM265"/>
    <mergeCell ref="AN262:AR265"/>
    <mergeCell ref="AU262:AU263"/>
    <mergeCell ref="AV262:AV265"/>
    <mergeCell ref="AW262:AW265"/>
    <mergeCell ref="AU264:AU265"/>
    <mergeCell ref="K262:N265"/>
    <mergeCell ref="O262:T263"/>
    <mergeCell ref="U262:W265"/>
    <mergeCell ref="X262:Z265"/>
    <mergeCell ref="AA262:AC265"/>
    <mergeCell ref="AD262:AG265"/>
    <mergeCell ref="O264:O265"/>
    <mergeCell ref="P264:T265"/>
    <mergeCell ref="B262:B265"/>
    <mergeCell ref="C262:C265"/>
    <mergeCell ref="D262:D265"/>
    <mergeCell ref="E262:E265"/>
    <mergeCell ref="F262:G265"/>
    <mergeCell ref="H262:J265"/>
    <mergeCell ref="AH266:AJ269"/>
    <mergeCell ref="AK266:AM269"/>
    <mergeCell ref="AN266:AR269"/>
    <mergeCell ref="AU266:AU267"/>
    <mergeCell ref="AV266:AV269"/>
    <mergeCell ref="AW266:AW269"/>
    <mergeCell ref="AU268:AU269"/>
    <mergeCell ref="K266:N269"/>
    <mergeCell ref="O266:T267"/>
    <mergeCell ref="U266:W269"/>
    <mergeCell ref="X266:Z269"/>
    <mergeCell ref="AA266:AC269"/>
    <mergeCell ref="AD266:AG269"/>
    <mergeCell ref="O268:O269"/>
    <mergeCell ref="P268:T269"/>
    <mergeCell ref="B266:B269"/>
    <mergeCell ref="C266:C269"/>
    <mergeCell ref="D266:D269"/>
    <mergeCell ref="E266:E269"/>
    <mergeCell ref="F266:G269"/>
    <mergeCell ref="H266:J269"/>
    <mergeCell ref="AH270:AJ273"/>
    <mergeCell ref="AK270:AM273"/>
    <mergeCell ref="AN270:AR273"/>
    <mergeCell ref="AU270:AU271"/>
    <mergeCell ref="AV270:AV273"/>
    <mergeCell ref="AW270:AW273"/>
    <mergeCell ref="AU272:AU273"/>
    <mergeCell ref="K270:N273"/>
    <mergeCell ref="O270:T271"/>
    <mergeCell ref="U270:W273"/>
    <mergeCell ref="X270:Z273"/>
    <mergeCell ref="AA270:AC273"/>
    <mergeCell ref="AD270:AG273"/>
    <mergeCell ref="O272:O273"/>
    <mergeCell ref="P272:T273"/>
    <mergeCell ref="B270:B273"/>
    <mergeCell ref="C270:C273"/>
    <mergeCell ref="D270:D273"/>
    <mergeCell ref="E270:E273"/>
    <mergeCell ref="F270:G273"/>
    <mergeCell ref="H270:J273"/>
    <mergeCell ref="AH274:AJ277"/>
    <mergeCell ref="AK274:AM277"/>
    <mergeCell ref="AN274:AR277"/>
    <mergeCell ref="AU274:AU275"/>
    <mergeCell ref="AV274:AV277"/>
    <mergeCell ref="AW274:AW277"/>
    <mergeCell ref="AU276:AU277"/>
    <mergeCell ref="K274:N277"/>
    <mergeCell ref="O274:T275"/>
    <mergeCell ref="U274:W277"/>
    <mergeCell ref="X274:Z277"/>
    <mergeCell ref="AA274:AC277"/>
    <mergeCell ref="AD274:AG277"/>
    <mergeCell ref="O276:O277"/>
    <mergeCell ref="P276:T277"/>
    <mergeCell ref="B274:B277"/>
    <mergeCell ref="C274:C277"/>
    <mergeCell ref="D274:D277"/>
    <mergeCell ref="E274:E277"/>
    <mergeCell ref="F274:G277"/>
    <mergeCell ref="H274:J277"/>
    <mergeCell ref="AH278:AJ281"/>
    <mergeCell ref="AK278:AM281"/>
    <mergeCell ref="AN278:AR281"/>
    <mergeCell ref="AU278:AU279"/>
    <mergeCell ref="AV278:AV281"/>
    <mergeCell ref="AW278:AW281"/>
    <mergeCell ref="AU280:AU281"/>
    <mergeCell ref="K278:N281"/>
    <mergeCell ref="O278:T279"/>
    <mergeCell ref="U278:W281"/>
    <mergeCell ref="X278:Z281"/>
    <mergeCell ref="AA278:AC281"/>
    <mergeCell ref="AD278:AG281"/>
    <mergeCell ref="O280:O281"/>
    <mergeCell ref="P280:T281"/>
    <mergeCell ref="B278:B281"/>
    <mergeCell ref="C278:C281"/>
    <mergeCell ref="D278:D281"/>
    <mergeCell ref="E278:E281"/>
    <mergeCell ref="F278:G281"/>
    <mergeCell ref="H278:J281"/>
    <mergeCell ref="AH282:AJ285"/>
    <mergeCell ref="AK282:AM285"/>
    <mergeCell ref="AN282:AR285"/>
    <mergeCell ref="AU282:AU283"/>
    <mergeCell ref="AV282:AV285"/>
    <mergeCell ref="AW282:AW285"/>
    <mergeCell ref="AU284:AU285"/>
    <mergeCell ref="K282:N285"/>
    <mergeCell ref="O282:T283"/>
    <mergeCell ref="U282:W285"/>
    <mergeCell ref="X282:Z285"/>
    <mergeCell ref="AA282:AC285"/>
    <mergeCell ref="AD282:AG285"/>
    <mergeCell ref="O284:O285"/>
    <mergeCell ref="P284:T285"/>
    <mergeCell ref="B282:B285"/>
    <mergeCell ref="C282:C285"/>
    <mergeCell ref="D282:D285"/>
    <mergeCell ref="E282:E285"/>
    <mergeCell ref="F282:G285"/>
    <mergeCell ref="H282:J285"/>
    <mergeCell ref="AH286:AJ289"/>
    <mergeCell ref="AK286:AM289"/>
    <mergeCell ref="AN286:AR289"/>
    <mergeCell ref="AU286:AU287"/>
    <mergeCell ref="AV286:AV289"/>
    <mergeCell ref="AW286:AW289"/>
    <mergeCell ref="AU288:AU289"/>
    <mergeCell ref="K286:N289"/>
    <mergeCell ref="O286:T287"/>
    <mergeCell ref="U286:W289"/>
    <mergeCell ref="X286:Z289"/>
    <mergeCell ref="AA286:AC289"/>
    <mergeCell ref="AD286:AG289"/>
    <mergeCell ref="O288:O289"/>
    <mergeCell ref="P288:T289"/>
    <mergeCell ref="B286:B289"/>
    <mergeCell ref="C286:C289"/>
    <mergeCell ref="D286:D289"/>
    <mergeCell ref="E286:E289"/>
    <mergeCell ref="F286:G289"/>
    <mergeCell ref="H286:J289"/>
    <mergeCell ref="AH290:AJ293"/>
    <mergeCell ref="AK290:AM293"/>
    <mergeCell ref="AN290:AR293"/>
    <mergeCell ref="AU290:AU291"/>
    <mergeCell ref="AV290:AV293"/>
    <mergeCell ref="AW290:AW293"/>
    <mergeCell ref="AU292:AU293"/>
    <mergeCell ref="K290:N293"/>
    <mergeCell ref="O290:T291"/>
    <mergeCell ref="U290:W293"/>
    <mergeCell ref="X290:Z293"/>
    <mergeCell ref="AA290:AC293"/>
    <mergeCell ref="AD290:AG293"/>
    <mergeCell ref="O292:O293"/>
    <mergeCell ref="P292:T293"/>
    <mergeCell ref="B290:B293"/>
    <mergeCell ref="C290:C293"/>
    <mergeCell ref="D290:D293"/>
    <mergeCell ref="E290:E293"/>
    <mergeCell ref="F290:G293"/>
    <mergeCell ref="H290:J293"/>
    <mergeCell ref="AH294:AJ297"/>
    <mergeCell ref="AK294:AM297"/>
    <mergeCell ref="AN294:AR297"/>
    <mergeCell ref="AU294:AU295"/>
    <mergeCell ref="AV294:AV297"/>
    <mergeCell ref="AW294:AW297"/>
    <mergeCell ref="AU296:AU297"/>
    <mergeCell ref="K294:N297"/>
    <mergeCell ref="O294:T295"/>
    <mergeCell ref="U294:W297"/>
    <mergeCell ref="X294:Z297"/>
    <mergeCell ref="AA294:AC297"/>
    <mergeCell ref="AD294:AG297"/>
    <mergeCell ref="O296:O297"/>
    <mergeCell ref="P296:T297"/>
    <mergeCell ref="B294:B297"/>
    <mergeCell ref="C294:C297"/>
    <mergeCell ref="D294:D297"/>
    <mergeCell ref="E294:E297"/>
    <mergeCell ref="F294:G297"/>
    <mergeCell ref="H294:J297"/>
    <mergeCell ref="AH298:AJ301"/>
    <mergeCell ref="AK298:AM301"/>
    <mergeCell ref="AN298:AR301"/>
    <mergeCell ref="AU298:AU299"/>
    <mergeCell ref="AV298:AV301"/>
    <mergeCell ref="AW298:AW301"/>
    <mergeCell ref="AU300:AU301"/>
    <mergeCell ref="K298:N301"/>
    <mergeCell ref="O298:T299"/>
    <mergeCell ref="U298:W301"/>
    <mergeCell ref="X298:Z301"/>
    <mergeCell ref="AA298:AC301"/>
    <mergeCell ref="AD298:AG301"/>
    <mergeCell ref="O300:O301"/>
    <mergeCell ref="P300:T301"/>
    <mergeCell ref="B298:B301"/>
    <mergeCell ref="C298:C301"/>
    <mergeCell ref="D298:D301"/>
    <mergeCell ref="E298:E301"/>
    <mergeCell ref="F298:G301"/>
    <mergeCell ref="H298:J301"/>
    <mergeCell ref="AH302:AJ305"/>
    <mergeCell ref="AK302:AM305"/>
    <mergeCell ref="AN302:AR305"/>
    <mergeCell ref="AU302:AU303"/>
    <mergeCell ref="AV302:AV305"/>
    <mergeCell ref="AW302:AW305"/>
    <mergeCell ref="AU304:AU305"/>
    <mergeCell ref="K302:N305"/>
    <mergeCell ref="O302:T303"/>
    <mergeCell ref="U302:W305"/>
    <mergeCell ref="X302:Z305"/>
    <mergeCell ref="AA302:AC305"/>
    <mergeCell ref="AD302:AG305"/>
    <mergeCell ref="O304:O305"/>
    <mergeCell ref="P304:T305"/>
    <mergeCell ref="B302:B305"/>
    <mergeCell ref="C302:C305"/>
    <mergeCell ref="D302:D305"/>
    <mergeCell ref="E302:E305"/>
    <mergeCell ref="F302:G305"/>
    <mergeCell ref="H302:J305"/>
    <mergeCell ref="AH306:AJ309"/>
    <mergeCell ref="AK306:AM309"/>
    <mergeCell ref="AN306:AR309"/>
    <mergeCell ref="AU306:AU307"/>
    <mergeCell ref="AV306:AV309"/>
    <mergeCell ref="AW306:AW309"/>
    <mergeCell ref="AU308:AU309"/>
    <mergeCell ref="K306:N309"/>
    <mergeCell ref="O306:T307"/>
    <mergeCell ref="U306:W309"/>
    <mergeCell ref="X306:Z309"/>
    <mergeCell ref="AA306:AC309"/>
    <mergeCell ref="AD306:AG309"/>
    <mergeCell ref="O308:O309"/>
    <mergeCell ref="P308:T309"/>
    <mergeCell ref="B306:B309"/>
    <mergeCell ref="C306:C309"/>
    <mergeCell ref="D306:D309"/>
    <mergeCell ref="E306:E309"/>
    <mergeCell ref="F306:G309"/>
    <mergeCell ref="H306:J309"/>
    <mergeCell ref="AH310:AJ313"/>
    <mergeCell ref="AK310:AM313"/>
    <mergeCell ref="AN310:AR313"/>
    <mergeCell ref="AU310:AU311"/>
    <mergeCell ref="AV310:AV313"/>
    <mergeCell ref="AW310:AW313"/>
    <mergeCell ref="AU312:AU313"/>
    <mergeCell ref="K310:N313"/>
    <mergeCell ref="O310:T311"/>
    <mergeCell ref="U310:W313"/>
    <mergeCell ref="X310:Z313"/>
    <mergeCell ref="AA310:AC313"/>
    <mergeCell ref="AD310:AG313"/>
    <mergeCell ref="O312:O313"/>
    <mergeCell ref="P312:T313"/>
    <mergeCell ref="B310:B313"/>
    <mergeCell ref="C310:C313"/>
    <mergeCell ref="D310:D313"/>
    <mergeCell ref="E310:E313"/>
    <mergeCell ref="F310:G313"/>
    <mergeCell ref="H310:J313"/>
    <mergeCell ref="AH314:AJ317"/>
    <mergeCell ref="AK314:AM317"/>
    <mergeCell ref="AN314:AR317"/>
    <mergeCell ref="AU314:AU315"/>
    <mergeCell ref="AV314:AV317"/>
    <mergeCell ref="AW314:AW317"/>
    <mergeCell ref="AU316:AU317"/>
    <mergeCell ref="K314:N317"/>
    <mergeCell ref="O314:T315"/>
    <mergeCell ref="U314:W317"/>
    <mergeCell ref="X314:Z317"/>
    <mergeCell ref="AA314:AC317"/>
    <mergeCell ref="AD314:AG317"/>
    <mergeCell ref="O316:O317"/>
    <mergeCell ref="P316:T317"/>
    <mergeCell ref="B314:B317"/>
    <mergeCell ref="C314:C317"/>
    <mergeCell ref="D314:D317"/>
    <mergeCell ref="E314:E317"/>
    <mergeCell ref="F314:G317"/>
    <mergeCell ref="H314:J317"/>
    <mergeCell ref="AH318:AJ321"/>
    <mergeCell ref="AK318:AM321"/>
    <mergeCell ref="AN318:AR321"/>
    <mergeCell ref="AU318:AU319"/>
    <mergeCell ref="AV318:AV321"/>
    <mergeCell ref="AW318:AW321"/>
    <mergeCell ref="AU320:AU321"/>
    <mergeCell ref="K318:N321"/>
    <mergeCell ref="O318:T319"/>
    <mergeCell ref="U318:W321"/>
    <mergeCell ref="X318:Z321"/>
    <mergeCell ref="AA318:AC321"/>
    <mergeCell ref="AD318:AG321"/>
    <mergeCell ref="O320:O321"/>
    <mergeCell ref="P320:T321"/>
    <mergeCell ref="B318:B321"/>
    <mergeCell ref="C318:C321"/>
    <mergeCell ref="D318:D321"/>
    <mergeCell ref="E318:E321"/>
    <mergeCell ref="F318:G321"/>
    <mergeCell ref="H318:J321"/>
    <mergeCell ref="AH322:AJ325"/>
    <mergeCell ref="AK322:AM325"/>
    <mergeCell ref="AN322:AR325"/>
    <mergeCell ref="AU322:AU323"/>
    <mergeCell ref="AV322:AV325"/>
    <mergeCell ref="AW322:AW325"/>
    <mergeCell ref="AU324:AU325"/>
    <mergeCell ref="K322:N325"/>
    <mergeCell ref="O322:T323"/>
    <mergeCell ref="U322:W325"/>
    <mergeCell ref="X322:Z325"/>
    <mergeCell ref="AA322:AC325"/>
    <mergeCell ref="AD322:AG325"/>
    <mergeCell ref="O324:O325"/>
    <mergeCell ref="P324:T325"/>
    <mergeCell ref="B322:B325"/>
    <mergeCell ref="C322:C325"/>
    <mergeCell ref="D322:D325"/>
    <mergeCell ref="E322:E325"/>
    <mergeCell ref="F322:G325"/>
    <mergeCell ref="H322:J325"/>
    <mergeCell ref="AK330:AM333"/>
    <mergeCell ref="AN330:AR333"/>
    <mergeCell ref="AU330:AU331"/>
    <mergeCell ref="AV330:AV333"/>
    <mergeCell ref="AW330:AW333"/>
    <mergeCell ref="O332:O333"/>
    <mergeCell ref="P332:T333"/>
    <mergeCell ref="AU332:AU333"/>
    <mergeCell ref="O330:T331"/>
    <mergeCell ref="U330:W333"/>
    <mergeCell ref="X330:Z333"/>
    <mergeCell ref="AA330:AC333"/>
    <mergeCell ref="AD330:AG333"/>
    <mergeCell ref="AH330:AJ333"/>
    <mergeCell ref="B326:AJ329"/>
    <mergeCell ref="AK326:AO329"/>
    <mergeCell ref="AP326:AR329"/>
    <mergeCell ref="B330:B333"/>
    <mergeCell ref="C330:C333"/>
    <mergeCell ref="D330:D333"/>
    <mergeCell ref="E330:E333"/>
    <mergeCell ref="F330:G333"/>
    <mergeCell ref="H330:J333"/>
    <mergeCell ref="K330:N333"/>
    <mergeCell ref="AH334:AJ337"/>
    <mergeCell ref="AK334:AM337"/>
    <mergeCell ref="AN334:AR337"/>
    <mergeCell ref="AT334:AU337"/>
    <mergeCell ref="AV334:AV337"/>
    <mergeCell ref="AW334:AW337"/>
    <mergeCell ref="K334:N337"/>
    <mergeCell ref="O334:T335"/>
    <mergeCell ref="U334:W337"/>
    <mergeCell ref="X334:Z337"/>
    <mergeCell ref="AA334:AC337"/>
    <mergeCell ref="AD334:AG337"/>
    <mergeCell ref="O336:O337"/>
    <mergeCell ref="P336:T337"/>
    <mergeCell ref="B334:B337"/>
    <mergeCell ref="C334:C337"/>
    <mergeCell ref="D334:D337"/>
    <mergeCell ref="E334:E337"/>
    <mergeCell ref="F334:G337"/>
    <mergeCell ref="H334:J337"/>
    <mergeCell ref="B342:B345"/>
    <mergeCell ref="C342:C345"/>
    <mergeCell ref="D342:D345"/>
    <mergeCell ref="E342:E345"/>
    <mergeCell ref="F342:G345"/>
    <mergeCell ref="H342:J345"/>
    <mergeCell ref="K342:N345"/>
    <mergeCell ref="AH338:AJ341"/>
    <mergeCell ref="AK338:AM341"/>
    <mergeCell ref="AN338:AR341"/>
    <mergeCell ref="AT338:AU341"/>
    <mergeCell ref="AV338:AV341"/>
    <mergeCell ref="AW338:AW341"/>
    <mergeCell ref="K338:N341"/>
    <mergeCell ref="O338:T339"/>
    <mergeCell ref="U338:W341"/>
    <mergeCell ref="X338:Z341"/>
    <mergeCell ref="AA338:AC341"/>
    <mergeCell ref="AD338:AG341"/>
    <mergeCell ref="B338:B341"/>
    <mergeCell ref="C338:C341"/>
    <mergeCell ref="D338:D341"/>
    <mergeCell ref="E338:E341"/>
    <mergeCell ref="F338:G341"/>
    <mergeCell ref="H338:J341"/>
    <mergeCell ref="AK342:AM345"/>
    <mergeCell ref="AN342:AR345"/>
    <mergeCell ref="AT342:AU345"/>
    <mergeCell ref="AV342:AV345"/>
    <mergeCell ref="AW342:AW345"/>
    <mergeCell ref="AY342:AZ345"/>
    <mergeCell ref="O342:T343"/>
    <mergeCell ref="U342:W345"/>
    <mergeCell ref="X342:Z345"/>
    <mergeCell ref="AA342:AC345"/>
    <mergeCell ref="AD342:AG345"/>
    <mergeCell ref="AH342:AJ345"/>
    <mergeCell ref="O344:O345"/>
    <mergeCell ref="P344:T345"/>
    <mergeCell ref="AY338:AZ341"/>
    <mergeCell ref="O340:O341"/>
    <mergeCell ref="P340:T341"/>
    <mergeCell ref="AY346:AZ349"/>
    <mergeCell ref="O348:O349"/>
    <mergeCell ref="P348:T349"/>
    <mergeCell ref="B350:B353"/>
    <mergeCell ref="C350:C353"/>
    <mergeCell ref="D350:D353"/>
    <mergeCell ref="E350:E353"/>
    <mergeCell ref="F350:G353"/>
    <mergeCell ref="H350:J353"/>
    <mergeCell ref="K350:N353"/>
    <mergeCell ref="AH346:AJ349"/>
    <mergeCell ref="AK346:AM349"/>
    <mergeCell ref="AN346:AR349"/>
    <mergeCell ref="AT346:AU349"/>
    <mergeCell ref="AV346:AV349"/>
    <mergeCell ref="AW346:AW349"/>
    <mergeCell ref="K346:N349"/>
    <mergeCell ref="O346:T347"/>
    <mergeCell ref="U346:W349"/>
    <mergeCell ref="X346:Z349"/>
    <mergeCell ref="AA346:AC349"/>
    <mergeCell ref="AD346:AG349"/>
    <mergeCell ref="B346:B349"/>
    <mergeCell ref="C346:C349"/>
    <mergeCell ref="D346:D349"/>
    <mergeCell ref="E346:E349"/>
    <mergeCell ref="F346:G349"/>
    <mergeCell ref="H346:J349"/>
    <mergeCell ref="AY350:AY353"/>
    <mergeCell ref="AZ350:AZ353"/>
    <mergeCell ref="O352:O353"/>
    <mergeCell ref="P352:T353"/>
    <mergeCell ref="B354:B357"/>
    <mergeCell ref="C354:C357"/>
    <mergeCell ref="D354:D357"/>
    <mergeCell ref="E354:E357"/>
    <mergeCell ref="F354:G357"/>
    <mergeCell ref="H354:J357"/>
    <mergeCell ref="AK350:AM353"/>
    <mergeCell ref="AN350:AR353"/>
    <mergeCell ref="AT350:AT353"/>
    <mergeCell ref="AU350:AU353"/>
    <mergeCell ref="AV350:AV353"/>
    <mergeCell ref="AW350:AW353"/>
    <mergeCell ref="O350:T351"/>
    <mergeCell ref="U350:W353"/>
    <mergeCell ref="X350:Z353"/>
    <mergeCell ref="AA350:AC353"/>
    <mergeCell ref="AD350:AG353"/>
    <mergeCell ref="AH350:AJ353"/>
    <mergeCell ref="AW354:AW357"/>
    <mergeCell ref="AY354:AY357"/>
    <mergeCell ref="AZ354:AZ357"/>
    <mergeCell ref="O356:O357"/>
    <mergeCell ref="P356:T357"/>
    <mergeCell ref="B358:B361"/>
    <mergeCell ref="C358:C361"/>
    <mergeCell ref="D358:D361"/>
    <mergeCell ref="E358:E361"/>
    <mergeCell ref="F358:G361"/>
    <mergeCell ref="AH354:AJ357"/>
    <mergeCell ref="AK354:AM357"/>
    <mergeCell ref="AN354:AR357"/>
    <mergeCell ref="AT354:AT357"/>
    <mergeCell ref="AU354:AU357"/>
    <mergeCell ref="AV354:AV357"/>
    <mergeCell ref="K354:N357"/>
    <mergeCell ref="O354:T355"/>
    <mergeCell ref="U354:W357"/>
    <mergeCell ref="X354:Z357"/>
    <mergeCell ref="AA354:AC357"/>
    <mergeCell ref="AD354:AG357"/>
    <mergeCell ref="AV358:AV361"/>
    <mergeCell ref="AW358:AW361"/>
    <mergeCell ref="AY358:AY361"/>
    <mergeCell ref="AZ358:AZ361"/>
    <mergeCell ref="O360:O361"/>
    <mergeCell ref="P360:T361"/>
    <mergeCell ref="AD358:AG361"/>
    <mergeCell ref="AH358:AJ361"/>
    <mergeCell ref="AK358:AM361"/>
    <mergeCell ref="AN358:AR361"/>
    <mergeCell ref="AT358:AT361"/>
    <mergeCell ref="AU358:AU361"/>
    <mergeCell ref="H358:J361"/>
    <mergeCell ref="K358:N361"/>
    <mergeCell ref="O358:T359"/>
    <mergeCell ref="U358:W361"/>
    <mergeCell ref="X358:Z361"/>
    <mergeCell ref="AA358:AC361"/>
    <mergeCell ref="AW362:AW365"/>
    <mergeCell ref="AY362:AY365"/>
    <mergeCell ref="AZ362:AZ365"/>
    <mergeCell ref="O364:O365"/>
    <mergeCell ref="P364:T365"/>
    <mergeCell ref="B366:B369"/>
    <mergeCell ref="C366:C369"/>
    <mergeCell ref="D366:D369"/>
    <mergeCell ref="E366:E369"/>
    <mergeCell ref="F366:G369"/>
    <mergeCell ref="AH362:AJ365"/>
    <mergeCell ref="AK362:AM365"/>
    <mergeCell ref="AN362:AR365"/>
    <mergeCell ref="AT362:AT365"/>
    <mergeCell ref="AU362:AU365"/>
    <mergeCell ref="AV362:AV365"/>
    <mergeCell ref="K362:N365"/>
    <mergeCell ref="O362:T363"/>
    <mergeCell ref="U362:W365"/>
    <mergeCell ref="X362:Z365"/>
    <mergeCell ref="AA362:AC365"/>
    <mergeCell ref="AD362:AG365"/>
    <mergeCell ref="B362:B365"/>
    <mergeCell ref="C362:C365"/>
    <mergeCell ref="D362:D365"/>
    <mergeCell ref="E362:E365"/>
    <mergeCell ref="F362:G365"/>
    <mergeCell ref="H362:J365"/>
    <mergeCell ref="AV366:AV369"/>
    <mergeCell ref="AW366:AW369"/>
    <mergeCell ref="AY366:AY369"/>
    <mergeCell ref="AZ366:AZ369"/>
    <mergeCell ref="O368:O369"/>
    <mergeCell ref="P368:T369"/>
    <mergeCell ref="AD366:AG369"/>
    <mergeCell ref="AH366:AJ369"/>
    <mergeCell ref="AK366:AM369"/>
    <mergeCell ref="AN366:AR369"/>
    <mergeCell ref="AT366:AT369"/>
    <mergeCell ref="AU366:AU369"/>
    <mergeCell ref="H366:J369"/>
    <mergeCell ref="K366:N369"/>
    <mergeCell ref="O366:T367"/>
    <mergeCell ref="U366:W369"/>
    <mergeCell ref="X366:Z369"/>
    <mergeCell ref="AA366:AC369"/>
    <mergeCell ref="B374:B377"/>
    <mergeCell ref="C374:C377"/>
    <mergeCell ref="D374:D377"/>
    <mergeCell ref="E374:E377"/>
    <mergeCell ref="F374:G377"/>
    <mergeCell ref="H374:J377"/>
    <mergeCell ref="K374:N377"/>
    <mergeCell ref="AH370:AJ373"/>
    <mergeCell ref="AK370:AM373"/>
    <mergeCell ref="AN370:AR373"/>
    <mergeCell ref="AT370:AU373"/>
    <mergeCell ref="AV370:AV373"/>
    <mergeCell ref="AW370:AW373"/>
    <mergeCell ref="K370:N373"/>
    <mergeCell ref="O370:T371"/>
    <mergeCell ref="U370:W373"/>
    <mergeCell ref="X370:Z373"/>
    <mergeCell ref="AA370:AC373"/>
    <mergeCell ref="AD370:AG373"/>
    <mergeCell ref="B370:B373"/>
    <mergeCell ref="C370:C373"/>
    <mergeCell ref="D370:D373"/>
    <mergeCell ref="E370:E373"/>
    <mergeCell ref="F370:G373"/>
    <mergeCell ref="H370:J373"/>
    <mergeCell ref="AK374:AM377"/>
    <mergeCell ref="AN374:AR377"/>
    <mergeCell ref="AT374:AU377"/>
    <mergeCell ref="AV374:AV377"/>
    <mergeCell ref="AW374:AW377"/>
    <mergeCell ref="AY374:AZ377"/>
    <mergeCell ref="O374:T375"/>
    <mergeCell ref="U374:W377"/>
    <mergeCell ref="X374:Z377"/>
    <mergeCell ref="AA374:AC377"/>
    <mergeCell ref="AD374:AG377"/>
    <mergeCell ref="AH374:AJ377"/>
    <mergeCell ref="O376:O377"/>
    <mergeCell ref="P376:T377"/>
    <mergeCell ref="AY370:AZ373"/>
    <mergeCell ref="O372:O373"/>
    <mergeCell ref="P372:T373"/>
    <mergeCell ref="AW378:AW381"/>
    <mergeCell ref="AY378:AY381"/>
    <mergeCell ref="AZ378:AZ381"/>
    <mergeCell ref="O380:O381"/>
    <mergeCell ref="P380:T381"/>
    <mergeCell ref="B382:B385"/>
    <mergeCell ref="C382:C385"/>
    <mergeCell ref="D382:D385"/>
    <mergeCell ref="E382:E385"/>
    <mergeCell ref="F382:G385"/>
    <mergeCell ref="AH378:AJ381"/>
    <mergeCell ref="AK378:AM381"/>
    <mergeCell ref="AN378:AR381"/>
    <mergeCell ref="AT378:AT381"/>
    <mergeCell ref="AU378:AU381"/>
    <mergeCell ref="AV378:AV381"/>
    <mergeCell ref="K378:N381"/>
    <mergeCell ref="O378:T379"/>
    <mergeCell ref="U378:W381"/>
    <mergeCell ref="X378:Z381"/>
    <mergeCell ref="AA378:AC381"/>
    <mergeCell ref="AD378:AG381"/>
    <mergeCell ref="B378:B381"/>
    <mergeCell ref="C378:C381"/>
    <mergeCell ref="D378:D381"/>
    <mergeCell ref="E378:E381"/>
    <mergeCell ref="F378:G381"/>
    <mergeCell ref="H378:J381"/>
    <mergeCell ref="AV382:AV385"/>
    <mergeCell ref="H386:J389"/>
    <mergeCell ref="AV390:AV393"/>
    <mergeCell ref="AW390:AW393"/>
    <mergeCell ref="AY390:AY393"/>
    <mergeCell ref="AZ390:AZ393"/>
    <mergeCell ref="AW382:AW385"/>
    <mergeCell ref="AY382:AY385"/>
    <mergeCell ref="AZ382:AZ385"/>
    <mergeCell ref="O384:O385"/>
    <mergeCell ref="P384:T385"/>
    <mergeCell ref="AD382:AG385"/>
    <mergeCell ref="AH382:AJ385"/>
    <mergeCell ref="AK382:AM385"/>
    <mergeCell ref="AN382:AR385"/>
    <mergeCell ref="AT382:AT385"/>
    <mergeCell ref="AU382:AU385"/>
    <mergeCell ref="H382:J385"/>
    <mergeCell ref="K382:N385"/>
    <mergeCell ref="O382:T383"/>
    <mergeCell ref="U382:W385"/>
    <mergeCell ref="X382:Z385"/>
    <mergeCell ref="AA382:AC385"/>
    <mergeCell ref="AW394:AW397"/>
    <mergeCell ref="AY394:AY397"/>
    <mergeCell ref="AZ394:AZ397"/>
    <mergeCell ref="O396:O397"/>
    <mergeCell ref="P396:T397"/>
    <mergeCell ref="AW386:AW389"/>
    <mergeCell ref="AY386:AY389"/>
    <mergeCell ref="AZ386:AZ389"/>
    <mergeCell ref="O388:O389"/>
    <mergeCell ref="P388:T389"/>
    <mergeCell ref="B390:B393"/>
    <mergeCell ref="C390:C393"/>
    <mergeCell ref="D390:D393"/>
    <mergeCell ref="E390:E393"/>
    <mergeCell ref="F390:G393"/>
    <mergeCell ref="AH386:AJ389"/>
    <mergeCell ref="AK386:AM389"/>
    <mergeCell ref="AN386:AR389"/>
    <mergeCell ref="AT386:AT389"/>
    <mergeCell ref="AU386:AU389"/>
    <mergeCell ref="AV386:AV389"/>
    <mergeCell ref="K386:N389"/>
    <mergeCell ref="O386:T387"/>
    <mergeCell ref="U386:W389"/>
    <mergeCell ref="X386:Z389"/>
    <mergeCell ref="AA386:AC389"/>
    <mergeCell ref="AD386:AG389"/>
    <mergeCell ref="B386:B389"/>
    <mergeCell ref="C386:C389"/>
    <mergeCell ref="D386:D389"/>
    <mergeCell ref="E386:E389"/>
    <mergeCell ref="F386:G389"/>
    <mergeCell ref="AH402:AJ405"/>
    <mergeCell ref="AK402:AM405"/>
    <mergeCell ref="AN402:AR405"/>
    <mergeCell ref="AT402:AU405"/>
    <mergeCell ref="AV402:AV405"/>
    <mergeCell ref="O392:O393"/>
    <mergeCell ref="P392:T393"/>
    <mergeCell ref="AD390:AG393"/>
    <mergeCell ref="AH390:AJ393"/>
    <mergeCell ref="AK390:AM393"/>
    <mergeCell ref="AN390:AR393"/>
    <mergeCell ref="AT390:AT393"/>
    <mergeCell ref="AU390:AU393"/>
    <mergeCell ref="H390:J393"/>
    <mergeCell ref="K390:N393"/>
    <mergeCell ref="O390:T391"/>
    <mergeCell ref="U390:W393"/>
    <mergeCell ref="X390:Z393"/>
    <mergeCell ref="AA390:AC393"/>
    <mergeCell ref="B398:B401"/>
    <mergeCell ref="C398:C401"/>
    <mergeCell ref="D398:D401"/>
    <mergeCell ref="E398:E401"/>
    <mergeCell ref="F398:G401"/>
    <mergeCell ref="AH394:AJ397"/>
    <mergeCell ref="AK394:AM397"/>
    <mergeCell ref="AN394:AR397"/>
    <mergeCell ref="AT394:AT397"/>
    <mergeCell ref="AU394:AU397"/>
    <mergeCell ref="AV394:AV397"/>
    <mergeCell ref="K394:N397"/>
    <mergeCell ref="O394:T395"/>
    <mergeCell ref="U394:W397"/>
    <mergeCell ref="X394:Z397"/>
    <mergeCell ref="AA394:AC397"/>
    <mergeCell ref="AD394:AG397"/>
    <mergeCell ref="B394:B397"/>
    <mergeCell ref="C394:C397"/>
    <mergeCell ref="D394:D397"/>
    <mergeCell ref="E394:E397"/>
    <mergeCell ref="F394:G397"/>
    <mergeCell ref="H394:J397"/>
    <mergeCell ref="AW402:AW405"/>
    <mergeCell ref="K402:N405"/>
    <mergeCell ref="O402:T403"/>
    <mergeCell ref="U402:W405"/>
    <mergeCell ref="X402:Z405"/>
    <mergeCell ref="AA402:AC405"/>
    <mergeCell ref="AD402:AG405"/>
    <mergeCell ref="AW398:AW401"/>
    <mergeCell ref="AY398:AZ401"/>
    <mergeCell ref="O400:O401"/>
    <mergeCell ref="P400:T401"/>
    <mergeCell ref="B402:B405"/>
    <mergeCell ref="C402:C405"/>
    <mergeCell ref="D402:D405"/>
    <mergeCell ref="E402:E405"/>
    <mergeCell ref="F402:G405"/>
    <mergeCell ref="H402:J405"/>
    <mergeCell ref="AD398:AG401"/>
    <mergeCell ref="AH398:AJ401"/>
    <mergeCell ref="AK398:AM401"/>
    <mergeCell ref="AN398:AR401"/>
    <mergeCell ref="AT398:AU401"/>
    <mergeCell ref="AV398:AV401"/>
    <mergeCell ref="H398:J401"/>
    <mergeCell ref="K398:N401"/>
    <mergeCell ref="O398:T399"/>
    <mergeCell ref="U398:W401"/>
    <mergeCell ref="X398:Z401"/>
    <mergeCell ref="AA398:AC401"/>
    <mergeCell ref="AY402:AZ405"/>
    <mergeCell ref="O404:O405"/>
    <mergeCell ref="P404:T405"/>
    <mergeCell ref="AY406:AY409"/>
    <mergeCell ref="AZ406:AZ409"/>
    <mergeCell ref="O408:O409"/>
    <mergeCell ref="P408:T409"/>
    <mergeCell ref="B410:AJ413"/>
    <mergeCell ref="AK410:AO413"/>
    <mergeCell ref="AP410:AR413"/>
    <mergeCell ref="AT410:AU413"/>
    <mergeCell ref="AK406:AM409"/>
    <mergeCell ref="AN406:AR409"/>
    <mergeCell ref="AT406:AT409"/>
    <mergeCell ref="AU406:AU409"/>
    <mergeCell ref="AV406:AV409"/>
    <mergeCell ref="AW406:AW409"/>
    <mergeCell ref="O406:T407"/>
    <mergeCell ref="U406:W409"/>
    <mergeCell ref="X406:Z409"/>
    <mergeCell ref="AA406:AC409"/>
    <mergeCell ref="AD406:AG409"/>
    <mergeCell ref="AH406:AJ409"/>
    <mergeCell ref="B406:B409"/>
    <mergeCell ref="C406:C409"/>
    <mergeCell ref="D406:D409"/>
    <mergeCell ref="E406:E409"/>
    <mergeCell ref="F406:G409"/>
    <mergeCell ref="H406:J409"/>
    <mergeCell ref="K406:N409"/>
    <mergeCell ref="AV410:AZ413"/>
    <mergeCell ref="AW414:AW417"/>
    <mergeCell ref="AY414:AY417"/>
    <mergeCell ref="AZ414:AZ417"/>
    <mergeCell ref="O416:O417"/>
    <mergeCell ref="P416:T417"/>
    <mergeCell ref="B418:B421"/>
    <mergeCell ref="C418:C421"/>
    <mergeCell ref="D418:D421"/>
    <mergeCell ref="E418:E421"/>
    <mergeCell ref="F418:G421"/>
    <mergeCell ref="AH414:AJ417"/>
    <mergeCell ref="AK414:AM417"/>
    <mergeCell ref="AN414:AR417"/>
    <mergeCell ref="AT414:AT417"/>
    <mergeCell ref="AU414:AU417"/>
    <mergeCell ref="AV414:AV417"/>
    <mergeCell ref="K414:N417"/>
    <mergeCell ref="O414:T415"/>
    <mergeCell ref="U414:W417"/>
    <mergeCell ref="X414:Z417"/>
    <mergeCell ref="AA414:AC417"/>
    <mergeCell ref="AD414:AG417"/>
    <mergeCell ref="B414:B417"/>
    <mergeCell ref="C414:C417"/>
    <mergeCell ref="D414:D417"/>
    <mergeCell ref="E414:E417"/>
    <mergeCell ref="F414:G417"/>
    <mergeCell ref="H414:J417"/>
    <mergeCell ref="AV418:AV421"/>
    <mergeCell ref="AW418:AW421"/>
    <mergeCell ref="AY418:AY421"/>
    <mergeCell ref="AZ418:AZ421"/>
    <mergeCell ref="O420:O421"/>
    <mergeCell ref="P420:T421"/>
    <mergeCell ref="AD418:AG421"/>
    <mergeCell ref="AH418:AJ421"/>
    <mergeCell ref="AK418:AM421"/>
    <mergeCell ref="AN418:AR421"/>
    <mergeCell ref="AT418:AT421"/>
    <mergeCell ref="AU418:AU421"/>
    <mergeCell ref="H418:J421"/>
    <mergeCell ref="K418:N421"/>
    <mergeCell ref="O418:T419"/>
    <mergeCell ref="U418:W421"/>
    <mergeCell ref="X418:Z421"/>
    <mergeCell ref="AA418:AC421"/>
    <mergeCell ref="AW422:AW425"/>
    <mergeCell ref="AY422:AY425"/>
    <mergeCell ref="AZ422:AZ425"/>
    <mergeCell ref="O424:O425"/>
    <mergeCell ref="P424:T425"/>
    <mergeCell ref="B426:B429"/>
    <mergeCell ref="C426:C429"/>
    <mergeCell ref="D426:D429"/>
    <mergeCell ref="E426:E429"/>
    <mergeCell ref="F426:G429"/>
    <mergeCell ref="AH422:AJ425"/>
    <mergeCell ref="AK422:AM425"/>
    <mergeCell ref="AN422:AR425"/>
    <mergeCell ref="AT422:AT425"/>
    <mergeCell ref="AU422:AU425"/>
    <mergeCell ref="AV422:AV425"/>
    <mergeCell ref="K422:N425"/>
    <mergeCell ref="O422:T423"/>
    <mergeCell ref="U422:W425"/>
    <mergeCell ref="X422:Z425"/>
    <mergeCell ref="AA422:AC425"/>
    <mergeCell ref="AD422:AG425"/>
    <mergeCell ref="B422:B425"/>
    <mergeCell ref="C422:C425"/>
    <mergeCell ref="D422:D425"/>
    <mergeCell ref="E422:E425"/>
    <mergeCell ref="F422:G425"/>
    <mergeCell ref="H422:J425"/>
    <mergeCell ref="AV426:AV429"/>
    <mergeCell ref="AW426:AW429"/>
    <mergeCell ref="AY426:AY429"/>
    <mergeCell ref="AZ426:AZ429"/>
    <mergeCell ref="O428:O429"/>
    <mergeCell ref="P428:T429"/>
    <mergeCell ref="AD426:AG429"/>
    <mergeCell ref="AH426:AJ429"/>
    <mergeCell ref="AK426:AM429"/>
    <mergeCell ref="AN426:AR429"/>
    <mergeCell ref="AT426:AT429"/>
    <mergeCell ref="AU426:AU429"/>
    <mergeCell ref="H426:J429"/>
    <mergeCell ref="K426:N429"/>
    <mergeCell ref="O426:T427"/>
    <mergeCell ref="U426:W429"/>
    <mergeCell ref="X426:Z429"/>
    <mergeCell ref="AA426:AC429"/>
    <mergeCell ref="B434:B437"/>
    <mergeCell ref="C434:C437"/>
    <mergeCell ref="D434:D437"/>
    <mergeCell ref="E434:E437"/>
    <mergeCell ref="F434:G437"/>
    <mergeCell ref="H434:J437"/>
    <mergeCell ref="K434:N437"/>
    <mergeCell ref="AH430:AJ433"/>
    <mergeCell ref="AK430:AM433"/>
    <mergeCell ref="AN430:AR433"/>
    <mergeCell ref="AT430:AU433"/>
    <mergeCell ref="AV430:AV433"/>
    <mergeCell ref="AW430:AW433"/>
    <mergeCell ref="K430:N433"/>
    <mergeCell ref="O430:T431"/>
    <mergeCell ref="U430:W433"/>
    <mergeCell ref="X430:Z433"/>
    <mergeCell ref="AA430:AC433"/>
    <mergeCell ref="AD430:AG433"/>
    <mergeCell ref="B430:B433"/>
    <mergeCell ref="C430:C433"/>
    <mergeCell ref="D430:D433"/>
    <mergeCell ref="E430:E433"/>
    <mergeCell ref="F430:G433"/>
    <mergeCell ref="H430:J433"/>
    <mergeCell ref="AK434:AM437"/>
    <mergeCell ref="AN434:AR437"/>
    <mergeCell ref="AT434:AU437"/>
    <mergeCell ref="AV434:AV437"/>
    <mergeCell ref="AW434:AW437"/>
    <mergeCell ref="AY434:AZ437"/>
    <mergeCell ref="O434:T435"/>
    <mergeCell ref="U434:W437"/>
    <mergeCell ref="X434:Z437"/>
    <mergeCell ref="AA434:AC437"/>
    <mergeCell ref="AD434:AG437"/>
    <mergeCell ref="AH434:AJ437"/>
    <mergeCell ref="O436:O437"/>
    <mergeCell ref="P436:T437"/>
    <mergeCell ref="AY430:AZ433"/>
    <mergeCell ref="O432:O433"/>
    <mergeCell ref="P432:T433"/>
    <mergeCell ref="AW438:AW441"/>
    <mergeCell ref="AY438:AY441"/>
    <mergeCell ref="AZ438:AZ441"/>
    <mergeCell ref="O440:O441"/>
    <mergeCell ref="P440:T441"/>
    <mergeCell ref="B442:B445"/>
    <mergeCell ref="C442:C445"/>
    <mergeCell ref="D442:D445"/>
    <mergeCell ref="E442:E445"/>
    <mergeCell ref="F442:G445"/>
    <mergeCell ref="AH438:AJ441"/>
    <mergeCell ref="AK438:AM441"/>
    <mergeCell ref="AN438:AR441"/>
    <mergeCell ref="AT438:AT441"/>
    <mergeCell ref="AU438:AU441"/>
    <mergeCell ref="AV438:AV441"/>
    <mergeCell ref="K438:N441"/>
    <mergeCell ref="O438:T439"/>
    <mergeCell ref="U438:W441"/>
    <mergeCell ref="X438:Z441"/>
    <mergeCell ref="AA438:AC441"/>
    <mergeCell ref="AD438:AG441"/>
    <mergeCell ref="B438:B441"/>
    <mergeCell ref="C438:C441"/>
    <mergeCell ref="D438:D441"/>
    <mergeCell ref="E438:E441"/>
    <mergeCell ref="F438:G441"/>
    <mergeCell ref="H438:J441"/>
    <mergeCell ref="AV442:AV445"/>
    <mergeCell ref="AW442:AW445"/>
    <mergeCell ref="AY442:AY445"/>
    <mergeCell ref="AZ442:AZ445"/>
    <mergeCell ref="O444:O445"/>
    <mergeCell ref="P444:T445"/>
    <mergeCell ref="AD442:AG445"/>
    <mergeCell ref="AH442:AJ445"/>
    <mergeCell ref="AK442:AM445"/>
    <mergeCell ref="AN442:AR445"/>
    <mergeCell ref="AT442:AT445"/>
    <mergeCell ref="AU442:AU445"/>
    <mergeCell ref="H442:J445"/>
    <mergeCell ref="K442:N445"/>
    <mergeCell ref="O442:T443"/>
    <mergeCell ref="U442:W445"/>
    <mergeCell ref="X442:Z445"/>
    <mergeCell ref="AA442:AC445"/>
    <mergeCell ref="AW446:AW449"/>
    <mergeCell ref="AY446:AY449"/>
    <mergeCell ref="AZ446:AZ449"/>
    <mergeCell ref="O448:O449"/>
    <mergeCell ref="P448:T449"/>
    <mergeCell ref="B450:B453"/>
    <mergeCell ref="C450:C453"/>
    <mergeCell ref="D450:D453"/>
    <mergeCell ref="E450:E453"/>
    <mergeCell ref="F450:G453"/>
    <mergeCell ref="AH446:AJ449"/>
    <mergeCell ref="AK446:AM449"/>
    <mergeCell ref="AN446:AR449"/>
    <mergeCell ref="AT446:AT449"/>
    <mergeCell ref="AU446:AU449"/>
    <mergeCell ref="AV446:AV449"/>
    <mergeCell ref="K446:N449"/>
    <mergeCell ref="O446:T447"/>
    <mergeCell ref="U446:W449"/>
    <mergeCell ref="X446:Z449"/>
    <mergeCell ref="AA446:AC449"/>
    <mergeCell ref="AD446:AG449"/>
    <mergeCell ref="B446:B449"/>
    <mergeCell ref="C446:C449"/>
    <mergeCell ref="D446:D449"/>
    <mergeCell ref="E446:E449"/>
    <mergeCell ref="F446:G449"/>
    <mergeCell ref="H446:J449"/>
    <mergeCell ref="AV450:AV453"/>
    <mergeCell ref="AW450:AW453"/>
    <mergeCell ref="AY450:AY453"/>
    <mergeCell ref="AZ450:AZ453"/>
    <mergeCell ref="O452:O453"/>
    <mergeCell ref="P452:T453"/>
    <mergeCell ref="AD450:AG453"/>
    <mergeCell ref="AH450:AJ453"/>
    <mergeCell ref="AK450:AM453"/>
    <mergeCell ref="AN450:AR453"/>
    <mergeCell ref="AT450:AT453"/>
    <mergeCell ref="AU450:AU453"/>
    <mergeCell ref="H450:J453"/>
    <mergeCell ref="K450:N453"/>
    <mergeCell ref="O450:T451"/>
    <mergeCell ref="U450:W453"/>
    <mergeCell ref="X450:Z453"/>
    <mergeCell ref="AA450:AC453"/>
    <mergeCell ref="AW454:AW457"/>
    <mergeCell ref="AY454:AY457"/>
    <mergeCell ref="AZ454:AZ457"/>
    <mergeCell ref="O456:O457"/>
    <mergeCell ref="P456:T457"/>
    <mergeCell ref="AH454:AJ457"/>
    <mergeCell ref="AK454:AM457"/>
    <mergeCell ref="AN454:AR457"/>
    <mergeCell ref="AT454:AT457"/>
    <mergeCell ref="AU454:AU457"/>
    <mergeCell ref="AV454:AV457"/>
    <mergeCell ref="K454:N457"/>
    <mergeCell ref="O454:T455"/>
    <mergeCell ref="U454:W457"/>
    <mergeCell ref="X454:Z457"/>
    <mergeCell ref="AA454:AC457"/>
    <mergeCell ref="AD454:AG457"/>
    <mergeCell ref="B454:B457"/>
    <mergeCell ref="C454:C457"/>
    <mergeCell ref="D454:D457"/>
    <mergeCell ref="E454:E457"/>
    <mergeCell ref="F454:G457"/>
    <mergeCell ref="H454:J457"/>
    <mergeCell ref="B462:B465"/>
    <mergeCell ref="C462:C465"/>
    <mergeCell ref="D462:D465"/>
    <mergeCell ref="E462:E465"/>
    <mergeCell ref="F462:G465"/>
    <mergeCell ref="H462:J465"/>
    <mergeCell ref="AD458:AG461"/>
    <mergeCell ref="AH458:AJ461"/>
    <mergeCell ref="AK458:AM461"/>
    <mergeCell ref="AN458:AR461"/>
    <mergeCell ref="AT458:AU461"/>
    <mergeCell ref="AV458:AV461"/>
    <mergeCell ref="H458:J461"/>
    <mergeCell ref="K458:N461"/>
    <mergeCell ref="O458:T459"/>
    <mergeCell ref="U458:W461"/>
    <mergeCell ref="X458:Z461"/>
    <mergeCell ref="AA458:AC461"/>
    <mergeCell ref="O464:O465"/>
    <mergeCell ref="P464:T465"/>
    <mergeCell ref="B458:B461"/>
    <mergeCell ref="C458:C461"/>
    <mergeCell ref="D458:D461"/>
    <mergeCell ref="E458:E461"/>
    <mergeCell ref="F458:G461"/>
    <mergeCell ref="H466:J469"/>
    <mergeCell ref="K466:N469"/>
    <mergeCell ref="AH462:AJ465"/>
    <mergeCell ref="AK462:AM465"/>
    <mergeCell ref="AN462:AR465"/>
    <mergeCell ref="AT462:AU465"/>
    <mergeCell ref="AV462:AV465"/>
    <mergeCell ref="AD466:AG469"/>
    <mergeCell ref="AH466:AJ469"/>
    <mergeCell ref="AW462:AW465"/>
    <mergeCell ref="K462:N465"/>
    <mergeCell ref="O462:T463"/>
    <mergeCell ref="U462:W465"/>
    <mergeCell ref="X462:Z465"/>
    <mergeCell ref="AA462:AC465"/>
    <mergeCell ref="AD462:AG465"/>
    <mergeCell ref="AW458:AW461"/>
    <mergeCell ref="AY458:AZ461"/>
    <mergeCell ref="O460:O461"/>
    <mergeCell ref="P460:T461"/>
    <mergeCell ref="AY462:AZ465"/>
    <mergeCell ref="AY466:AY469"/>
    <mergeCell ref="AZ466:AZ469"/>
    <mergeCell ref="O468:O469"/>
    <mergeCell ref="P468:T469"/>
    <mergeCell ref="B470:B473"/>
    <mergeCell ref="C470:C473"/>
    <mergeCell ref="D470:D473"/>
    <mergeCell ref="E470:E473"/>
    <mergeCell ref="F470:G473"/>
    <mergeCell ref="H470:J473"/>
    <mergeCell ref="AK466:AM469"/>
    <mergeCell ref="AN466:AR469"/>
    <mergeCell ref="AT466:AT469"/>
    <mergeCell ref="AU466:AU469"/>
    <mergeCell ref="AV466:AV469"/>
    <mergeCell ref="AW466:AW469"/>
    <mergeCell ref="O466:T467"/>
    <mergeCell ref="U466:W469"/>
    <mergeCell ref="X466:Z469"/>
    <mergeCell ref="AA466:AC469"/>
    <mergeCell ref="AW470:AW473"/>
    <mergeCell ref="AY470:AY473"/>
    <mergeCell ref="AZ470:AZ473"/>
    <mergeCell ref="O472:O473"/>
    <mergeCell ref="P472:T473"/>
    <mergeCell ref="B466:B469"/>
    <mergeCell ref="C466:C469"/>
    <mergeCell ref="D466:D469"/>
    <mergeCell ref="E466:E469"/>
    <mergeCell ref="F466:G469"/>
    <mergeCell ref="B474:B477"/>
    <mergeCell ref="C474:C477"/>
    <mergeCell ref="D474:D477"/>
    <mergeCell ref="E474:E477"/>
    <mergeCell ref="F474:G477"/>
    <mergeCell ref="AH470:AJ473"/>
    <mergeCell ref="AK470:AM473"/>
    <mergeCell ref="AN470:AR473"/>
    <mergeCell ref="AT470:AT473"/>
    <mergeCell ref="AU470:AU473"/>
    <mergeCell ref="AV470:AV473"/>
    <mergeCell ref="K470:N473"/>
    <mergeCell ref="O470:T471"/>
    <mergeCell ref="U470:W473"/>
    <mergeCell ref="X470:Z473"/>
    <mergeCell ref="AA470:AC473"/>
    <mergeCell ref="AD470:AG473"/>
    <mergeCell ref="AV474:AV477"/>
    <mergeCell ref="AW474:AW477"/>
    <mergeCell ref="AY474:AY477"/>
    <mergeCell ref="AZ474:AZ477"/>
    <mergeCell ref="O476:O477"/>
    <mergeCell ref="P476:T477"/>
    <mergeCell ref="AD474:AG477"/>
    <mergeCell ref="AH474:AJ477"/>
    <mergeCell ref="AK474:AM477"/>
    <mergeCell ref="AN474:AR477"/>
    <mergeCell ref="AT474:AT477"/>
    <mergeCell ref="AU474:AU477"/>
    <mergeCell ref="H474:J477"/>
    <mergeCell ref="K474:N477"/>
    <mergeCell ref="O474:T475"/>
    <mergeCell ref="U474:W477"/>
    <mergeCell ref="X474:Z477"/>
    <mergeCell ref="AA474:AC477"/>
    <mergeCell ref="AW478:AW481"/>
    <mergeCell ref="AY478:AY481"/>
    <mergeCell ref="AZ478:AZ481"/>
    <mergeCell ref="O480:O481"/>
    <mergeCell ref="P480:T481"/>
    <mergeCell ref="B482:B485"/>
    <mergeCell ref="C482:C485"/>
    <mergeCell ref="D482:D485"/>
    <mergeCell ref="E482:E485"/>
    <mergeCell ref="F482:G485"/>
    <mergeCell ref="AH478:AJ481"/>
    <mergeCell ref="AK478:AM481"/>
    <mergeCell ref="AN478:AR481"/>
    <mergeCell ref="AT478:AT481"/>
    <mergeCell ref="AU478:AU481"/>
    <mergeCell ref="AV478:AV481"/>
    <mergeCell ref="K478:N481"/>
    <mergeCell ref="O478:T479"/>
    <mergeCell ref="U478:W481"/>
    <mergeCell ref="X478:Z481"/>
    <mergeCell ref="AA478:AC481"/>
    <mergeCell ref="AD478:AG481"/>
    <mergeCell ref="B478:B481"/>
    <mergeCell ref="C478:C481"/>
    <mergeCell ref="D478:D481"/>
    <mergeCell ref="E478:E481"/>
    <mergeCell ref="F478:G481"/>
    <mergeCell ref="H478:J481"/>
    <mergeCell ref="AV482:AV485"/>
    <mergeCell ref="AW482:AW485"/>
    <mergeCell ref="AY482:AY485"/>
    <mergeCell ref="AZ482:AZ485"/>
    <mergeCell ref="O484:O485"/>
    <mergeCell ref="P484:T485"/>
    <mergeCell ref="AD482:AG485"/>
    <mergeCell ref="AH482:AJ485"/>
    <mergeCell ref="AK482:AM485"/>
    <mergeCell ref="AN482:AR485"/>
    <mergeCell ref="AT482:AT485"/>
    <mergeCell ref="AU482:AU485"/>
    <mergeCell ref="H482:J485"/>
    <mergeCell ref="K482:N485"/>
    <mergeCell ref="O482:T483"/>
    <mergeCell ref="U482:W485"/>
    <mergeCell ref="X482:Z485"/>
    <mergeCell ref="AA482:AC485"/>
    <mergeCell ref="AA490:AC493"/>
    <mergeCell ref="AD490:AG493"/>
    <mergeCell ref="AH490:AJ493"/>
    <mergeCell ref="O492:O493"/>
    <mergeCell ref="P492:T493"/>
    <mergeCell ref="AY486:AZ489"/>
    <mergeCell ref="O488:O489"/>
    <mergeCell ref="P488:T489"/>
    <mergeCell ref="F490:G493"/>
    <mergeCell ref="H490:J493"/>
    <mergeCell ref="K490:N493"/>
    <mergeCell ref="AH486:AJ489"/>
    <mergeCell ref="AK486:AM489"/>
    <mergeCell ref="AN486:AR489"/>
    <mergeCell ref="AT486:AU489"/>
    <mergeCell ref="AV486:AV489"/>
    <mergeCell ref="AW486:AW489"/>
    <mergeCell ref="K486:N489"/>
    <mergeCell ref="O486:T487"/>
    <mergeCell ref="U486:W489"/>
    <mergeCell ref="X486:Z489"/>
    <mergeCell ref="AA486:AC489"/>
    <mergeCell ref="AD486:AG489"/>
    <mergeCell ref="D248:AR248"/>
    <mergeCell ref="B490:B493"/>
    <mergeCell ref="C490:C493"/>
    <mergeCell ref="D490:D493"/>
    <mergeCell ref="E490:E493"/>
    <mergeCell ref="B486:B489"/>
    <mergeCell ref="C486:C489"/>
    <mergeCell ref="D486:D489"/>
    <mergeCell ref="E486:E489"/>
    <mergeCell ref="F486:G489"/>
    <mergeCell ref="H486:J489"/>
    <mergeCell ref="AY498:AZ501"/>
    <mergeCell ref="BA498:BA501"/>
    <mergeCell ref="B498:AJ501"/>
    <mergeCell ref="AK498:AO501"/>
    <mergeCell ref="AP498:AR501"/>
    <mergeCell ref="AT498:AU501"/>
    <mergeCell ref="AV498:AV501"/>
    <mergeCell ref="AW498:AW501"/>
    <mergeCell ref="B494:AJ497"/>
    <mergeCell ref="AK494:AO497"/>
    <mergeCell ref="AP494:AR497"/>
    <mergeCell ref="AT494:AU497"/>
    <mergeCell ref="AK490:AM493"/>
    <mergeCell ref="AN490:AR493"/>
    <mergeCell ref="AT490:AU493"/>
    <mergeCell ref="AV490:AV493"/>
    <mergeCell ref="AW490:AW493"/>
    <mergeCell ref="AY490:AZ493"/>
    <mergeCell ref="O490:T491"/>
    <mergeCell ref="U490:W493"/>
    <mergeCell ref="X490:Z493"/>
  </mergeCells>
  <phoneticPr fontId="3"/>
  <conditionalFormatting sqref="AN258:AR325">
    <cfRule type="expression" dxfId="62" priority="61">
      <formula>IF(AN258="定",TRUE)</formula>
    </cfRule>
    <cfRule type="expression" dxfId="61" priority="62">
      <formula>IF(CA258="×",TRUE)</formula>
    </cfRule>
    <cfRule type="expression" dxfId="60" priority="63">
      <formula>IF(AN258=0,TRUE)</formula>
    </cfRule>
  </conditionalFormatting>
  <conditionalFormatting sqref="AD258 X258 U258 AD262 AD266 AD270 AD274 AD278 AD282 AD286 AD290 AD294 AD298 AD302 AD306 AD310 AD314 AD318 AD322 X262 X266 X270 X274 X278 X282 X286 X290 X294 X298 X302 X306 X310 X314 X318 X322 U262 U266 U270 U274 U278 U282 U286 U290 U294 U298 U302 U306 U310 U314 U318 U322">
    <cfRule type="expression" dxfId="59" priority="58">
      <formula>IF(U258="定",TRUE)</formula>
    </cfRule>
    <cfRule type="expression" dxfId="58" priority="59">
      <formula>IF(BI258="×",TRUE)</formula>
    </cfRule>
    <cfRule type="expression" dxfId="57" priority="60">
      <formula>IF(U258=0,TRUE)</formula>
    </cfRule>
  </conditionalFormatting>
  <conditionalFormatting sqref="AA258 AA262 AA266 AA270 AA274 AA278 AA282 AA286 AA290 AA294 AA298 AA302 AA306 AA310 AA314 AA318 AA322">
    <cfRule type="expression" dxfId="56" priority="55">
      <formula>IF(AA258="定",TRUE)</formula>
    </cfRule>
    <cfRule type="expression" dxfId="55" priority="56">
      <formula>IF(BO258="×",TRUE)</formula>
    </cfRule>
    <cfRule type="expression" dxfId="54" priority="57">
      <formula>IF(AA258=0,TRUE)</formula>
    </cfRule>
  </conditionalFormatting>
  <conditionalFormatting sqref="X378 X382 X386 X390 X394 U378 U382 U386 U390 U394">
    <cfRule type="expression" dxfId="53" priority="40">
      <formula>IF(U378="定",TRUE)</formula>
    </cfRule>
    <cfRule type="expression" dxfId="52" priority="41">
      <formula>IF(BI378="×",TRUE)</formula>
    </cfRule>
    <cfRule type="expression" dxfId="51" priority="42">
      <formula>IF(U378=0,TRUE)</formula>
    </cfRule>
  </conditionalFormatting>
  <conditionalFormatting sqref="X406 U406">
    <cfRule type="expression" dxfId="50" priority="34">
      <formula>IF(U406="定",TRUE)</formula>
    </cfRule>
    <cfRule type="expression" dxfId="49" priority="35">
      <formula>IF(BI406="×",TRUE)</formula>
    </cfRule>
    <cfRule type="expression" dxfId="48" priority="36">
      <formula>IF(U406=0,TRUE)</formula>
    </cfRule>
  </conditionalFormatting>
  <conditionalFormatting sqref="AD418 AD422 AD426 AD438 AD442 AD446 AD450 AD454 AD466 AD470 AD474 AD478 AD482">
    <cfRule type="expression" dxfId="47" priority="13">
      <formula>IF(AD418="定",TRUE)</formula>
    </cfRule>
    <cfRule type="expression" dxfId="46" priority="14">
      <formula>IF(BR418="×",TRUE)</formula>
    </cfRule>
    <cfRule type="expression" dxfId="45" priority="15">
      <formula>IF(AD418=0,TRUE)</formula>
    </cfRule>
  </conditionalFormatting>
  <conditionalFormatting sqref="X418 U418 X422 X426 U422 U426 X438 X442 X446 X450 X454 X466 X470 X474 X478 X482 U438 U442 U446 U450 U454 U466 U470 U474 U478 U482">
    <cfRule type="expression" dxfId="44" priority="10">
      <formula>IF(U418="定",TRUE)</formula>
    </cfRule>
    <cfRule type="expression" dxfId="43" priority="11">
      <formula>IF(BI418="×",TRUE)</formula>
    </cfRule>
    <cfRule type="expression" dxfId="42" priority="12">
      <formula>IF(U418=0,TRUE)</formula>
    </cfRule>
  </conditionalFormatting>
  <conditionalFormatting sqref="AD486 AD490 X486 X490 U486 U490 AD458 AD462 X458 X462 U458 U462 AD434 X434 U434 AD430 X430 U430">
    <cfRule type="expression" dxfId="41" priority="4">
      <formula>IF(U430="定",TRUE)</formula>
    </cfRule>
    <cfRule type="expression" dxfId="40" priority="5">
      <formula>IF(BI430="×",TRUE)</formula>
    </cfRule>
    <cfRule type="expression" dxfId="39" priority="6">
      <formula>IF(U430=0,TRUE)</formula>
    </cfRule>
  </conditionalFormatting>
  <conditionalFormatting sqref="AA486 AA490 AA458 AA462 AA434 AA430">
    <cfRule type="expression" dxfId="38" priority="1">
      <formula>IF(AA430="定",TRUE)</formula>
    </cfRule>
    <cfRule type="expression" dxfId="37" priority="2">
      <formula>IF(BO430="×",TRUE)</formula>
    </cfRule>
    <cfRule type="expression" dxfId="36" priority="3">
      <formula>IF(AA430=0,TRUE)</formula>
    </cfRule>
  </conditionalFormatting>
  <conditionalFormatting sqref="AD330 X330 U330 AD334 AD338 AD342 AD346 AD350 AD354 AD358 AD362 AD366 AD370 AD374 AD378 AD382 AD386 AD390 AD394 AD398 AD402 AD406 X342 X346 X370 X374 X398 X402 U342 U346 U370 U374 U398 U402 X334 X338 U334 U338">
    <cfRule type="expression" dxfId="35" priority="52">
      <formula>IF(U330="定",TRUE)</formula>
    </cfRule>
    <cfRule type="expression" dxfId="34" priority="53">
      <formula>IF(BI330="×",TRUE)</formula>
    </cfRule>
    <cfRule type="expression" dxfId="33" priority="54">
      <formula>IF(U330=0,TRUE)</formula>
    </cfRule>
  </conditionalFormatting>
  <conditionalFormatting sqref="AA330 AA342 AA346 AA370 AA374 AA398 AA402 AA334 AA338">
    <cfRule type="expression" dxfId="32" priority="49">
      <formula>IF(AA330="定",TRUE)</formula>
    </cfRule>
    <cfRule type="expression" dxfId="31" priority="50">
      <formula>IF(BO330="×",TRUE)</formula>
    </cfRule>
    <cfRule type="expression" dxfId="30" priority="51">
      <formula>IF(AA330=0,TRUE)</formula>
    </cfRule>
  </conditionalFormatting>
  <conditionalFormatting sqref="X350 X354 X358 X362 X366 U350 U354 U358 U362 U366">
    <cfRule type="expression" dxfId="29" priority="46">
      <formula>IF(U350="定",TRUE)</formula>
    </cfRule>
    <cfRule type="expression" dxfId="28" priority="47">
      <formula>IF(BI350="×",TRUE)</formula>
    </cfRule>
    <cfRule type="expression" dxfId="27" priority="48">
      <formula>IF(U350=0,TRUE)</formula>
    </cfRule>
  </conditionalFormatting>
  <conditionalFormatting sqref="AA350 AA354 AA358 AA362 AA366">
    <cfRule type="expression" dxfId="26" priority="43">
      <formula>IF(AA350="定",TRUE)</formula>
    </cfRule>
    <cfRule type="expression" dxfId="25" priority="44">
      <formula>IF(BO350="×",TRUE)</formula>
    </cfRule>
    <cfRule type="expression" dxfId="24" priority="45">
      <formula>IF(AA350=0,TRUE)</formula>
    </cfRule>
  </conditionalFormatting>
  <conditionalFormatting sqref="AA378 AA382 AA386 AA390 AA394">
    <cfRule type="expression" dxfId="23" priority="37">
      <formula>IF(AA378="定",TRUE)</formula>
    </cfRule>
    <cfRule type="expression" dxfId="22" priority="38">
      <formula>IF(BO378="×",TRUE)</formula>
    </cfRule>
    <cfRule type="expression" dxfId="21" priority="39">
      <formula>IF(AA378=0,TRUE)</formula>
    </cfRule>
  </conditionalFormatting>
  <conditionalFormatting sqref="AA406">
    <cfRule type="expression" dxfId="20" priority="31">
      <formula>IF(AA406="定",TRUE)</formula>
    </cfRule>
    <cfRule type="expression" dxfId="19" priority="32">
      <formula>IF(BO406="×",TRUE)</formula>
    </cfRule>
    <cfRule type="expression" dxfId="18" priority="33">
      <formula>IF(AA406=0,TRUE)</formula>
    </cfRule>
  </conditionalFormatting>
  <conditionalFormatting sqref="AA418 AA422 AA426 AA438 AA442 AA446 AA450 AA454 AA466 AA470 AA474 AA478 AA482">
    <cfRule type="expression" dxfId="17" priority="7">
      <formula>IF(AA418="定",TRUE)</formula>
    </cfRule>
    <cfRule type="expression" dxfId="16" priority="8">
      <formula>IF(BO418="×",TRUE)</formula>
    </cfRule>
    <cfRule type="expression" dxfId="15" priority="9">
      <formula>IF(AA418=0,TRUE)</formula>
    </cfRule>
  </conditionalFormatting>
  <conditionalFormatting sqref="AD414">
    <cfRule type="expression" dxfId="14" priority="22">
      <formula>IF(AD414="定",TRUE)</formula>
    </cfRule>
    <cfRule type="expression" dxfId="13" priority="23">
      <formula>IF(BR414="×",TRUE)</formula>
    </cfRule>
    <cfRule type="expression" dxfId="12" priority="24">
      <formula>IF(AD414=0,TRUE)</formula>
    </cfRule>
  </conditionalFormatting>
  <conditionalFormatting sqref="AN330:AR409">
    <cfRule type="expression" dxfId="11" priority="28">
      <formula>IF(AN330="定",TRUE)</formula>
    </cfRule>
    <cfRule type="expression" dxfId="10" priority="29">
      <formula>IF(CA330="×",TRUE)</formula>
    </cfRule>
    <cfRule type="expression" dxfId="9" priority="30">
      <formula>IF(AN330=0,TRUE)</formula>
    </cfRule>
  </conditionalFormatting>
  <conditionalFormatting sqref="AN414:AR493">
    <cfRule type="expression" dxfId="8" priority="25">
      <formula>IF(AN414="定",TRUE)</formula>
    </cfRule>
    <cfRule type="expression" dxfId="7" priority="26">
      <formula>IF(CA414="×",TRUE)</formula>
    </cfRule>
    <cfRule type="expression" dxfId="6" priority="27">
      <formula>IF(AN414=0,TRUE)</formula>
    </cfRule>
  </conditionalFormatting>
  <conditionalFormatting sqref="X414 U414">
    <cfRule type="expression" dxfId="5" priority="19">
      <formula>IF(U414="定",TRUE)</formula>
    </cfRule>
    <cfRule type="expression" dxfId="4" priority="20">
      <formula>IF(BI414="×",TRUE)</formula>
    </cfRule>
    <cfRule type="expression" dxfId="3" priority="21">
      <formula>IF(U414=0,TRUE)</formula>
    </cfRule>
  </conditionalFormatting>
  <conditionalFormatting sqref="AA414">
    <cfRule type="expression" dxfId="2" priority="16">
      <formula>IF(AA414="定",TRUE)</formula>
    </cfRule>
    <cfRule type="expression" dxfId="1" priority="17">
      <formula>IF(BO414="×",TRUE)</formula>
    </cfRule>
    <cfRule type="expression" dxfId="0" priority="18">
      <formula>IF(AA414=0,TRUE)</formula>
    </cfRule>
  </conditionalFormatting>
  <dataValidations count="5">
    <dataValidation type="whole" allowBlank="1" showInputMessage="1" showErrorMessage="1" sqref="AH330:AJ341 AH350:AJ369 AH378:AJ397 AH406:AJ409 AH414:AJ429 AH438:AJ457 AH466:AJ485" xr:uid="{D5FDC338-FD15-47C6-AF8B-941148489FC7}">
      <formula1>1</formula1>
      <formula2>10</formula2>
    </dataValidation>
    <dataValidation type="list" allowBlank="1" showInputMessage="1" showErrorMessage="1" sqref="H342:J349 H370:J377 H398:J405 H430:J437 H458:J465 H486:J493 H258:J325" xr:uid="{3325613A-D324-4232-A289-2CBD7B3B9E11}">
      <formula1>"○,定,×,－"</formula1>
    </dataValidation>
    <dataValidation type="whole" allowBlank="1" showInputMessage="1" showErrorMessage="1" sqref="L26:M27 X26:Y27 L31:M32 X31:Y32 AN31:AO32 AN26:AO27 L44:M45 X44:Y45 L49:M50 X49:Y50 AN49:AO50 AN44:AO45 L63:M64 X63:Y64 L68:M69 X68:Y69 AN68:AO69 AN63:AO64 L81:M82 X81:Y82 L86:M87 X86:Y87 AN86:AO87 AN81:AO82 L99:M100 X99:Y100 L104:M105 X104:Y105 AN104:AO105 AN99:AO100 L118:M119 X118:Y119 L123:M124 X123:Y124 AN123:AO124 AN118:AO119 L136:M137 X136:Y137 L141:M142 X141:Y142 AN141:AO142 AN136:AO137 L155:M156 X155:Y156 L160:M161 X160:Y161 AN160:AO161 AN155:AO156 L173:M174 X173:Y174 L178:M179 X178:Y179 AN178:AO179 AN173:AO174 L191:M192 X191:Y192 L196:M197 X196:Y197 AN196:AO197 AN191:AO192" xr:uid="{2E26D76B-3FB2-48AB-A038-BCCDB7A7E704}">
      <formula1>0</formula1>
      <formula2>59</formula2>
    </dataValidation>
    <dataValidation type="list" allowBlank="1" showInputMessage="1" showErrorMessage="1" sqref="H466:J485 H438:J457 H330:J341 H378:J397 H406:J409 H414:J429 H350:J369" xr:uid="{0DC8D0D6-4E66-4886-9FC2-4C994E0EBB56}">
      <formula1>"△,定,×,－"</formula1>
    </dataValidation>
    <dataValidation type="whole" allowBlank="1" showInputMessage="1" showErrorMessage="1" sqref="H26:I27 H31:I32 H44:I45 H49:I50 H63:I64 H68:I69 H81:I82 H86:I87 H99:I100 H104:I105 H118:I119 H123:I124 H136:I137 H141:I142 H155:I156 H160:I161 H173:I174 H178:I179 H191:I192 H196:I197" xr:uid="{B1FA0F8A-2FC0-49DF-94D6-96EF65AFF99D}">
      <formula1>5</formula1>
      <formula2>28</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rowBreaks count="4" manualBreakCount="4">
    <brk id="58" max="43" man="1"/>
    <brk id="243" max="43" man="1"/>
    <brk id="329" max="43" man="1"/>
    <brk id="41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記載例</vt:lpstr>
      <vt:lpstr>支給額計算書</vt:lpstr>
      <vt:lpstr>記載例!Print_Area</vt:lpstr>
      <vt:lpstr>支給額計算書!Print_Area</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2021-06-28T06:48:05Z</cp:lastPrinted>
  <dcterms:created xsi:type="dcterms:W3CDTF">2021-06-17T05:36:58Z</dcterms:created>
  <dcterms:modified xsi:type="dcterms:W3CDTF">2021-07-14T01:09:25Z</dcterms:modified>
</cp:coreProperties>
</file>