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Jm0026-smb5\健康福祉部\健康福祉部（本庁）\各課専用\こども・子育て総合支援室\●保育・子育て支援担当\◆子育て支援担当\77 保育環境等向上支援事業費補助金、保育等子育ち環境充実事業費補助金（H30～R4）\★交付要綱、募集要領\02_募集要領\★R8募集要領\HP用（参考\"/>
    </mc:Choice>
  </mc:AlternateContent>
  <xr:revisionPtr revIDLastSave="0" documentId="13_ncr:1_{42D699F8-3FBB-4A24-BD99-3B2556DCD023}" xr6:coauthVersionLast="47" xr6:coauthVersionMax="47" xr10:uidLastSave="{00000000-0000-0000-0000-000000000000}"/>
  <workbookProtection workbookAlgorithmName="SHA-512" workbookHashValue="MH8wC7dDN/1RnobBGr3nTWRppMPO732NDD1NZ+sxZejlLKLybtclzOVik7X7rNRP0G52ZwARxltpWrhMpxLDNg==" workbookSaltValue="fee6twCl7evGCtRb97Fh/g==" workbookSpinCount="100000" lockStructure="1"/>
  <bookViews>
    <workbookView xWindow="-120" yWindow="-16320" windowWidth="29040" windowHeight="1572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３号" sheetId="4" r:id="rId9"/>
    <sheet name="４号" sheetId="5"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'１号'!$A$1:$AK$57</definedName>
    <definedName name="_xlnm.Print_Area" localSheetId="7">'２号'!$A$1:$AK$56</definedName>
    <definedName name="_xlnm.Print_Area" localSheetId="8">'３号'!$A$1:$AK$55</definedName>
    <definedName name="_xlnm.Print_Area" localSheetId="9">'４号'!$A$1:$AK$50</definedName>
    <definedName name="_xlnm.Print_Area" localSheetId="2">'参考１－１'!$A$1:$H$48</definedName>
    <definedName name="_xlnm.Print_Area" localSheetId="3">'参考１－２'!$A$1:$H$30</definedName>
    <definedName name="_xlnm.Print_Area" localSheetId="4">参考２!$A$1:$AL$29</definedName>
    <definedName name="_xlnm.Print_Area" localSheetId="5">参考３!$A$1:$AK$50</definedName>
    <definedName name="_xlnm.Print_Area" localSheetId="10">'参考５－１'!$A$1:$H$50</definedName>
    <definedName name="_xlnm.Print_Area" localSheetId="11">'参考５－２'!$A$1:$H$34</definedName>
    <definedName name="_xlnm.Print_Area" localSheetId="12">参考６!$A$1:$AL$29</definedName>
    <definedName name="_xlnm.Print_Area" localSheetId="0">'申請書一式(目次)'!$A$1:$I$58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5" l="1"/>
  <c r="C19" i="25"/>
  <c r="C16" i="25"/>
  <c r="G16" i="27" l="1"/>
  <c r="G30" i="25"/>
  <c r="U9" i="3" l="1"/>
  <c r="AG3" i="13"/>
  <c r="C8" i="25" l="1"/>
  <c r="E26" i="13"/>
  <c r="E25" i="13"/>
  <c r="E24" i="13"/>
  <c r="E23" i="13"/>
  <c r="E22" i="13"/>
  <c r="E21" i="13"/>
  <c r="F3" i="17" l="1"/>
  <c r="M3" i="28" l="1"/>
  <c r="C12" i="27"/>
  <c r="E26" i="21" s="1"/>
  <c r="C21" i="25"/>
  <c r="C18" i="25"/>
  <c r="C15" i="25"/>
  <c r="H7" i="29" l="1"/>
  <c r="H6" i="29"/>
  <c r="C6" i="29"/>
  <c r="C10" i="27" l="1"/>
  <c r="E25" i="21" s="1"/>
  <c r="C8" i="27"/>
  <c r="E24" i="21" s="1"/>
  <c r="L27" i="13" l="1"/>
  <c r="H4" i="27" l="1"/>
  <c r="H4" i="25"/>
  <c r="F4" i="26" l="1"/>
  <c r="F4" i="17" l="1"/>
  <c r="C20" i="25" l="1"/>
  <c r="E23" i="21" s="1"/>
  <c r="C17" i="25"/>
  <c r="E22" i="21" s="1"/>
  <c r="C14" i="25"/>
  <c r="E21" i="21" s="1"/>
  <c r="C12" i="25"/>
  <c r="C10" i="25"/>
  <c r="AB3" i="28" l="1"/>
  <c r="AA3" i="28"/>
  <c r="Z3" i="28"/>
  <c r="Y3" i="28"/>
  <c r="X3" i="28"/>
  <c r="L27" i="21" l="1"/>
  <c r="C16" i="27"/>
  <c r="E16" i="27" s="1"/>
  <c r="F16" i="27" s="1"/>
  <c r="H16" i="27" s="1"/>
  <c r="P42" i="5" s="1"/>
  <c r="C30" i="25"/>
  <c r="E30" i="25" s="1"/>
  <c r="F30" i="25" s="1"/>
  <c r="H30" i="25" s="1"/>
  <c r="P41" i="5" s="1"/>
  <c r="U24" i="5"/>
  <c r="U19" i="5"/>
  <c r="U18" i="5"/>
  <c r="U15" i="5"/>
  <c r="U14" i="5"/>
  <c r="U10" i="5"/>
  <c r="U9" i="5"/>
  <c r="U24" i="4"/>
  <c r="U19" i="4"/>
  <c r="U18" i="4"/>
  <c r="U15" i="4"/>
  <c r="U14" i="4"/>
  <c r="U10" i="4"/>
  <c r="U9" i="4"/>
  <c r="U24" i="3"/>
  <c r="U19" i="3"/>
  <c r="U18" i="3"/>
  <c r="U15" i="3"/>
  <c r="U14" i="3"/>
  <c r="U10" i="3"/>
  <c r="H6" i="16"/>
  <c r="H7" i="16"/>
  <c r="G5" i="16"/>
  <c r="C6" i="16"/>
  <c r="G5" i="29" l="1"/>
  <c r="F4" i="27"/>
  <c r="F4" i="25"/>
  <c r="F3" i="27"/>
  <c r="F3" i="25"/>
  <c r="P40" i="5"/>
  <c r="J29" i="23"/>
  <c r="U22" i="23" l="1"/>
  <c r="U18" i="23"/>
  <c r="U17" i="23"/>
  <c r="U14" i="23"/>
  <c r="U13" i="23"/>
  <c r="U9" i="23"/>
  <c r="U8" i="23"/>
  <c r="F3" i="26"/>
  <c r="C16" i="26"/>
  <c r="E16" i="26" s="1"/>
  <c r="F16" i="26" s="1"/>
  <c r="H16" i="26" s="1"/>
  <c r="C30" i="17"/>
  <c r="E30" i="17" s="1"/>
  <c r="F30" i="17" s="1"/>
  <c r="H30" i="17" l="1"/>
  <c r="L9" i="13" s="1"/>
  <c r="L10" i="13"/>
  <c r="P46" i="1"/>
  <c r="P45" i="1" l="1"/>
  <c r="P44" i="1" s="1"/>
  <c r="L11" i="13"/>
  <c r="L13" i="13" s="1"/>
  <c r="L14" i="13" s="1"/>
  <c r="AG3" i="21"/>
  <c r="X3" i="21"/>
  <c r="AM3" i="5" l="1"/>
  <c r="C26" i="5" s="1"/>
  <c r="AD3" i="28" l="1"/>
  <c r="AC3" i="28"/>
  <c r="AE3" i="28"/>
  <c r="AR3" i="28" l="1"/>
  <c r="AQ3" i="28"/>
  <c r="AO3" i="28"/>
  <c r="AN3" i="28"/>
  <c r="AM3" i="28"/>
  <c r="AL3" i="28"/>
  <c r="AK3" i="28"/>
  <c r="AH3" i="28"/>
  <c r="AG3" i="28"/>
  <c r="AF3" i="28"/>
  <c r="N3" i="28"/>
  <c r="R3" i="28" l="1"/>
  <c r="L3" i="28" l="1"/>
  <c r="K3" i="28"/>
  <c r="J3" i="28"/>
  <c r="I3" i="28"/>
  <c r="G3" i="28"/>
  <c r="H3" i="28"/>
  <c r="F3" i="28"/>
  <c r="E3" i="28"/>
  <c r="C5" i="16" l="1"/>
  <c r="C5" i="29" l="1"/>
  <c r="S3" i="28"/>
  <c r="X3" i="13"/>
  <c r="V3" i="28" l="1"/>
  <c r="L10" i="21" l="1"/>
  <c r="U3" i="28"/>
  <c r="AP3" i="28" l="1"/>
  <c r="T3" i="28"/>
  <c r="W3" i="28" s="1"/>
  <c r="L9" i="21"/>
  <c r="L11" i="21" s="1"/>
  <c r="L13" i="21" s="1"/>
  <c r="L14" i="21" s="1"/>
  <c r="AM3" i="1"/>
  <c r="C36" i="1" l="1"/>
  <c r="C26" i="3"/>
  <c r="C26" i="4"/>
  <c r="AA3" i="23"/>
  <c r="C38" i="23" s="1"/>
  <c r="AJ3" i="28"/>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例）令和８年４月１日　→2026/04/01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1" authorId="1" shapeId="0" xr:uid="{34804574-E619-4639-96D8-D52A0AC86A3A}">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
※エクセルの場合は、上記申請日を入力すると自動入力されます</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
※エクセルの場合は自動計算されます</t>
        </r>
      </text>
    </comment>
    <comment ref="P45" authorId="0" shapeId="0" xr:uid="{0C72243F-5D52-42F2-967A-C1C8D7C776AB}">
      <text>
        <r>
          <rPr>
            <sz val="9"/>
            <color indexed="81"/>
            <rFont val="MS P ゴシック"/>
            <family val="3"/>
            <charset val="128"/>
          </rPr>
          <t>参考様式１－１の５⑧に記載の額と一致させてください
※エクセルの場合は参考様式１－１の数値が自動入力されます</t>
        </r>
      </text>
    </comment>
    <comment ref="P46" authorId="0" shapeId="0" xr:uid="{B98B313B-B28C-49F3-935E-A33A7BF0E24E}">
      <text>
        <r>
          <rPr>
            <sz val="9"/>
            <color indexed="81"/>
            <rFont val="MS P ゴシック"/>
            <family val="3"/>
            <charset val="128"/>
          </rPr>
          <t>参考様式１－２の２⑧に記載の額と一致させてください
※エクセルの場合は参考様式１－２の数値が自動入力されます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 xml:space="preserve">課題が複数あり、誠意内容も課題ごとに異なる場合は、課題ごとに書き分けてください
</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整備項目が複数ある場合は、書き分けて記載ください</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※エクセルの場合は水色のセルのみ記載（ピンク色のセルは自動計算されます）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総事業費が250,000円以下の事業は対象となりませんので、ご留意ください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
※エクセルの場合は自動計算</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※エクセルの場合は水色のセルのみ入力ください（ピンク色のセルは自動計算されます）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
※エクセルの場合は様式４に入力した内容が自動入力されます</t>
        </r>
      </text>
    </comment>
    <comment ref="L9" authorId="0" shapeId="0" xr:uid="{C363C6C5-07C7-4403-A4D3-4479B2B79236}">
      <text>
        <r>
          <rPr>
            <sz val="9"/>
            <color indexed="81"/>
            <rFont val="MS P ゴシック"/>
            <family val="3"/>
            <charset val="128"/>
          </rPr>
          <t>「摘要」や「※」を参考に記載ください
※エクセルの場合は参考様式５－１に入力した内容が自動入力されます</t>
        </r>
      </text>
    </comment>
    <comment ref="L10" authorId="0" shapeId="0" xr:uid="{7260C62C-E313-47F7-A029-A0DDA4CE2D7C}">
      <text>
        <r>
          <rPr>
            <sz val="9"/>
            <color indexed="81"/>
            <rFont val="MS P ゴシック"/>
            <family val="3"/>
            <charset val="128"/>
          </rPr>
          <t>「摘要」や「※」を参考に記載ください
※エクセルの場合は参考様式５－２に入力した内容が自動入力されます</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30FBB923-1188-47D6-9ACF-F10E8CB6B673}">
      <text>
        <r>
          <rPr>
            <sz val="9"/>
            <color indexed="81"/>
            <rFont val="MS P ゴシック"/>
            <family val="3"/>
            <charset val="128"/>
          </rPr>
          <t>総事業費を記載ください
※エクセルの場合は自動計算されます</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
※エクセルの場合は自動計算されます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
※エクセルの場合は様式１に入力した内容が自動入力されます</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総事業費が250,000円以下の事業は対象となりませんので、ご留意ください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
※エクセルの場合は自動計算</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
※エクセルの場合は様式１に入力した内容が自動入力されます</t>
        </r>
      </text>
    </comment>
    <comment ref="L9" authorId="0" shapeId="0" xr:uid="{764B1DC6-4FFA-4586-813B-189F51B1C4F1}">
      <text>
        <r>
          <rPr>
            <sz val="9"/>
            <color indexed="81"/>
            <rFont val="MS P ゴシック"/>
            <family val="3"/>
            <charset val="128"/>
          </rPr>
          <t>「摘要」や「※」を参考に記載ください
※エクセルの場合は参考様式１－１に入力した内容が自動入力されます</t>
        </r>
      </text>
    </comment>
    <comment ref="L10" authorId="0" shapeId="0" xr:uid="{FF07C572-E4B7-4CD3-8F07-81C43A50DF50}">
      <text>
        <r>
          <rPr>
            <sz val="9"/>
            <color indexed="81"/>
            <rFont val="MS P ゴシック"/>
            <family val="3"/>
            <charset val="128"/>
          </rPr>
          <t>「摘要」や「※」を参考に記載ください
※エクセルの場合は参考様式１－２に入力した内容が自動入力されます</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AAFC127D-210A-4FAE-9C30-30A5639AE842}">
      <text>
        <r>
          <rPr>
            <sz val="9"/>
            <color indexed="81"/>
            <rFont val="MS P ゴシック"/>
            <family val="3"/>
            <charset val="128"/>
          </rPr>
          <t>総事業費を記載ください
※エクセルの場合は自動計算されます</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
※エクセルの場合は自動計算されます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
※エクセルの場合は様式１より転記されます</t>
        </r>
      </text>
    </comment>
    <comment ref="U8" authorId="0" shapeId="0" xr:uid="{E9E6CBDE-61A2-4FBA-BB80-11E4A46F4057}">
      <text>
        <r>
          <rPr>
            <sz val="9"/>
            <color indexed="81"/>
            <rFont val="MS P ゴシック"/>
            <family val="3"/>
            <charset val="128"/>
          </rPr>
          <t>申請者の住所を記載ください
※エクセルの場合は自動入力されます</t>
        </r>
      </text>
    </comment>
    <comment ref="U13" authorId="0" shapeId="0" xr:uid="{C43668E4-7C21-4E34-ADFB-7B10FBA3BD50}">
      <text>
        <r>
          <rPr>
            <sz val="9"/>
            <color indexed="81"/>
            <rFont val="MS P ゴシック"/>
            <family val="3"/>
            <charset val="128"/>
          </rPr>
          <t>申請者の法人等の種別・名称を記載ください
※エクセルの場合は自動入力されます
※欄外「記入要領」注１参照</t>
        </r>
      </text>
    </comment>
    <comment ref="U18" authorId="0" shapeId="0" xr:uid="{4302E92B-254B-4686-B143-A15904AA269F}">
      <text>
        <r>
          <rPr>
            <sz val="9"/>
            <color indexed="81"/>
            <rFont val="MS P ゴシック"/>
            <family val="3"/>
            <charset val="128"/>
          </rPr>
          <t>申請者の代表者役職・氏名を記載ください
※エクセルの場合は自動入力されます
※欄外「記入要領」注２、注３参照</t>
        </r>
      </text>
    </comment>
    <comment ref="U22" authorId="0" shapeId="0" xr:uid="{14A5F6B7-2491-46CC-92F2-0CB1FF622F7D}">
      <text>
        <r>
          <rPr>
            <sz val="9"/>
            <color indexed="81"/>
            <rFont val="MS P ゴシック"/>
            <family val="3"/>
            <charset val="128"/>
          </rPr>
          <t>施設名称を記載ください
※エクセルの場合は自動入力されます</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
※エクセルの場合は「口座名義人欄」で入力したカナが自動入力されますが、変換によっては、正しく入力されないため、御確認ください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
※エクセルの場合は様式１より転記されます</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5" authorId="0" shapeId="0" xr:uid="{057E2443-BB3B-4EB0-B72D-8C98A0168F26}">
      <text>
        <r>
          <rPr>
            <sz val="9"/>
            <color indexed="81"/>
            <rFont val="MS P ゴシック"/>
            <family val="3"/>
            <charset val="128"/>
          </rPr>
          <t>※エクセルの場合、ピンク色のセルは様式１より転記されます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例：令和８年４月１日
→2026/04/01</t>
        </r>
      </text>
    </comment>
    <comment ref="U10" authorId="0" shapeId="0" xr:uid="{1BF99B0F-52FD-49F5-81E7-822C759DBD0A}">
      <text>
        <r>
          <rPr>
            <sz val="9"/>
            <color indexed="81"/>
            <rFont val="MS P ゴシック"/>
            <family val="3"/>
            <charset val="128"/>
          </rPr>
          <t>申請者の住所を記載ください
※エクセルの場合は１号様式に入力した内容が自動入力されます</t>
        </r>
      </text>
    </comment>
    <comment ref="U14" authorId="0" shapeId="0" xr:uid="{30A1A96F-4E59-4A4D-BD5C-DCA4EEE22B67}">
      <text>
        <r>
          <rPr>
            <sz val="9"/>
            <color indexed="81"/>
            <rFont val="MS P ゴシック"/>
            <family val="3"/>
            <charset val="128"/>
          </rPr>
          <t>申請者の法人名等の種別・名称を記載ください
※エクセルの場合は１号様式に入力した内容が自動入力されます</t>
        </r>
      </text>
    </comment>
    <comment ref="U18" authorId="0" shapeId="0" xr:uid="{F39EE3E1-8A75-4E08-8724-C582BF75806C}">
      <text>
        <r>
          <rPr>
            <sz val="9"/>
            <color indexed="81"/>
            <rFont val="MS P ゴシック"/>
            <family val="3"/>
            <charset val="128"/>
          </rPr>
          <t>申請者の代表者職・氏名を記載ください
※エクセルの場合は１号様式に入力した内容が自動入力されます</t>
        </r>
      </text>
    </comment>
    <comment ref="U24" authorId="0" shapeId="0" xr:uid="{701C8400-4A47-4550-BAC1-FE32590C250B}">
      <text>
        <r>
          <rPr>
            <sz val="9"/>
            <color indexed="81"/>
            <rFont val="MS P ゴシック"/>
            <family val="3"/>
            <charset val="128"/>
          </rPr>
          <t>施設名称を記載ください
※エクセルの場合は１号様式に入力した内容が自動入力されます</t>
        </r>
      </text>
    </comment>
    <comment ref="C26" authorId="0" shapeId="0" xr:uid="{BFAF7CF0-963B-41C6-92BB-9FD57DD713EE}">
      <text>
        <r>
          <rPr>
            <sz val="9"/>
            <color indexed="81"/>
            <rFont val="MS P ゴシック"/>
            <family val="3"/>
            <charset val="128"/>
          </rPr>
          <t>「令和○年度保育環境等向上支援事業費補助金変更承認申請書」と記載ください
※「○」は申請年度を記載
※エクセルの場合は、上記申請日を入力すると自動入力されます</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例：令和８年４月１日
→2026/04/01</t>
        </r>
      </text>
    </comment>
    <comment ref="U10" authorId="0" shapeId="0" xr:uid="{BA942295-DCF6-4E28-845C-6D13632C8497}">
      <text>
        <r>
          <rPr>
            <sz val="9"/>
            <color indexed="81"/>
            <rFont val="MS P ゴシック"/>
            <family val="3"/>
            <charset val="128"/>
          </rPr>
          <t>申請者の住所を記載ください
※エクセルの場合は１号様式に入力した内容が自動入力されます</t>
        </r>
      </text>
    </comment>
    <comment ref="U14" authorId="0" shapeId="0" xr:uid="{868FEF95-D814-4681-AAB6-7F61C0A3A325}">
      <text>
        <r>
          <rPr>
            <sz val="9"/>
            <color indexed="81"/>
            <rFont val="MS P ゴシック"/>
            <family val="3"/>
            <charset val="128"/>
          </rPr>
          <t>申請者の法人等の種別・役職を記載ください
※エクセルの場合は１号様式に入力した内容が自動入力されます</t>
        </r>
      </text>
    </comment>
    <comment ref="U18" authorId="0" shapeId="0" xr:uid="{60351C59-C3E8-486E-B2C5-55B603E94404}">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A424B2BD-EEFC-4781-87E1-0737E2FC2B5F}">
      <text>
        <r>
          <rPr>
            <sz val="9"/>
            <color indexed="81"/>
            <rFont val="MS P ゴシック"/>
            <family val="3"/>
            <charset val="128"/>
          </rPr>
          <t>施設名称を記載ください
※エクセルの場合は１号様式に入力した内容が自動入力されます</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
※エクセルの場合は、上記申請日を入力すると自動入力されます</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例：令和９年２月28日
→2027/02/28</t>
        </r>
      </text>
    </comment>
    <comment ref="U10" authorId="0" shapeId="0" xr:uid="{388399D0-8247-423E-BF14-76A80E7B0E28}">
      <text>
        <r>
          <rPr>
            <sz val="9"/>
            <color indexed="81"/>
            <rFont val="MS P ゴシック"/>
            <family val="3"/>
            <charset val="128"/>
          </rPr>
          <t>申請者の住所を記載ください
※エクセルの場合は１号様式に入力した内容が自動入力されます</t>
        </r>
      </text>
    </comment>
    <comment ref="U14" authorId="0" shapeId="0" xr:uid="{EC5381B6-053A-4E4D-88D9-DA964A052DB4}">
      <text>
        <r>
          <rPr>
            <sz val="9"/>
            <color indexed="81"/>
            <rFont val="MS P ゴシック"/>
            <family val="3"/>
            <charset val="128"/>
          </rPr>
          <t>申請者の法人等の種別・名称を記載ください
※エクセルの場合は１号様式に入力した内容が自動入力されます</t>
        </r>
      </text>
    </comment>
    <comment ref="U18" authorId="0" shapeId="0" xr:uid="{EFDB7CC1-B6CB-4FE1-B657-257C3AD751EE}">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2E91C9C4-405E-4712-9E29-F6C98CB7981D}">
      <text>
        <r>
          <rPr>
            <sz val="9"/>
            <color indexed="81"/>
            <rFont val="MS P ゴシック"/>
            <family val="3"/>
            <charset val="128"/>
          </rPr>
          <t>施設名称を記載ください
※エクセルの場合は１号様式に入力した内容が自動入力されます</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
※エクセルの場合は、上記実績報告日を入力すると自動入力されます</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
※エクセルの場合は自動入力されます</t>
        </r>
      </text>
    </comment>
    <comment ref="P41" authorId="0" shapeId="0" xr:uid="{C2FD0FA8-CB06-41FF-A4E1-AB692CAFE67D}">
      <text>
        <r>
          <rPr>
            <sz val="9"/>
            <color indexed="81"/>
            <rFont val="MS P ゴシック"/>
            <family val="3"/>
            <charset val="128"/>
          </rPr>
          <t>参考様式５－１の５⑧に記載の額と一致させてください
※エクセルの場合は参考様式５－１の数値が自動入力されます</t>
        </r>
      </text>
    </comment>
    <comment ref="P42" authorId="0" shapeId="0" xr:uid="{A77A0096-2702-4CD9-9A99-2B379A1F755C}">
      <text>
        <r>
          <rPr>
            <sz val="9"/>
            <color indexed="81"/>
            <rFont val="MS P ゴシック"/>
            <family val="3"/>
            <charset val="128"/>
          </rPr>
          <t>参考様式５－２の２⑧に記載の額と一致させてください
※エクセルの場合は参考様式５－２の数値が自動入力されます</t>
        </r>
      </text>
    </comment>
  </commentList>
</comments>
</file>

<file path=xl/sharedStrings.xml><?xml version="1.0" encoding="utf-8"?>
<sst xmlns="http://schemas.openxmlformats.org/spreadsheetml/2006/main" count="762" uniqueCount="469">
  <si>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</si>
  <si>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</si>
  <si>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</si>
  <si>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</si>
  <si>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</si>
  <si>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</si>
  <si>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</si>
  <si>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</si>
  <si>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</si>
  <si>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</si>
  <si>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</si>
  <si>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</si>
  <si>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</si>
  <si>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</si>
  <si>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</si>
  <si>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</si>
  <si>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</si>
  <si>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</si>
  <si>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</si>
  <si>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</si>
  <si>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</si>
  <si>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</si>
  <si>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</si>
  <si>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</si>
  <si>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</si>
  <si>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</si>
  <si>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</si>
  <si>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</si>
  <si>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</si>
  <si>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</si>
  <si>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</si>
  <si>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</si>
  <si>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</si>
  <si>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</si>
  <si>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</si>
  <si>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</si>
  <si>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</si>
  <si>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</si>
  <si>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</si>
  <si>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</si>
  <si>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</si>
  <si>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</si>
  <si>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</si>
  <si>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</si>
  <si>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</si>
  <si>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</si>
  <si>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</si>
  <si>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</si>
  <si>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</si>
  <si>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</si>
  <si>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</si>
  <si>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</si>
  <si>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</si>
  <si>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</si>
  <si>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</si>
  <si>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</si>
  <si>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</si>
  <si>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</si>
  <si>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</si>
  <si>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</si>
  <si>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</si>
  <si>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</si>
  <si>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</si>
  <si>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</si>
  <si>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</si>
  <si>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</si>
  <si>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</si>
  <si>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</si>
  <si>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</si>
  <si>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</si>
  <si>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</si>
  <si>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</si>
  <si>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</si>
  <si>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</si>
  <si>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</si>
  <si>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</si>
  <si>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</si>
  <si>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</si>
  <si>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</si>
  <si>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</si>
  <si>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</si>
  <si>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</si>
  <si>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</si>
  <si>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</si>
  <si>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</si>
  <si>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</si>
  <si>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</si>
  <si>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</si>
  <si>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</si>
  <si>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</si>
  <si>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</si>
  <si>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</si>
  <si>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</si>
  <si>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</si>
  <si>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</si>
  <si>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</si>
  <si>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</si>
  <si>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</si>
  <si>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</si>
  <si>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</si>
  <si>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</si>
  <si>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</si>
  <si>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</si>
  <si>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</si>
  <si>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</si>
  <si>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</si>
  <si>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</si>
  <si>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</si>
  <si>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</si>
  <si>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</si>
  <si>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</si>
  <si>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</si>
  <si>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</si>
  <si>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</si>
  <si>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</si>
  <si>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</si>
  <si>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</si>
  <si>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</si>
  <si>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</si>
  <si>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</si>
  <si>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</si>
  <si>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</si>
  <si>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</si>
  <si>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</si>
  <si>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</si>
  <si>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</si>
  <si>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</si>
  <si>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</si>
  <si>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</si>
  <si>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</si>
  <si>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</si>
  <si>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</si>
  <si>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</si>
  <si>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</si>
  <si>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</si>
  <si>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</si>
  <si>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</si>
  <si>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</si>
  <si>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</si>
  <si>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</si>
  <si>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</si>
  <si>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</si>
  <si>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</si>
  <si>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</si>
  <si>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</si>
  <si>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</si>
  <si>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</si>
  <si>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</si>
  <si>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</si>
  <si>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</si>
  <si>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</si>
  <si>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</si>
  <si>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</si>
  <si>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</si>
  <si>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</si>
  <si>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</si>
  <si>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※エクセルで作成される場合は、水色のセルのみ入力し、ピンク色のセル（③⑤⑥⑧欄）は編集しないでください</t>
    <rPh sb="22" eb="24">
      <t>ニュウリョク</t>
    </rPh>
    <rPh sb="29" eb="30">
      <t>イロ</t>
    </rPh>
    <phoneticPr fontId="8"/>
  </si>
  <si>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</si>
  <si>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</si>
  <si>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</si>
  <si>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</si>
  <si>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</si>
  <si>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</si>
  <si>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</si>
  <si>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</si>
  <si>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</si>
  <si>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</si>
  <si>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</si>
  <si>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</si>
  <si>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</si>
  <si>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</si>
  <si>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</si>
  <si>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</si>
  <si>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</si>
  <si>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</si>
  <si>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</si>
  <si>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</si>
  <si>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</si>
  <si>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</si>
  <si>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</si>
  <si>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</si>
  <si>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</si>
  <si>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</si>
  <si>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</si>
  <si>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</si>
  <si>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</si>
  <si>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</si>
  <si>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</si>
  <si>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</si>
  <si>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</si>
  <si>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</si>
  <si>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</si>
  <si>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</si>
  <si>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</si>
  <si>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</si>
  <si>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</si>
  <si>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</si>
  <si>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</si>
  <si>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</si>
  <si>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</si>
  <si>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</si>
  <si>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</si>
  <si>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</si>
  <si>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</si>
  <si>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</si>
  <si>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</si>
  <si>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</si>
  <si>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</si>
  <si>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</si>
  <si>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</si>
  <si>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</si>
  <si>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</si>
  <si>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</si>
  <si>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</si>
  <si>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</si>
  <si>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</si>
  <si>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</si>
  <si>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</si>
  <si>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</si>
  <si>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</si>
  <si>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</si>
  <si>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</si>
  <si>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</si>
  <si>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</si>
  <si>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</si>
  <si>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</si>
  <si>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</si>
  <si>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</si>
  <si>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</si>
  <si>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</si>
  <si>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</si>
  <si>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</si>
  <si>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</si>
  <si>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</si>
  <si>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</si>
  <si>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</si>
  <si>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</si>
  <si>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</si>
  <si>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</si>
  <si>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</si>
  <si>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</si>
  <si>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</si>
  <si>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</si>
  <si>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</si>
  <si>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</si>
  <si>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</si>
  <si>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</si>
  <si>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</si>
  <si>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</si>
  <si>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</si>
  <si>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</si>
  <si>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</si>
  <si>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</si>
  <si>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</si>
  <si>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</si>
  <si>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</si>
  <si>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</si>
  <si>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</si>
  <si>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</si>
  <si>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</si>
  <si>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</si>
  <si>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</si>
  <si>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</si>
  <si>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</si>
  <si>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</si>
  <si>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</si>
  <si>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交付申請額及び各事業の内訳は125,000円～500,000円以内か、内訳は事業計画書の補助所要額と同額か</t>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</si>
  <si>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</si>
  <si>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</si>
  <si>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</si>
  <si>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</si>
  <si>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</si>
  <si>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</si>
  <si>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</si>
  <si>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</si>
  <si>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</si>
  <si>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</si>
  <si>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</si>
  <si>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</si>
  <si>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</si>
  <si>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</si>
  <si>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</si>
  <si>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</si>
  <si>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</si>
  <si>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</si>
  <si>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</si>
  <si>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</si>
  <si>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</si>
  <si>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</si>
  <si>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</si>
  <si>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</si>
  <si>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</si>
  <si>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</si>
  <si>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</si>
  <si>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</si>
  <si>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</si>
  <si>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</si>
  <si>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</si>
  <si>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</si>
  <si>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</si>
  <si>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</si>
  <si>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</si>
  <si>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</si>
  <si>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</si>
  <si>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</si>
  <si>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</si>
  <si>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</si>
  <si>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</si>
  <si>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</si>
  <si>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</si>
  <si>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</si>
  <si>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</si>
  <si>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</si>
  <si>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</si>
  <si>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</si>
  <si>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</si>
  <si>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</si>
  <si>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</si>
  <si>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</si>
  <si>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</si>
  <si>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</si>
  <si>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</si>
  <si>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</si>
  <si>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</si>
  <si>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</si>
  <si>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</si>
  <si>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</si>
  <si>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</si>
  <si>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</si>
  <si>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</si>
  <si>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</si>
  <si>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</si>
  <si>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</si>
  <si>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</si>
  <si>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</si>
  <si>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</si>
  <si>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</si>
  <si>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</si>
  <si>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</si>
  <si>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</si>
  <si>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</si>
  <si>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</si>
  <si>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</si>
  <si>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</si>
  <si>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</si>
  <si>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</si>
  <si>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</si>
  <si>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</si>
  <si>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</si>
  <si>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</si>
  <si>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</si>
  <si>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</si>
  <si>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</si>
  <si>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</si>
  <si>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</si>
  <si>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</si>
  <si>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</si>
  <si>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</si>
  <si>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</si>
  <si>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</si>
  <si>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</si>
  <si>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</si>
  <si>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</si>
  <si>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</si>
  <si>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</si>
  <si>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</si>
  <si>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</si>
  <si>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</si>
  <si>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</si>
  <si>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</si>
  <si>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</si>
  <si>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</si>
  <si>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</si>
  <si>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</si>
  <si>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</si>
  <si>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</si>
  <si>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</si>
  <si>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</si>
  <si>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補助金精算額及び各事業の内訳は125,000円～500,000円以内か、内訳は事業実績書の補助所要額と同額か</t>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</si>
  <si>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</si>
  <si>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</si>
  <si>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</si>
  <si>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</si>
  <si>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</si>
  <si>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</si>
  <si>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</si>
  <si>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</si>
  <si>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</si>
  <si>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</si>
  <si>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</si>
  <si>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</si>
  <si>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</si>
  <si>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</si>
  <si>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</si>
  <si>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</si>
  <si>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</si>
  <si>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</si>
  <si>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</si>
  <si>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</si>
  <si>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</si>
  <si>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</si>
  <si>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</si>
  <si>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</si>
  <si>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</si>
  <si>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</si>
  <si>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</si>
  <si>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</si>
  <si>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t>京都市上京区下立売通新町西入薮之内町</t>
    <phoneticPr fontId="8"/>
  </si>
  <si>
    <t>京都</t>
    <rPh sb="0" eb="2">
      <t>キョウト</t>
    </rPh>
    <phoneticPr fontId="8"/>
  </si>
  <si>
    <t>理事長</t>
    <rPh sb="0" eb="3">
      <t>リジチョウ</t>
    </rPh>
    <phoneticPr fontId="8"/>
  </si>
  <si>
    <t>京都　太郎</t>
    <rPh sb="0" eb="2">
      <t>キョウト</t>
    </rPh>
    <rPh sb="3" eb="5">
      <t>タロウ</t>
    </rPh>
    <phoneticPr fontId="8"/>
  </si>
  <si>
    <t>京都保育所</t>
    <rPh sb="0" eb="2">
      <t>キョウト</t>
    </rPh>
    <rPh sb="2" eb="5">
      <t>ホイクショ</t>
    </rPh>
    <phoneticPr fontId="8"/>
  </si>
  <si>
    <t>京都　次郎</t>
    <rPh sb="0" eb="2">
      <t>キョウト</t>
    </rPh>
    <rPh sb="3" eb="5">
      <t>ジロウ</t>
    </rPh>
    <phoneticPr fontId="8"/>
  </si>
  <si>
    <t>075-451-8111</t>
  </si>
  <si>
    <t>kodomo@pref.kyoto.lg.jp</t>
  </si>
  <si>
    <t>熱中症への対策</t>
    <rPh sb="0" eb="3">
      <t>ネッチュウショウ</t>
    </rPh>
    <rPh sb="5" eb="7">
      <t>タイサク</t>
    </rPh>
    <phoneticPr fontId="8"/>
  </si>
  <si>
    <t>年々気温が上昇し、熱中症などのおそれがあるため、園庭で安全に遊べない。</t>
    <rPh sb="0" eb="2">
      <t>ネンネン</t>
    </rPh>
    <rPh sb="2" eb="4">
      <t>キオン</t>
    </rPh>
    <rPh sb="5" eb="7">
      <t>ジョウショウ</t>
    </rPh>
    <rPh sb="9" eb="12">
      <t>ネッチュウショウ</t>
    </rPh>
    <rPh sb="24" eb="26">
      <t>エンテイ</t>
    </rPh>
    <rPh sb="27" eb="29">
      <t>アンゼン</t>
    </rPh>
    <rPh sb="30" eb="31">
      <t>アソ</t>
    </rPh>
    <phoneticPr fontId="8"/>
  </si>
  <si>
    <t>来訪者の対応</t>
    <rPh sb="0" eb="3">
      <t>ライホウシャ</t>
    </rPh>
    <rPh sb="4" eb="6">
      <t>タイオウ</t>
    </rPh>
    <phoneticPr fontId="8"/>
  </si>
  <si>
    <t>遮光性の高い日除けの設置</t>
    <rPh sb="0" eb="3">
      <t>シャコウセイ</t>
    </rPh>
    <rPh sb="4" eb="5">
      <t>タカ</t>
    </rPh>
    <rPh sb="6" eb="8">
      <t>ヒヨ</t>
    </rPh>
    <rPh sb="10" eb="12">
      <t>セッチ</t>
    </rPh>
    <phoneticPr fontId="8"/>
  </si>
  <si>
    <t>電子錠の導入</t>
    <rPh sb="0" eb="3">
      <t>デンシジョウ</t>
    </rPh>
    <rPh sb="4" eb="6">
      <t>ドウニュウ</t>
    </rPh>
    <phoneticPr fontId="8"/>
  </si>
  <si>
    <t>・保育にかける時間を確保するため、事務室のモニターなどから来訪者を確認し、解錠する仕組みにし、送迎時や早退時の対応を効率よくする。
・設置場所は添付平面図の印の箇所</t>
    <rPh sb="10" eb="12">
      <t>カクホ</t>
    </rPh>
    <rPh sb="17" eb="20">
      <t>ジムシツ</t>
    </rPh>
    <rPh sb="29" eb="32">
      <t>ライホウシャ</t>
    </rPh>
    <rPh sb="33" eb="35">
      <t>カクニン</t>
    </rPh>
    <rPh sb="37" eb="39">
      <t>カイジョウ</t>
    </rPh>
    <rPh sb="41" eb="43">
      <t>シク</t>
    </rPh>
    <rPh sb="47" eb="50">
      <t>ソウゲイジ</t>
    </rPh>
    <rPh sb="51" eb="54">
      <t>ソウタイジ</t>
    </rPh>
    <rPh sb="55" eb="57">
      <t>タイオウ</t>
    </rPh>
    <rPh sb="58" eb="60">
      <t>コウリツ</t>
    </rPh>
    <rPh sb="67" eb="69">
      <t>セッチ</t>
    </rPh>
    <rPh sb="69" eb="71">
      <t>バショ</t>
    </rPh>
    <rPh sb="72" eb="74">
      <t>テンプ</t>
    </rPh>
    <rPh sb="74" eb="77">
      <t>ヘイメンズ</t>
    </rPh>
    <rPh sb="78" eb="79">
      <t>シルシ</t>
    </rPh>
    <rPh sb="80" eb="82">
      <t>カショ</t>
    </rPh>
    <phoneticPr fontId="8"/>
  </si>
  <si>
    <t>11月</t>
    <rPh sb="2" eb="3">
      <t>ガツ</t>
    </rPh>
    <phoneticPr fontId="8"/>
  </si>
  <si>
    <t>１月</t>
    <rPh sb="1" eb="2">
      <t>ガツ</t>
    </rPh>
    <phoneticPr fontId="8"/>
  </si>
  <si>
    <t>12月</t>
    <rPh sb="2" eb="3">
      <t>ガツ</t>
    </rPh>
    <phoneticPr fontId="8"/>
  </si>
  <si>
    <t>２月</t>
    <rPh sb="1" eb="2">
      <t>ガツ</t>
    </rPh>
    <phoneticPr fontId="8"/>
  </si>
  <si>
    <t>京都市</t>
  </si>
  <si>
    <t>保育士等のオンライン研修環境の整備</t>
    <rPh sb="0" eb="4">
      <t>ホイクシトウ</t>
    </rPh>
    <rPh sb="10" eb="14">
      <t>ケンシュウカンキョウ</t>
    </rPh>
    <rPh sb="15" eb="17">
      <t>セイビ</t>
    </rPh>
    <phoneticPr fontId="8"/>
  </si>
  <si>
    <t>・保育の質向上のための研修受講機会を増やすため、オンライン環境を整備
・整備場所は添付平面図の印の箇所
・受講する研修は、人権研修やマネジメントに関する研修を予定</t>
    <rPh sb="1" eb="3">
      <t>ホイク</t>
    </rPh>
    <rPh sb="4" eb="7">
      <t>シツコウジョウ</t>
    </rPh>
    <rPh sb="11" eb="13">
      <t>ケンシュウ</t>
    </rPh>
    <rPh sb="13" eb="17">
      <t>ジュコウキカイ</t>
    </rPh>
    <rPh sb="18" eb="19">
      <t>フ</t>
    </rPh>
    <rPh sb="29" eb="31">
      <t>カンキョウ</t>
    </rPh>
    <rPh sb="32" eb="34">
      <t>セイビ</t>
    </rPh>
    <rPh sb="36" eb="38">
      <t>セイビ</t>
    </rPh>
    <rPh sb="53" eb="55">
      <t>ジュコウ</t>
    </rPh>
    <rPh sb="57" eb="59">
      <t>ケンシュウ</t>
    </rPh>
    <rPh sb="61" eb="65">
      <t>ジンケンケンシュウ</t>
    </rPh>
    <rPh sb="73" eb="74">
      <t>カン</t>
    </rPh>
    <rPh sb="76" eb="78">
      <t>ケンシュウ</t>
    </rPh>
    <rPh sb="79" eb="81">
      <t>ヨテイ</t>
    </rPh>
    <phoneticPr fontId="8"/>
  </si>
  <si>
    <t>支援が必要なこども等への訪問支援</t>
    <rPh sb="0" eb="2">
      <t>シエン</t>
    </rPh>
    <rPh sb="3" eb="5">
      <t>ヒツヨウ</t>
    </rPh>
    <rPh sb="9" eb="10">
      <t>トウ</t>
    </rPh>
    <rPh sb="12" eb="14">
      <t>ホウモン</t>
    </rPh>
    <rPh sb="14" eb="16">
      <t>シエン</t>
    </rPh>
    <phoneticPr fontId="8"/>
  </si>
  <si>
    <t>支援が必要なこどもや家庭への訪問支援等を実施（15回）</t>
    <rPh sb="14" eb="16">
      <t>ホウモン</t>
    </rPh>
    <rPh sb="16" eb="18">
      <t>シエン</t>
    </rPh>
    <rPh sb="18" eb="19">
      <t>トウ</t>
    </rPh>
    <rPh sb="20" eb="22">
      <t>ジッシ</t>
    </rPh>
    <rPh sb="25" eb="26">
      <t>カイ</t>
    </rPh>
    <phoneticPr fontId="8"/>
  </si>
  <si>
    <t>年々気温が上昇し、熱中症などのおそれがあったが、園庭で安全に遊べるようになった。</t>
    <phoneticPr fontId="8"/>
  </si>
  <si>
    <t>セキュリティの設備が視覚的に分かるため、不審者等への侵入の防止と、保護者へ安心感を与えることができた。</t>
    <phoneticPr fontId="8"/>
  </si>
  <si>
    <t>保育の質向上のための研修受講機会を増やすため、オンライン環境を整備（パソコン２台、LAN工事）</t>
    <phoneticPr fontId="8"/>
  </si>
  <si>
    <t>支援が必要なこどもや家庭への訪問支援等を実施（15回）</t>
    <phoneticPr fontId="8"/>
  </si>
  <si>
    <t>11月</t>
    <rPh sb="2" eb="3">
      <t>ツキ</t>
    </rPh>
    <phoneticPr fontId="8"/>
  </si>
  <si>
    <t>1月</t>
    <rPh sb="1" eb="2">
      <t>ガツ</t>
    </rPh>
    <phoneticPr fontId="8"/>
  </si>
  <si>
    <t>2月</t>
    <rPh sb="1" eb="2">
      <t>ガツ</t>
    </rPh>
    <phoneticPr fontId="8"/>
  </si>
  <si>
    <t>京都銀行</t>
    <rPh sb="0" eb="4">
      <t>キョウトギンコウ</t>
    </rPh>
    <phoneticPr fontId="8"/>
  </si>
  <si>
    <t>府庁前支店</t>
    <rPh sb="0" eb="3">
      <t>フチョウマエ</t>
    </rPh>
    <rPh sb="3" eb="5">
      <t>シテン</t>
    </rPh>
    <phoneticPr fontId="8"/>
  </si>
  <si>
    <t>普通</t>
    <rPh sb="0" eb="2">
      <t>フツウ</t>
    </rPh>
    <phoneticPr fontId="8"/>
  </si>
  <si>
    <t>0123456</t>
    <phoneticPr fontId="8"/>
  </si>
  <si>
    <t>福）京都　京都保育園　園長　日本　花子</t>
    <rPh sb="0" eb="1">
      <t>フク</t>
    </rPh>
    <rPh sb="2" eb="4">
      <t>キョウト</t>
    </rPh>
    <rPh sb="5" eb="7">
      <t>キョウト</t>
    </rPh>
    <rPh sb="7" eb="10">
      <t>ホイクエン</t>
    </rPh>
    <rPh sb="11" eb="13">
      <t>エンチョウ</t>
    </rPh>
    <rPh sb="14" eb="16">
      <t>ニホン</t>
    </rPh>
    <rPh sb="17" eb="19">
      <t>ハナコ</t>
    </rPh>
    <phoneticPr fontId="8"/>
  </si>
  <si>
    <t>社会福祉法人　京都</t>
    <rPh sb="0" eb="6">
      <t>シャカイフクシホウジン</t>
    </rPh>
    <rPh sb="7" eb="9">
      <t>キョウト</t>
    </rPh>
    <phoneticPr fontId="8"/>
  </si>
  <si>
    <t>理事長</t>
    <rPh sb="0" eb="3">
      <t>リジチョウ</t>
    </rPh>
    <phoneticPr fontId="8"/>
  </si>
  <si>
    <t>京都　太郎</t>
    <rPh sb="0" eb="2">
      <t>キョウト</t>
    </rPh>
    <rPh sb="3" eb="5">
      <t>タロウ</t>
    </rPh>
    <phoneticPr fontId="8"/>
  </si>
  <si>
    <t>京都市上京区下立売通新町西入薮之内町</t>
    <rPh sb="0" eb="3">
      <t>キョウトシ</t>
    </rPh>
    <rPh sb="3" eb="6">
      <t>カミギョウク</t>
    </rPh>
    <rPh sb="6" eb="9">
      <t>シモタチウリ</t>
    </rPh>
    <rPh sb="9" eb="10">
      <t>トオ</t>
    </rPh>
    <rPh sb="10" eb="12">
      <t>シンマチ</t>
    </rPh>
    <rPh sb="12" eb="14">
      <t>ニシイル</t>
    </rPh>
    <rPh sb="14" eb="15">
      <t>ヤブ</t>
    </rPh>
    <rPh sb="15" eb="16">
      <t>ノ</t>
    </rPh>
    <rPh sb="16" eb="17">
      <t>ウチ</t>
    </rPh>
    <rPh sb="17" eb="18">
      <t>マチ</t>
    </rPh>
    <phoneticPr fontId="8"/>
  </si>
  <si>
    <t>福）京都　京都保育園　園長　日本　花子</t>
    <rPh sb="0" eb="1">
      <t>フク</t>
    </rPh>
    <rPh sb="2" eb="4">
      <t>キョウト</t>
    </rPh>
    <rPh sb="5" eb="10">
      <t>キョウトホイクエン</t>
    </rPh>
    <rPh sb="11" eb="13">
      <t>エンチョウ</t>
    </rPh>
    <rPh sb="14" eb="16">
      <t>ニホン</t>
    </rPh>
    <rPh sb="17" eb="19">
      <t>ハナコ</t>
    </rPh>
    <phoneticPr fontId="8"/>
  </si>
  <si>
    <t>京都市</t>
    <phoneticPr fontId="8"/>
  </si>
  <si>
    <t>資材の高騰により、当初予定していた事業の実施が困難になったため、事業の見直しを行うもの</t>
    <phoneticPr fontId="8"/>
  </si>
  <si>
    <t>資材の納品が遅れており、事業対象期間に事業完了が見込めないため</t>
    <phoneticPr fontId="8"/>
  </si>
  <si>
    <t>卒園生保護者からの寄付</t>
    <phoneticPr fontId="8"/>
  </si>
  <si>
    <t>玄関の扉を誰もが入れないように鍵をかけているが、チャイムが鳴るたびに職員が玄関まで解錠に行く必要がある。</t>
    <rPh sb="0" eb="2">
      <t>ゲンカン</t>
    </rPh>
    <rPh sb="3" eb="4">
      <t>トビラ</t>
    </rPh>
    <rPh sb="5" eb="6">
      <t>ダレ</t>
    </rPh>
    <rPh sb="8" eb="9">
      <t>ハイ</t>
    </rPh>
    <rPh sb="15" eb="16">
      <t>カギ</t>
    </rPh>
    <rPh sb="29" eb="30">
      <t>ナ</t>
    </rPh>
    <rPh sb="34" eb="36">
      <t>ショクイン</t>
    </rPh>
    <rPh sb="37" eb="39">
      <t>ゲンカン</t>
    </rPh>
    <rPh sb="41" eb="43">
      <t>カイジョウ</t>
    </rPh>
    <rPh sb="44" eb="45">
      <t>イ</t>
    </rPh>
    <rPh sb="46" eb="48">
      <t>ヒツヨウ</t>
    </rPh>
    <phoneticPr fontId="8"/>
  </si>
  <si>
    <t>・子どもが園庭で遊ぶ際に直射日光を浴びることを避けるため、遮光ネット設置工事を行い、熱中症の防止につなげる。
・設置場所は添付平面図の印の箇所</t>
    <rPh sb="1" eb="2">
      <t>コ</t>
    </rPh>
    <rPh sb="5" eb="7">
      <t>エンテイ</t>
    </rPh>
    <rPh sb="8" eb="9">
      <t>アソ</t>
    </rPh>
    <rPh sb="10" eb="11">
      <t>サイ</t>
    </rPh>
    <rPh sb="12" eb="14">
      <t>チョクシャ</t>
    </rPh>
    <rPh sb="14" eb="16">
      <t>ニッコウ</t>
    </rPh>
    <rPh sb="17" eb="18">
      <t>ア</t>
    </rPh>
    <rPh sb="23" eb="24">
      <t>サ</t>
    </rPh>
    <rPh sb="34" eb="36">
      <t>セッチ</t>
    </rPh>
    <rPh sb="42" eb="45">
      <t>ネッチュウショウ</t>
    </rPh>
    <rPh sb="46" eb="48">
      <t>ボウシ</t>
    </rPh>
    <rPh sb="56" eb="58">
      <t>セッチ</t>
    </rPh>
    <rPh sb="58" eb="60">
      <t>バショ</t>
    </rPh>
    <rPh sb="61" eb="63">
      <t>テンプ</t>
    </rPh>
    <rPh sb="63" eb="65">
      <t>ヘイメン</t>
    </rPh>
    <rPh sb="65" eb="66">
      <t>ズ</t>
    </rPh>
    <rPh sb="67" eb="68">
      <t>シルシ</t>
    </rPh>
    <rPh sb="69" eb="71">
      <t>カショ</t>
    </rPh>
    <phoneticPr fontId="8"/>
  </si>
  <si>
    <t>洗面台の改修工事</t>
    <rPh sb="2" eb="3">
      <t>ダイ</t>
    </rPh>
    <rPh sb="4" eb="8">
      <t>カイシュウコウジ</t>
    </rPh>
    <phoneticPr fontId="8"/>
  </si>
  <si>
    <t>・体のサイズに合わない洗面台による手洗いの不便さを解消するため、園児の体型に合った洗面台を導入し、手洗いやうがいをしやすい環境にする。
・工事場所は添付平面図の印の箇所</t>
    <rPh sb="1" eb="2">
      <t>カラダ</t>
    </rPh>
    <rPh sb="7" eb="8">
      <t>ア</t>
    </rPh>
    <rPh sb="13" eb="14">
      <t>ダイ</t>
    </rPh>
    <rPh sb="17" eb="19">
      <t>テアラ</t>
    </rPh>
    <rPh sb="21" eb="23">
      <t>フベン</t>
    </rPh>
    <rPh sb="25" eb="27">
      <t>カイショウ</t>
    </rPh>
    <rPh sb="32" eb="34">
      <t>エンジ</t>
    </rPh>
    <rPh sb="35" eb="37">
      <t>タイケイ</t>
    </rPh>
    <rPh sb="38" eb="39">
      <t>ア</t>
    </rPh>
    <rPh sb="43" eb="44">
      <t>ダイ</t>
    </rPh>
    <rPh sb="45" eb="47">
      <t>ドウニュウ</t>
    </rPh>
    <rPh sb="49" eb="51">
      <t>テアラ</t>
    </rPh>
    <rPh sb="61" eb="63">
      <t>カンキョウ</t>
    </rPh>
    <rPh sb="69" eb="71">
      <t>コウジ</t>
    </rPh>
    <rPh sb="71" eb="73">
      <t>バショ</t>
    </rPh>
    <rPh sb="74" eb="76">
      <t>テンプ</t>
    </rPh>
    <rPh sb="76" eb="79">
      <t>ヘイメンズ</t>
    </rPh>
    <rPh sb="80" eb="81">
      <t>シルシ</t>
    </rPh>
    <rPh sb="82" eb="84">
      <t>カショ</t>
    </rPh>
    <phoneticPr fontId="8"/>
  </si>
  <si>
    <t>洗面台が使いにくい</t>
    <rPh sb="2" eb="3">
      <t>ダイ</t>
    </rPh>
    <rPh sb="4" eb="5">
      <t>ツカ</t>
    </rPh>
    <phoneticPr fontId="8"/>
  </si>
  <si>
    <t>小さな児童にとって、洗面台の水栓に手が届きにくい。</t>
    <rPh sb="0" eb="1">
      <t>チイ</t>
    </rPh>
    <rPh sb="3" eb="5">
      <t>ジドウ</t>
    </rPh>
    <rPh sb="12" eb="13">
      <t>ダイ</t>
    </rPh>
    <rPh sb="14" eb="16">
      <t>スイセン</t>
    </rPh>
    <rPh sb="17" eb="18">
      <t>テ</t>
    </rPh>
    <rPh sb="19" eb="20">
      <t>トド</t>
    </rPh>
    <phoneticPr fontId="8"/>
  </si>
  <si>
    <t>小さな児童にとっても使いやすい洗面台となった。</t>
    <rPh sb="17" eb="18">
      <t>ダイ</t>
    </rPh>
    <phoneticPr fontId="8"/>
  </si>
  <si>
    <t>602-8750</t>
    <phoneticPr fontId="8"/>
  </si>
  <si>
    <t>NPOと連携した育児教室の開催</t>
    <rPh sb="4" eb="6">
      <t>レンケイ</t>
    </rPh>
    <rPh sb="8" eb="10">
      <t>イクジ</t>
    </rPh>
    <rPh sb="10" eb="12">
      <t>キョウシツ</t>
    </rPh>
    <rPh sb="13" eb="15">
      <t>カイサイ</t>
    </rPh>
    <phoneticPr fontId="8"/>
  </si>
  <si>
    <t>子育て支援に取り組むNPOと連携して施設内で育児教室を開催（2回）</t>
    <rPh sb="0" eb="2">
      <t>コソダ</t>
    </rPh>
    <rPh sb="3" eb="5">
      <t>シエン</t>
    </rPh>
    <rPh sb="6" eb="7">
      <t>ト</t>
    </rPh>
    <rPh sb="8" eb="9">
      <t>ク</t>
    </rPh>
    <rPh sb="14" eb="16">
      <t>レンケイ</t>
    </rPh>
    <rPh sb="18" eb="21">
      <t>シセツナイ</t>
    </rPh>
    <rPh sb="22" eb="26">
      <t>イクジキョウシツ</t>
    </rPh>
    <rPh sb="27" eb="29">
      <t>カイサイ</t>
    </rPh>
    <rPh sb="31" eb="32">
      <t>カイ</t>
    </rPh>
    <phoneticPr fontId="8"/>
  </si>
  <si>
    <t>NPOへの委託50,000円、広報費10,000円</t>
    <rPh sb="5" eb="7">
      <t>イタク</t>
    </rPh>
    <rPh sb="13" eb="14">
      <t>エン</t>
    </rPh>
    <rPh sb="15" eb="17">
      <t>コウホウ</t>
    </rPh>
    <rPh sb="17" eb="18">
      <t>ヒ</t>
    </rPh>
    <rPh sb="24" eb="25">
      <t>エン</t>
    </rPh>
    <phoneticPr fontId="8"/>
  </si>
  <si>
    <t>専門家への相談費用15,000円×16回</t>
    <rPh sb="15" eb="16">
      <t>エン</t>
    </rPh>
    <phoneticPr fontId="8"/>
  </si>
  <si>
    <t>子育て支援に取り組むNPOと連携して施設内で育児教室を開催（2回）</t>
    <phoneticPr fontId="8"/>
  </si>
  <si>
    <t>専門家への相談費用15,000円×14回</t>
    <rPh sb="15" eb="16">
      <t>エン</t>
    </rPh>
    <phoneticPr fontId="8"/>
  </si>
  <si>
    <t>NPOへの委託50,000円、広報費10,000円</t>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</si>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</sst>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6">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415">
    <xf numFmtId="0" fontId="0" fillId="0" borderId="0" xfId="0">
      <alignment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Border="1" applyAlignment="1">
      <alignment horizontal="center"/>
    </xf>
    <xf numFmtId="0" fontId="18" fillId="0" borderId="73" xfId="0" applyFont="1" applyBorder="1" applyAlignment="1">
      <alignment horizontal="center" vertical="center" wrapText="1"/>
    </xf>
    <xf numFmtId="0" fontId="18" fillId="0" borderId="1" xfId="0" applyFont="1" applyBorder="1" applyAlignment="1">
      <alignment horizontal="center" vertical="center"/>
    </xf>
    <xf numFmtId="56" fontId="18" fillId="0" borderId="1" xfId="0" applyNumberFormat="1" applyFont="1" applyBorder="1" applyAlignment="1">
      <alignment horizontal="center" vertical="center"/>
    </xf>
    <xf numFmtId="0" fontId="0" fillId="0" borderId="1" xfId="0" applyBorder="1" applyAlignment="1">
      <alignment horizontal="left" vertical="center" wrapText="1"/>
    </xf>
    <xf numFmtId="0" fontId="18" fillId="0" borderId="73" xfId="0" applyFont="1" applyBorder="1" applyAlignment="1">
      <alignmen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38" fontId="11" fillId="0" borderId="0" xfId="1" applyFont="1" applyAlignment="1" applyProtection="1">
      <alignment horizontal="right" vertical="center"/>
    </xf>
    <xf numFmtId="38" fontId="10" fillId="0" borderId="0" xfId="1" applyFont="1" applyAlignment="1" applyProtection="1">
      <alignment horizontal="right" vertical="center"/>
    </xf>
    <xf numFmtId="38" fontId="9" fillId="3" borderId="0" xfId="1" applyFont="1" applyFill="1" applyAlignment="1" applyProtection="1">
      <alignment horizontal="distributed" vertical="center"/>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38" fontId="17" fillId="3" borderId="14" xfId="1" applyFont="1" applyFill="1" applyBorder="1" applyAlignment="1" applyProtection="1">
      <alignment vertical="center"/>
    </xf>
    <xf numFmtId="38" fontId="17" fillId="3" borderId="77" xfId="1" applyFont="1" applyFill="1" applyBorder="1" applyAlignment="1" applyProtection="1">
      <alignment vertical="center"/>
    </xf>
    <xf numFmtId="38" fontId="17" fillId="3" borderId="78" xfId="1" applyFont="1" applyFill="1" applyBorder="1" applyAlignment="1" applyProtection="1">
      <alignment vertical="center"/>
    </xf>
    <xf numFmtId="38" fontId="17" fillId="3" borderId="79" xfId="1" applyFont="1" applyFill="1" applyBorder="1" applyAlignment="1" applyProtection="1">
      <alignment vertical="center"/>
    </xf>
    <xf numFmtId="38" fontId="17" fillId="3" borderId="11" xfId="1" applyFont="1" applyFill="1" applyBorder="1" applyAlignment="1" applyProtection="1">
      <alignment vertical="center"/>
    </xf>
    <xf numFmtId="38" fontId="17" fillId="3" borderId="50" xfId="1" applyFont="1" applyFill="1" applyBorder="1" applyAlignment="1" applyProtection="1">
      <alignment vertical="center"/>
    </xf>
    <xf numFmtId="38" fontId="17" fillId="3" borderId="51" xfId="1" applyFont="1" applyFill="1" applyBorder="1" applyAlignment="1" applyProtection="1">
      <alignment vertical="center"/>
    </xf>
    <xf numFmtId="38" fontId="17" fillId="3" borderId="34" xfId="1" applyFont="1" applyFill="1" applyBorder="1" applyAlignment="1" applyProtection="1">
      <alignment vertical="center"/>
    </xf>
    <xf numFmtId="38" fontId="17" fillId="3" borderId="18" xfId="1" applyFont="1" applyFill="1" applyBorder="1" applyAlignment="1" applyProtection="1">
      <alignment vertical="center"/>
    </xf>
    <xf numFmtId="0" fontId="23" fillId="0" borderId="73" xfId="0" applyFont="1" applyBorder="1" applyAlignment="1">
      <alignment horizontal="center" vertical="center" wrapText="1"/>
    </xf>
    <xf numFmtId="0" fontId="23" fillId="0" borderId="18" xfId="0" applyFont="1" applyBorder="1" applyAlignment="1">
      <alignment horizontal="center" vertical="center" wrapText="1"/>
    </xf>
    <xf numFmtId="0" fontId="7" fillId="4" borderId="1" xfId="0" applyFont="1" applyFill="1" applyBorder="1" applyAlignment="1">
      <alignment horizontal="center" vertical="center"/>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wrapText="1"/>
    </xf>
    <xf numFmtId="0" fontId="23" fillId="0" borderId="1" xfId="0" applyFont="1" applyBorder="1" applyAlignment="1">
      <alignment horizontal="center"/>
    </xf>
    <xf numFmtId="0" fontId="7" fillId="0" borderId="73" xfId="0" applyFont="1" applyBorder="1" applyAlignment="1">
      <alignment horizontal="center" vertical="center"/>
    </xf>
    <xf numFmtId="0" fontId="7" fillId="0" borderId="18" xfId="0" applyFont="1" applyBorder="1" applyAlignment="1">
      <alignment horizontal="center" vertical="center"/>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xf numFmtId="0" fontId="6" fillId="0" borderId="0" xfId="0" applyFont="1" applyAlignment="1" applyProtection="1">
      <alignment horizontal="center" vertical="center" wrapText="1"/>
    </xf>
    <xf numFmtId="0" fontId="7" fillId="0" borderId="0" xfId="0" applyFont="1" applyProtection="1">
      <alignment vertical="center"/>
    </xf>
    <xf numFmtId="0" fontId="6" fillId="0" borderId="0" xfId="0" applyFont="1" applyProtection="1">
      <alignment vertical="center"/>
    </xf>
    <xf numFmtId="0" fontId="7" fillId="0" borderId="0" xfId="0" applyFont="1" applyAlignment="1" applyProtection="1">
      <alignment horizontal="left" vertical="top" wrapText="1"/>
    </xf>
    <xf numFmtId="0" fontId="7" fillId="2" borderId="8" xfId="0" applyFont="1" applyFill="1" applyBorder="1" applyAlignment="1" applyProtection="1">
      <alignment horizontal="left" vertical="top" wrapText="1"/>
    </xf>
    <xf numFmtId="0" fontId="7" fillId="2" borderId="0" xfId="0" applyFont="1" applyFill="1" applyAlignment="1" applyProtection="1">
      <alignment horizontal="left" vertical="top" wrapText="1"/>
    </xf>
    <xf numFmtId="0" fontId="6" fillId="0" borderId="2" xfId="0" applyFont="1" applyBorder="1" applyProtection="1">
      <alignment vertical="center"/>
    </xf>
    <xf numFmtId="0" fontId="7" fillId="0" borderId="3" xfId="0" applyFont="1" applyBorder="1" applyProtection="1">
      <alignment vertical="center"/>
    </xf>
    <xf numFmtId="0" fontId="54" fillId="0" borderId="3" xfId="0" applyFont="1" applyBorder="1" applyAlignment="1" applyProtection="1">
      <alignment vertical="center" wrapText="1"/>
    </xf>
    <xf numFmtId="0" fontId="54" fillId="0" borderId="3" xfId="0" applyFont="1" applyBorder="1" applyProtection="1">
      <alignment vertical="center"/>
    </xf>
    <xf numFmtId="0" fontId="54" fillId="0" borderId="4" xfId="0" applyFont="1" applyBorder="1" applyProtection="1">
      <alignment vertical="center"/>
    </xf>
    <xf numFmtId="0" fontId="6" fillId="0" borderId="5" xfId="0" applyFont="1" applyBorder="1" applyProtection="1">
      <alignment vertical="center"/>
    </xf>
    <xf numFmtId="0" fontId="54" fillId="0" borderId="0" xfId="0" applyFont="1" applyProtection="1">
      <alignment vertical="center"/>
    </xf>
    <xf numFmtId="0" fontId="54" fillId="0" borderId="6" xfId="0" applyFont="1" applyBorder="1" applyProtection="1">
      <alignment vertical="center"/>
    </xf>
    <xf numFmtId="0" fontId="7" fillId="0" borderId="5" xfId="0" applyFont="1" applyBorder="1" applyProtection="1">
      <alignment vertical="center"/>
    </xf>
    <xf numFmtId="0" fontId="19" fillId="0" borderId="0" xfId="0" applyFont="1" applyProtection="1">
      <alignment vertical="center"/>
    </xf>
    <xf numFmtId="0" fontId="7" fillId="0" borderId="6" xfId="0" applyFont="1" applyBorder="1" applyProtection="1">
      <alignment vertical="center"/>
    </xf>
    <xf numFmtId="0" fontId="19" fillId="0" borderId="0" xfId="0" applyFont="1" applyAlignment="1" applyProtection="1">
      <alignment horizontal="left" vertical="center" wrapText="1"/>
    </xf>
    <xf numFmtId="0" fontId="19" fillId="0" borderId="6" xfId="0" applyFont="1" applyBorder="1" applyAlignment="1" applyProtection="1">
      <alignment horizontal="left" vertical="center" wrapText="1"/>
    </xf>
    <xf numFmtId="0" fontId="7" fillId="0" borderId="7" xfId="0" applyFont="1" applyBorder="1" applyProtection="1">
      <alignment vertical="center"/>
    </xf>
    <xf numFmtId="0" fontId="7" fillId="0" borderId="8" xfId="0" applyFont="1" applyBorder="1" applyProtection="1">
      <alignment vertical="center"/>
    </xf>
    <xf numFmtId="0" fontId="19" fillId="0" borderId="8" xfId="0" applyFont="1" applyBorder="1" applyProtection="1">
      <alignment vertical="center"/>
    </xf>
    <xf numFmtId="0" fontId="7" fillId="0" borderId="9" xfId="0" applyFont="1" applyBorder="1" applyProtection="1">
      <alignment vertical="center"/>
    </xf>
    <xf numFmtId="0" fontId="7" fillId="0" borderId="4" xfId="0" applyFont="1" applyBorder="1" applyProtection="1">
      <alignment vertical="center"/>
    </xf>
    <xf numFmtId="0" fontId="9" fillId="0" borderId="0" xfId="0" applyFont="1" applyProtection="1">
      <alignment vertical="center"/>
    </xf>
    <xf numFmtId="0" fontId="9" fillId="0" borderId="0" xfId="0" applyFont="1" applyAlignment="1" applyProtection="1">
      <alignment vertical="center" shrinkToFit="1"/>
    </xf>
    <xf numFmtId="58" fontId="9" fillId="2" borderId="0" xfId="0" applyNumberFormat="1" applyFont="1" applyFill="1" applyAlignment="1" applyProtection="1">
      <alignment horizontal="distributed" vertical="center"/>
    </xf>
    <xf numFmtId="0" fontId="9" fillId="2" borderId="0" xfId="0" applyFont="1" applyFill="1" applyAlignment="1" applyProtection="1">
      <alignment horizontal="distributed" vertical="center"/>
    </xf>
    <xf numFmtId="0" fontId="11" fillId="0" borderId="0" xfId="0" applyFont="1" applyAlignment="1" applyProtection="1">
      <alignment horizontal="left" vertical="center" wrapText="1"/>
    </xf>
    <xf numFmtId="0" fontId="9" fillId="2" borderId="8" xfId="0" applyFont="1" applyFill="1" applyBorder="1" applyAlignment="1" applyProtection="1">
      <alignment horizontal="left" vertical="top" wrapText="1"/>
    </xf>
    <xf numFmtId="0" fontId="9" fillId="2" borderId="0" xfId="0" applyFont="1" applyFill="1" applyAlignment="1" applyProtection="1">
      <alignment horizontal="left" vertical="top" wrapText="1"/>
    </xf>
    <xf numFmtId="0" fontId="9" fillId="0" borderId="0" xfId="0" applyFont="1" applyAlignment="1" applyProtection="1">
      <alignment horizontal="left" vertical="top" wrapText="1"/>
    </xf>
    <xf numFmtId="0" fontId="9" fillId="2" borderId="8" xfId="0" applyFont="1" applyFill="1" applyBorder="1" applyAlignment="1" applyProtection="1">
      <alignment horizontal="left" vertical="center" shrinkToFit="1"/>
    </xf>
    <xf numFmtId="0" fontId="9" fillId="2" borderId="0" xfId="0" applyFont="1" applyFill="1" applyAlignment="1" applyProtection="1">
      <alignment horizontal="left" vertical="center" shrinkToFit="1"/>
    </xf>
    <xf numFmtId="0" fontId="9" fillId="0" borderId="0" xfId="0" applyFont="1" applyAlignment="1" applyProtection="1">
      <alignment horizontal="left" vertical="center" shrinkToFit="1"/>
    </xf>
    <xf numFmtId="0" fontId="10" fillId="0" borderId="0" xfId="0" applyFont="1" applyProtection="1">
      <alignment vertical="center"/>
    </xf>
    <xf numFmtId="0" fontId="9" fillId="0" borderId="0" xfId="0" applyFont="1" applyAlignment="1" applyProtection="1">
      <alignment horizontal="right" vertical="center"/>
    </xf>
    <xf numFmtId="0" fontId="18" fillId="0" borderId="0" xfId="0" applyFont="1" applyAlignment="1" applyProtection="1">
      <alignment horizontal="justify" vertical="top" wrapText="1"/>
    </xf>
    <xf numFmtId="0" fontId="9" fillId="0" borderId="0" xfId="0" applyFont="1" applyAlignment="1" applyProtection="1">
      <alignment vertical="top" wrapText="1"/>
    </xf>
    <xf numFmtId="49" fontId="9" fillId="2" borderId="13" xfId="0" applyNumberFormat="1" applyFont="1" applyFill="1" applyBorder="1" applyAlignment="1" applyProtection="1">
      <alignment horizontal="left" vertical="center" shrinkToFit="1"/>
    </xf>
    <xf numFmtId="0" fontId="43" fillId="2" borderId="0" xfId="9" applyFill="1" applyAlignment="1" applyProtection="1">
      <alignment vertical="center" shrinkToFit="1"/>
    </xf>
    <xf numFmtId="0" fontId="10" fillId="2" borderId="0" xfId="0" applyFont="1" applyFill="1" applyAlignment="1" applyProtection="1">
      <alignment vertical="center" shrinkToFit="1"/>
    </xf>
    <xf numFmtId="177" fontId="16" fillId="3" borderId="0" xfId="0" applyNumberFormat="1" applyFont="1" applyFill="1" applyAlignment="1" applyProtection="1">
      <alignment horizontal="center" vertical="center" wrapText="1"/>
    </xf>
    <xf numFmtId="0" fontId="9" fillId="0" borderId="0" xfId="0" applyFont="1" applyAlignment="1" applyProtection="1">
      <alignment vertical="center" wrapText="1"/>
    </xf>
    <xf numFmtId="0" fontId="9" fillId="0" borderId="0" xfId="0" applyFont="1" applyAlignment="1" applyProtection="1">
      <alignment vertical="center" wrapText="1"/>
    </xf>
    <xf numFmtId="0" fontId="9" fillId="0" borderId="0" xfId="0" applyFont="1" applyAlignment="1" applyProtection="1">
      <alignment horizontal="center" vertical="center"/>
    </xf>
    <xf numFmtId="0" fontId="55" fillId="0" borderId="0" xfId="8" applyFont="1" applyProtection="1">
      <alignment vertical="center"/>
    </xf>
    <xf numFmtId="0" fontId="3" fillId="0" borderId="0" xfId="8" applyProtection="1">
      <alignment vertical="center"/>
    </xf>
    <xf numFmtId="0" fontId="44" fillId="0" borderId="0" xfId="8" applyFont="1" applyAlignment="1" applyProtection="1">
      <alignment horizontal="center" vertical="center"/>
    </xf>
    <xf numFmtId="0" fontId="33" fillId="0" borderId="0" xfId="8" applyFont="1" applyProtection="1">
      <alignment vertical="center"/>
    </xf>
    <xf numFmtId="0" fontId="28" fillId="0" borderId="0" xfId="8" applyFont="1" applyProtection="1">
      <alignment vertical="center"/>
    </xf>
    <xf numFmtId="0" fontId="27" fillId="0" borderId="0" xfId="8" applyFont="1" applyProtection="1">
      <alignment vertical="center"/>
    </xf>
    <xf numFmtId="0" fontId="27" fillId="0" borderId="0" xfId="8" applyFont="1" applyAlignment="1" applyProtection="1">
      <alignment horizontal="center" vertical="center"/>
    </xf>
    <xf numFmtId="0" fontId="31" fillId="0" borderId="8" xfId="8" applyFont="1" applyBorder="1" applyAlignment="1" applyProtection="1">
      <alignment horizontal="right" vertical="center"/>
    </xf>
    <xf numFmtId="0" fontId="44" fillId="3" borderId="8" xfId="8" applyFont="1" applyFill="1" applyBorder="1" applyAlignment="1" applyProtection="1">
      <alignment horizontal="left" vertical="center" shrinkToFit="1"/>
    </xf>
    <xf numFmtId="0" fontId="31" fillId="0" borderId="0" xfId="8" applyFont="1" applyAlignment="1" applyProtection="1">
      <alignment horizontal="right" vertical="center"/>
    </xf>
    <xf numFmtId="0" fontId="44" fillId="3" borderId="0" xfId="8" applyFont="1" applyFill="1" applyAlignment="1" applyProtection="1">
      <alignment horizontal="left" vertical="center" shrinkToFit="1"/>
    </xf>
    <xf numFmtId="0" fontId="31" fillId="0" borderId="0" xfId="8" applyFont="1" applyAlignment="1" applyProtection="1">
      <alignment horizontal="right" vertical="center" shrinkToFit="1"/>
    </xf>
    <xf numFmtId="0" fontId="44" fillId="2" borderId="0" xfId="8" applyFont="1" applyFill="1" applyAlignment="1" applyProtection="1">
      <alignment horizontal="left" vertical="center" shrinkToFit="1"/>
    </xf>
    <xf numFmtId="0" fontId="44" fillId="0" borderId="0" xfId="8" applyFont="1" applyAlignment="1" applyProtection="1">
      <alignment horizontal="right" vertical="center"/>
    </xf>
    <xf numFmtId="0" fontId="27" fillId="0" borderId="0" xfId="8" applyFont="1" applyAlignment="1" applyProtection="1">
      <alignment horizontal="center" vertical="center"/>
    </xf>
    <xf numFmtId="0" fontId="29" fillId="0" borderId="41" xfId="8" applyFont="1" applyBorder="1" applyAlignment="1" applyProtection="1">
      <alignment horizontal="center" vertical="center" wrapText="1"/>
    </xf>
    <xf numFmtId="0" fontId="29" fillId="0" borderId="45" xfId="8" applyFont="1" applyBorder="1" applyAlignment="1" applyProtection="1">
      <alignment horizontal="left" vertical="center" wrapText="1"/>
    </xf>
    <xf numFmtId="0" fontId="29" fillId="2" borderId="44" xfId="8" applyFont="1" applyFill="1" applyBorder="1" applyAlignment="1" applyProtection="1">
      <alignment horizontal="left" vertical="center" wrapText="1"/>
    </xf>
    <xf numFmtId="0" fontId="29" fillId="2" borderId="45" xfId="8" applyFont="1" applyFill="1" applyBorder="1" applyAlignment="1" applyProtection="1">
      <alignment horizontal="left" vertical="center" wrapText="1"/>
    </xf>
    <xf numFmtId="0" fontId="29" fillId="2" borderId="46" xfId="8" applyFont="1" applyFill="1" applyBorder="1" applyAlignment="1" applyProtection="1">
      <alignment horizontal="left" vertical="center" wrapText="1"/>
    </xf>
    <xf numFmtId="0" fontId="18" fillId="0" borderId="0" xfId="0" applyFont="1" applyAlignment="1" applyProtection="1">
      <alignment horizontal="justify" vertical="center" wrapText="1"/>
    </xf>
    <xf numFmtId="0" fontId="29" fillId="0" borderId="68" xfId="8" applyFont="1" applyBorder="1" applyAlignment="1" applyProtection="1">
      <alignment horizontal="center" vertical="center" wrapText="1"/>
    </xf>
    <xf numFmtId="0" fontId="29" fillId="0" borderId="8" xfId="8" applyFont="1" applyBorder="1" applyAlignment="1" applyProtection="1">
      <alignment horizontal="center" vertical="center" wrapText="1"/>
    </xf>
    <xf numFmtId="0" fontId="29" fillId="2" borderId="2" xfId="8" applyFont="1" applyFill="1" applyBorder="1" applyAlignment="1" applyProtection="1">
      <alignment horizontal="left" vertical="top" wrapText="1"/>
    </xf>
    <xf numFmtId="0" fontId="29" fillId="2" borderId="3" xfId="8" applyFont="1" applyFill="1" applyBorder="1" applyAlignment="1" applyProtection="1">
      <alignment horizontal="left" vertical="top" wrapText="1"/>
    </xf>
    <xf numFmtId="0" fontId="29" fillId="2" borderId="74" xfId="8" applyFont="1" applyFill="1" applyBorder="1" applyAlignment="1" applyProtection="1">
      <alignment horizontal="left" vertical="top" wrapText="1"/>
    </xf>
    <xf numFmtId="0" fontId="29" fillId="0" borderId="8" xfId="8" applyFont="1" applyBorder="1" applyAlignment="1" applyProtection="1">
      <alignment horizontal="left" vertical="center" wrapText="1"/>
    </xf>
    <xf numFmtId="0" fontId="29" fillId="2" borderId="26" xfId="8" applyFont="1" applyFill="1" applyBorder="1" applyAlignment="1" applyProtection="1">
      <alignment horizontal="left" vertical="center" wrapText="1"/>
    </xf>
    <xf numFmtId="0" fontId="29" fillId="2" borderId="13" xfId="8" applyFont="1" applyFill="1" applyBorder="1" applyAlignment="1" applyProtection="1">
      <alignment horizontal="left" vertical="center" wrapText="1"/>
    </xf>
    <xf numFmtId="0" fontId="29" fillId="2" borderId="57" xfId="8" applyFont="1" applyFill="1" applyBorder="1" applyAlignment="1" applyProtection="1">
      <alignment horizontal="left" vertical="center" wrapText="1"/>
    </xf>
    <xf numFmtId="0" fontId="29" fillId="0" borderId="26" xfId="8" applyFont="1" applyBorder="1" applyAlignment="1" applyProtection="1">
      <alignment horizontal="center" vertical="center" wrapText="1"/>
    </xf>
    <xf numFmtId="0" fontId="29" fillId="2" borderId="26" xfId="8" applyFont="1" applyFill="1" applyBorder="1" applyAlignment="1" applyProtection="1">
      <alignment horizontal="left" vertical="top" wrapText="1"/>
    </xf>
    <xf numFmtId="0" fontId="29" fillId="2" borderId="13" xfId="8" applyFont="1" applyFill="1" applyBorder="1" applyAlignment="1" applyProtection="1">
      <alignment horizontal="left" vertical="top" wrapText="1"/>
    </xf>
    <xf numFmtId="0" fontId="29" fillId="2" borderId="57" xfId="8" applyFont="1" applyFill="1" applyBorder="1" applyAlignment="1" applyProtection="1">
      <alignment horizontal="left" vertical="top" wrapText="1"/>
    </xf>
    <xf numFmtId="0" fontId="29" fillId="0" borderId="54" xfId="8" applyFont="1" applyBorder="1" applyAlignment="1" applyProtection="1">
      <alignment horizontal="center" vertical="center" wrapText="1"/>
    </xf>
    <xf numFmtId="0" fontId="29" fillId="0" borderId="1" xfId="8" applyFont="1" applyBorder="1" applyAlignment="1" applyProtection="1">
      <alignment horizontal="left" vertical="center" wrapText="1"/>
    </xf>
    <xf numFmtId="0" fontId="29" fillId="0" borderId="55" xfId="8" applyFont="1" applyBorder="1" applyAlignment="1" applyProtection="1">
      <alignment horizontal="center" vertical="center" wrapText="1"/>
    </xf>
    <xf numFmtId="0" fontId="2" fillId="0" borderId="0" xfId="8" applyFont="1" applyProtection="1">
      <alignment vertical="center"/>
    </xf>
    <xf numFmtId="0" fontId="29" fillId="0" borderId="1" xfId="8" applyFont="1" applyBorder="1" applyAlignment="1" applyProtection="1">
      <alignment horizontal="center" vertical="center" wrapText="1"/>
    </xf>
    <xf numFmtId="0" fontId="29" fillId="0" borderId="61" xfId="8" applyFont="1" applyBorder="1" applyAlignment="1" applyProtection="1">
      <alignment horizontal="center" vertical="center" wrapText="1"/>
    </xf>
    <xf numFmtId="0" fontId="29" fillId="0" borderId="67"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74" xfId="0" applyFont="1" applyBorder="1" applyAlignment="1" applyProtection="1">
      <alignment horizontal="center" vertical="center" wrapText="1"/>
    </xf>
    <xf numFmtId="0" fontId="0" fillId="0" borderId="0" xfId="0" applyProtection="1">
      <alignment vertical="center"/>
    </xf>
    <xf numFmtId="0" fontId="29" fillId="0" borderId="68" xfId="0" applyFont="1" applyBorder="1" applyAlignment="1" applyProtection="1">
      <alignment horizontal="center" vertical="center" wrapText="1"/>
    </xf>
    <xf numFmtId="49" fontId="32" fillId="2" borderId="1" xfId="0" applyNumberFormat="1" applyFont="1" applyFill="1" applyBorder="1" applyAlignment="1" applyProtection="1">
      <alignment horizontal="left" vertical="center" wrapText="1"/>
    </xf>
    <xf numFmtId="0" fontId="32" fillId="0" borderId="5" xfId="0" applyFont="1" applyBorder="1" applyAlignment="1" applyProtection="1">
      <alignment horizontal="center" vertical="center" wrapText="1"/>
    </xf>
    <xf numFmtId="0" fontId="32" fillId="0" borderId="75"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49" fontId="32" fillId="2" borderId="35" xfId="0" applyNumberFormat="1" applyFont="1" applyFill="1" applyBorder="1" applyAlignment="1" applyProtection="1">
      <alignment horizontal="left" vertical="center" wrapText="1"/>
    </xf>
    <xf numFmtId="0" fontId="32" fillId="0" borderId="47"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29" fillId="0" borderId="41" xfId="8" applyFont="1" applyBorder="1" applyAlignment="1" applyProtection="1">
      <alignment horizontal="center" vertical="center" wrapText="1"/>
    </xf>
    <xf numFmtId="0" fontId="30" fillId="0" borderId="62" xfId="8" applyFont="1" applyBorder="1" applyAlignment="1" applyProtection="1">
      <alignment horizontal="center" vertical="center" wrapText="1"/>
    </xf>
    <xf numFmtId="0" fontId="30" fillId="0" borderId="63" xfId="8" applyFont="1" applyBorder="1" applyAlignment="1" applyProtection="1">
      <alignment horizontal="center" vertical="center" wrapText="1"/>
    </xf>
    <xf numFmtId="0" fontId="29" fillId="0" borderId="64" xfId="8" applyFont="1" applyBorder="1" applyAlignment="1" applyProtection="1">
      <alignment horizontal="right" vertical="center" wrapText="1"/>
    </xf>
    <xf numFmtId="0" fontId="30" fillId="0" borderId="65" xfId="8" applyFont="1" applyBorder="1" applyAlignment="1" applyProtection="1">
      <alignment horizontal="right" vertical="center" wrapText="1"/>
    </xf>
    <xf numFmtId="0" fontId="30" fillId="0" borderId="66" xfId="8" applyFont="1" applyBorder="1" applyAlignment="1" applyProtection="1">
      <alignment horizontal="right" vertical="center" wrapText="1"/>
    </xf>
    <xf numFmtId="176" fontId="29" fillId="2" borderId="12" xfId="8" applyNumberFormat="1" applyFont="1" applyFill="1" applyBorder="1" applyAlignment="1" applyProtection="1">
      <alignment horizontal="right" vertical="center"/>
    </xf>
    <xf numFmtId="176" fontId="29" fillId="2" borderId="11" xfId="8" applyNumberFormat="1" applyFont="1" applyFill="1" applyBorder="1" applyAlignment="1" applyProtection="1">
      <alignment horizontal="right" vertical="center"/>
    </xf>
    <xf numFmtId="176" fontId="29" fillId="3" borderId="11" xfId="8" applyNumberFormat="1" applyFont="1" applyFill="1" applyBorder="1" applyAlignment="1" applyProtection="1">
      <alignment horizontal="right" vertical="center"/>
    </xf>
    <xf numFmtId="176" fontId="29" fillId="3" borderId="10" xfId="8" applyNumberFormat="1" applyFont="1" applyFill="1" applyBorder="1" applyAlignment="1" applyProtection="1">
      <alignment horizontal="right" vertical="center"/>
    </xf>
    <xf numFmtId="0" fontId="31" fillId="0" borderId="0" xfId="8" applyFont="1" applyProtection="1">
      <alignment vertical="center"/>
    </xf>
    <xf numFmtId="0" fontId="23" fillId="0" borderId="0" xfId="8" applyFont="1" applyProtection="1">
      <alignment vertical="center"/>
    </xf>
    <xf numFmtId="0" fontId="31" fillId="0" borderId="8" xfId="8" applyFont="1" applyBorder="1" applyAlignment="1" applyProtection="1">
      <alignment horizontal="right" vertical="center" shrinkToFit="1"/>
    </xf>
    <xf numFmtId="0" fontId="30" fillId="0" borderId="41" xfId="8" applyFont="1" applyBorder="1" applyAlignment="1" applyProtection="1">
      <alignment horizontal="center" vertical="center" wrapText="1"/>
    </xf>
    <xf numFmtId="0" fontId="30" fillId="0" borderId="64" xfId="8" applyFont="1" applyBorder="1" applyAlignment="1" applyProtection="1">
      <alignment horizontal="right" vertical="center" wrapText="1"/>
    </xf>
    <xf numFmtId="0" fontId="9" fillId="0" borderId="8" xfId="0" applyFont="1" applyBorder="1" applyProtection="1">
      <alignment vertical="center"/>
    </xf>
    <xf numFmtId="0" fontId="45" fillId="0" borderId="8" xfId="8" applyFont="1" applyBorder="1" applyAlignment="1" applyProtection="1">
      <alignment horizontal="right" vertical="center"/>
    </xf>
    <xf numFmtId="0" fontId="45" fillId="3" borderId="8" xfId="8" applyFont="1" applyFill="1" applyBorder="1" applyAlignment="1" applyProtection="1">
      <alignment horizontal="left" vertical="center" shrinkToFit="1"/>
    </xf>
    <xf numFmtId="0" fontId="45" fillId="3" borderId="88" xfId="8" applyFont="1" applyFill="1" applyBorder="1" applyAlignment="1" applyProtection="1">
      <alignment horizontal="center" vertical="center" shrinkToFit="1"/>
    </xf>
    <xf numFmtId="0" fontId="45" fillId="3" borderId="8" xfId="8" applyFont="1" applyFill="1" applyBorder="1" applyAlignment="1" applyProtection="1">
      <alignment horizontal="center" vertical="center" shrinkToFit="1"/>
    </xf>
    <xf numFmtId="0" fontId="45" fillId="0" borderId="0" xfId="8" applyFont="1" applyAlignment="1" applyProtection="1">
      <alignment horizontal="right" vertical="center"/>
    </xf>
    <xf numFmtId="0" fontId="45" fillId="0" borderId="0" xfId="8" applyFont="1" applyAlignment="1" applyProtection="1">
      <alignment horizontal="center" vertical="center"/>
    </xf>
    <xf numFmtId="0" fontId="15" fillId="0" borderId="0" xfId="0" applyFont="1" applyAlignment="1" applyProtection="1">
      <alignment horizontal="center" vertical="center"/>
    </xf>
    <xf numFmtId="0" fontId="15" fillId="0" borderId="0" xfId="0" applyFont="1" applyAlignment="1" applyProtection="1">
      <alignment horizontal="center" vertical="center"/>
    </xf>
    <xf numFmtId="0" fontId="9" fillId="0" borderId="19"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58"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60" xfId="0" applyFont="1" applyBorder="1" applyAlignment="1" applyProtection="1">
      <alignment horizontal="center" vertical="center"/>
    </xf>
    <xf numFmtId="0" fontId="9" fillId="3" borderId="18" xfId="0" applyFont="1" applyFill="1" applyBorder="1" applyAlignment="1" applyProtection="1">
      <alignment vertical="center" wrapText="1"/>
    </xf>
    <xf numFmtId="0" fontId="9" fillId="3" borderId="22" xfId="0" applyFont="1" applyFill="1" applyBorder="1" applyAlignment="1" applyProtection="1">
      <alignment vertical="center" wrapText="1"/>
    </xf>
    <xf numFmtId="0" fontId="9" fillId="0" borderId="55" xfId="0" applyFont="1" applyBorder="1" applyAlignment="1" applyProtection="1">
      <alignment horizontal="center" vertical="center"/>
    </xf>
    <xf numFmtId="0" fontId="9" fillId="0" borderId="6" xfId="0" applyFont="1" applyBorder="1" applyAlignment="1" applyProtection="1">
      <alignment horizontal="center" vertical="center"/>
    </xf>
    <xf numFmtId="38" fontId="17" fillId="3" borderId="69" xfId="1" applyFont="1" applyFill="1" applyBorder="1" applyAlignment="1" applyProtection="1">
      <alignment vertical="center"/>
    </xf>
    <xf numFmtId="0" fontId="9" fillId="3" borderId="69" xfId="0" applyFont="1" applyFill="1" applyBorder="1" applyAlignment="1" applyProtection="1">
      <alignment vertical="center" wrapText="1"/>
    </xf>
    <xf numFmtId="0" fontId="9" fillId="3" borderId="76" xfId="0" applyFont="1" applyFill="1" applyBorder="1" applyAlignment="1" applyProtection="1">
      <alignment vertical="center" wrapText="1"/>
    </xf>
    <xf numFmtId="0" fontId="9" fillId="0" borderId="5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38" fontId="17" fillId="3" borderId="77" xfId="1" applyFont="1" applyFill="1" applyBorder="1" applyAlignment="1" applyProtection="1">
      <alignment horizontal="right" vertical="center"/>
    </xf>
    <xf numFmtId="38" fontId="17" fillId="3" borderId="78" xfId="1" applyFont="1" applyFill="1" applyBorder="1" applyAlignment="1" applyProtection="1">
      <alignment horizontal="right" vertical="center"/>
    </xf>
    <xf numFmtId="38" fontId="17" fillId="3" borderId="79" xfId="1" applyFont="1" applyFill="1" applyBorder="1" applyAlignment="1" applyProtection="1">
      <alignment horizontal="right" vertical="center"/>
    </xf>
    <xf numFmtId="0" fontId="9" fillId="3" borderId="77" xfId="0" applyFont="1" applyFill="1" applyBorder="1" applyAlignment="1" applyProtection="1">
      <alignment horizontal="left" vertical="center" wrapText="1"/>
    </xf>
    <xf numFmtId="0" fontId="9" fillId="3" borderId="78" xfId="0" applyFont="1" applyFill="1" applyBorder="1" applyAlignment="1" applyProtection="1">
      <alignment horizontal="left" vertical="center" wrapText="1"/>
    </xf>
    <xf numFmtId="0" fontId="9" fillId="3" borderId="80" xfId="0" applyFont="1" applyFill="1" applyBorder="1" applyAlignment="1" applyProtection="1">
      <alignment horizontal="left" vertical="center" wrapText="1"/>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 xfId="0" applyFont="1" applyBorder="1" applyAlignment="1" applyProtection="1">
      <alignment horizontal="center" vertical="center"/>
    </xf>
    <xf numFmtId="38" fontId="17" fillId="2" borderId="1" xfId="1" applyFont="1" applyFill="1" applyBorder="1" applyAlignment="1" applyProtection="1">
      <alignment vertical="center"/>
    </xf>
    <xf numFmtId="0" fontId="9" fillId="2" borderId="1" xfId="0" applyFont="1" applyFill="1" applyBorder="1" applyProtection="1">
      <alignment vertical="center"/>
    </xf>
    <xf numFmtId="0" fontId="9" fillId="2" borderId="24" xfId="0" applyFont="1" applyFill="1" applyBorder="1" applyProtection="1">
      <alignment vertical="center"/>
    </xf>
    <xf numFmtId="0" fontId="9" fillId="0" borderId="25"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3" borderId="14" xfId="0" applyFont="1" applyFill="1" applyBorder="1" applyAlignment="1" applyProtection="1">
      <alignment vertical="center" wrapText="1"/>
    </xf>
    <xf numFmtId="0" fontId="9" fillId="3" borderId="16" xfId="0" applyFont="1" applyFill="1" applyBorder="1" applyAlignment="1" applyProtection="1">
      <alignment vertical="center" wrapText="1"/>
    </xf>
    <xf numFmtId="0" fontId="9" fillId="0" borderId="12"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1" xfId="0" applyFont="1" applyBorder="1" applyProtection="1">
      <alignment vertical="center"/>
    </xf>
    <xf numFmtId="0" fontId="9" fillId="0" borderId="10" xfId="0" applyFont="1" applyBorder="1" applyProtection="1">
      <alignment vertical="center"/>
    </xf>
    <xf numFmtId="0" fontId="9" fillId="0" borderId="58" xfId="0" applyFont="1" applyBorder="1" applyAlignment="1" applyProtection="1">
      <alignment horizontal="center" vertical="center" textRotation="255"/>
    </xf>
    <xf numFmtId="0" fontId="9" fillId="0" borderId="84" xfId="0" applyFont="1" applyBorder="1" applyProtection="1">
      <alignment vertical="center"/>
    </xf>
    <xf numFmtId="180" fontId="5" fillId="3" borderId="70" xfId="0" applyNumberFormat="1" applyFont="1" applyFill="1" applyBorder="1" applyAlignment="1" applyProtection="1">
      <alignment horizontal="left" vertical="center" wrapText="1"/>
    </xf>
    <xf numFmtId="180" fontId="5" fillId="3" borderId="59" xfId="0" applyNumberFormat="1" applyFont="1" applyFill="1" applyBorder="1" applyAlignment="1" applyProtection="1">
      <alignment horizontal="left" vertical="center" wrapText="1"/>
    </xf>
    <xf numFmtId="180" fontId="5" fillId="3" borderId="60" xfId="0" applyNumberFormat="1" applyFont="1" applyFill="1" applyBorder="1" applyAlignment="1" applyProtection="1">
      <alignment horizontal="left" vertical="center" wrapText="1"/>
    </xf>
    <xf numFmtId="38" fontId="17" fillId="2" borderId="18" xfId="1" applyFont="1" applyFill="1" applyBorder="1" applyAlignment="1" applyProtection="1">
      <alignment vertical="center"/>
    </xf>
    <xf numFmtId="0" fontId="9" fillId="2" borderId="18" xfId="0" applyFont="1" applyFill="1" applyBorder="1" applyAlignment="1" applyProtection="1">
      <alignment vertical="center" wrapText="1"/>
    </xf>
    <xf numFmtId="0" fontId="9" fillId="2" borderId="22" xfId="0" applyFont="1" applyFill="1" applyBorder="1" applyAlignment="1" applyProtection="1">
      <alignment vertical="center" wrapText="1"/>
    </xf>
    <xf numFmtId="0" fontId="9" fillId="0" borderId="55" xfId="0" applyFont="1" applyBorder="1" applyAlignment="1" applyProtection="1">
      <alignment horizontal="center" vertical="center" textRotation="255"/>
    </xf>
    <xf numFmtId="0" fontId="9" fillId="0" borderId="18" xfId="0" applyFont="1" applyBorder="1" applyProtection="1">
      <alignment vertical="center"/>
    </xf>
    <xf numFmtId="180" fontId="5" fillId="3" borderId="1" xfId="0" applyNumberFormat="1" applyFont="1" applyFill="1" applyBorder="1" applyAlignment="1" applyProtection="1">
      <alignment horizontal="left" vertical="center" wrapText="1"/>
    </xf>
    <xf numFmtId="0" fontId="9" fillId="0" borderId="69" xfId="0" applyFont="1" applyBorder="1" applyProtection="1">
      <alignment vertical="center"/>
    </xf>
    <xf numFmtId="180" fontId="5" fillId="3" borderId="73" xfId="0" applyNumberFormat="1" applyFont="1" applyFill="1" applyBorder="1" applyAlignment="1" applyProtection="1">
      <alignment horizontal="left" vertical="center" wrapText="1"/>
    </xf>
    <xf numFmtId="38" fontId="17" fillId="2" borderId="73" xfId="1" applyFont="1" applyFill="1" applyBorder="1" applyAlignment="1" applyProtection="1">
      <alignment vertical="center"/>
    </xf>
    <xf numFmtId="0" fontId="9" fillId="2" borderId="73" xfId="0" applyFont="1" applyFill="1" applyBorder="1" applyProtection="1">
      <alignment vertical="center"/>
    </xf>
    <xf numFmtId="0" fontId="9" fillId="2" borderId="90" xfId="0" applyFont="1" applyFill="1" applyBorder="1" applyProtection="1">
      <alignment vertical="center"/>
    </xf>
    <xf numFmtId="180" fontId="5" fillId="3" borderId="84" xfId="0" applyNumberFormat="1" applyFont="1" applyFill="1" applyBorder="1" applyAlignment="1" applyProtection="1">
      <alignment horizontal="left" vertical="top" wrapText="1"/>
    </xf>
    <xf numFmtId="38" fontId="17" fillId="2" borderId="84" xfId="1" applyFont="1" applyFill="1" applyBorder="1" applyAlignment="1" applyProtection="1">
      <alignment vertical="center"/>
    </xf>
    <xf numFmtId="0" fontId="9" fillId="2" borderId="84" xfId="0" applyFont="1" applyFill="1" applyBorder="1" applyProtection="1">
      <alignment vertical="center"/>
    </xf>
    <xf numFmtId="0" fontId="9" fillId="2" borderId="91" xfId="0" applyFont="1" applyFill="1" applyBorder="1" applyProtection="1">
      <alignment vertical="center"/>
    </xf>
    <xf numFmtId="180" fontId="5" fillId="3" borderId="73" xfId="0" applyNumberFormat="1" applyFont="1" applyFill="1" applyBorder="1" applyAlignment="1" applyProtection="1">
      <alignment horizontal="left" vertical="top" wrapText="1"/>
    </xf>
    <xf numFmtId="0" fontId="9" fillId="0" borderId="85" xfId="0" applyFont="1" applyBorder="1" applyAlignment="1" applyProtection="1">
      <alignment horizontal="center" vertical="center" textRotation="255"/>
    </xf>
    <xf numFmtId="0" fontId="9" fillId="0" borderId="86" xfId="0" applyFont="1" applyBorder="1" applyProtection="1">
      <alignment vertical="center"/>
    </xf>
    <xf numFmtId="180" fontId="5" fillId="3" borderId="14" xfId="0" applyNumberFormat="1" applyFont="1" applyFill="1" applyBorder="1" applyAlignment="1" applyProtection="1">
      <alignment horizontal="left" vertical="center" wrapText="1"/>
    </xf>
    <xf numFmtId="38" fontId="17" fillId="2" borderId="14" xfId="1" applyFont="1" applyFill="1" applyBorder="1" applyAlignment="1" applyProtection="1">
      <alignment vertical="center"/>
    </xf>
    <xf numFmtId="0" fontId="9" fillId="2" borderId="14" xfId="0" applyFont="1" applyFill="1" applyBorder="1" applyProtection="1">
      <alignment vertical="center"/>
    </xf>
    <xf numFmtId="0" fontId="9" fillId="2" borderId="16" xfId="0" applyFont="1" applyFill="1" applyBorder="1" applyProtection="1">
      <alignment vertical="center"/>
    </xf>
    <xf numFmtId="0" fontId="9" fillId="0" borderId="15" xfId="0" applyFont="1" applyBorder="1" applyProtection="1">
      <alignment vertical="center"/>
    </xf>
    <xf numFmtId="0" fontId="35" fillId="0" borderId="0" xfId="0" applyFont="1" applyAlignment="1" applyProtection="1">
      <alignment horizontal="center" vertical="center"/>
    </xf>
    <xf numFmtId="58" fontId="9" fillId="3" borderId="0" xfId="0" applyNumberFormat="1" applyFont="1" applyFill="1" applyAlignment="1" applyProtection="1">
      <alignment horizontal="distributed" vertical="center"/>
    </xf>
    <xf numFmtId="0" fontId="9" fillId="3" borderId="0" xfId="0" applyFont="1" applyFill="1" applyAlignment="1" applyProtection="1">
      <alignment horizontal="distributed" vertical="center"/>
    </xf>
    <xf numFmtId="0" fontId="9" fillId="0" borderId="0" xfId="0" applyFont="1" applyAlignment="1" applyProtection="1">
      <alignment horizontal="distributed" vertical="center"/>
    </xf>
    <xf numFmtId="180" fontId="9" fillId="3" borderId="8" xfId="0" applyNumberFormat="1" applyFont="1" applyFill="1" applyBorder="1" applyAlignment="1" applyProtection="1">
      <alignment horizontal="left" vertical="top" wrapText="1"/>
    </xf>
    <xf numFmtId="0" fontId="23" fillId="0" borderId="0" xfId="0" applyFont="1" applyAlignment="1" applyProtection="1">
      <alignment vertical="center" wrapText="1"/>
    </xf>
    <xf numFmtId="180" fontId="9" fillId="3" borderId="0" xfId="0" applyNumberFormat="1" applyFont="1" applyFill="1" applyAlignment="1" applyProtection="1">
      <alignment horizontal="left" vertical="top" wrapText="1"/>
    </xf>
    <xf numFmtId="180" fontId="9" fillId="3" borderId="8" xfId="0" applyNumberFormat="1" applyFont="1" applyFill="1" applyBorder="1" applyAlignment="1" applyProtection="1">
      <alignment horizontal="left" vertical="top" shrinkToFit="1"/>
    </xf>
    <xf numFmtId="180" fontId="9" fillId="3" borderId="0" xfId="0" applyNumberFormat="1" applyFont="1" applyFill="1" applyAlignment="1" applyProtection="1">
      <alignment horizontal="left" vertical="top" shrinkToFit="1"/>
    </xf>
    <xf numFmtId="180" fontId="9" fillId="3" borderId="0" xfId="0" applyNumberFormat="1" applyFont="1" applyFill="1" applyAlignment="1" applyProtection="1">
      <alignment horizontal="left" vertical="center" shrinkToFit="1"/>
    </xf>
    <xf numFmtId="0" fontId="11" fillId="0" borderId="0" xfId="0" applyFont="1" applyProtection="1">
      <alignment vertical="center"/>
    </xf>
    <xf numFmtId="0" fontId="11" fillId="0" borderId="0" xfId="0" applyFont="1" applyAlignment="1" applyProtection="1">
      <alignment horizontal="left" vertical="top" wrapText="1"/>
    </xf>
    <xf numFmtId="0" fontId="16"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36" fillId="0" borderId="1" xfId="0" applyFont="1" applyBorder="1" applyAlignment="1" applyProtection="1">
      <alignment horizontal="center" vertical="center" wrapText="1"/>
    </xf>
    <xf numFmtId="0" fontId="36" fillId="2" borderId="1" xfId="0" applyFont="1" applyFill="1" applyBorder="1" applyAlignment="1" applyProtection="1">
      <alignment horizontal="justify" vertical="center" wrapText="1"/>
    </xf>
    <xf numFmtId="0" fontId="37" fillId="2" borderId="1" xfId="0" applyFont="1" applyFill="1" applyBorder="1" applyAlignment="1" applyProtection="1">
      <alignment horizontal="left" vertical="center" wrapText="1"/>
    </xf>
    <xf numFmtId="49" fontId="36" fillId="2" borderId="1" xfId="0" applyNumberFormat="1" applyFont="1" applyFill="1" applyBorder="1" applyAlignment="1" applyProtection="1">
      <alignment horizontal="justify" vertical="center" wrapText="1"/>
    </xf>
    <xf numFmtId="0" fontId="36" fillId="3" borderId="1" xfId="0" applyFont="1" applyFill="1" applyBorder="1" applyAlignment="1" applyProtection="1">
      <alignment horizontal="justify" vertical="center" wrapText="1"/>
    </xf>
    <xf numFmtId="0" fontId="38" fillId="0" borderId="0" xfId="0" applyFont="1" applyAlignment="1" applyProtection="1">
      <alignment horizontal="left" vertical="top" wrapText="1"/>
    </xf>
    <xf numFmtId="0" fontId="40" fillId="0" borderId="2" xfId="0" applyFont="1" applyBorder="1" applyAlignment="1" applyProtection="1">
      <alignment horizontal="center" vertical="center"/>
    </xf>
    <xf numFmtId="0" fontId="40" fillId="0" borderId="3" xfId="0" applyFont="1" applyBorder="1" applyAlignment="1" applyProtection="1">
      <alignment horizontal="center" vertical="center"/>
    </xf>
    <xf numFmtId="0" fontId="40" fillId="0" borderId="4" xfId="0" applyFont="1" applyBorder="1" applyAlignment="1" applyProtection="1">
      <alignment horizontal="center" vertical="center"/>
    </xf>
    <xf numFmtId="0" fontId="40" fillId="0" borderId="5" xfId="0" applyFont="1" applyBorder="1" applyAlignment="1" applyProtection="1">
      <alignment horizontal="center" vertical="center"/>
    </xf>
    <xf numFmtId="0" fontId="40" fillId="0" borderId="0" xfId="0" applyFont="1" applyAlignment="1" applyProtection="1">
      <alignment horizontal="center" vertical="center"/>
    </xf>
    <xf numFmtId="0" fontId="40" fillId="0" borderId="6" xfId="0" applyFont="1" applyBorder="1" applyAlignment="1" applyProtection="1">
      <alignment horizontal="center" vertical="center"/>
    </xf>
    <xf numFmtId="0" fontId="41" fillId="0" borderId="5" xfId="0" applyFont="1" applyBorder="1" applyAlignment="1" applyProtection="1">
      <alignment horizontal="center" vertical="center"/>
    </xf>
    <xf numFmtId="0" fontId="42" fillId="0" borderId="0" xfId="0" applyFont="1" applyAlignment="1" applyProtection="1">
      <alignment horizontal="center" vertical="center"/>
    </xf>
    <xf numFmtId="0" fontId="42" fillId="0" borderId="6" xfId="0" applyFont="1" applyBorder="1" applyAlignment="1" applyProtection="1">
      <alignment horizontal="center" vertical="center"/>
    </xf>
    <xf numFmtId="0" fontId="9" fillId="0" borderId="5" xfId="0" applyFont="1" applyBorder="1" applyAlignment="1" applyProtection="1">
      <alignment horizontal="center" vertical="center"/>
    </xf>
    <xf numFmtId="58" fontId="9" fillId="3" borderId="5" xfId="0" applyNumberFormat="1" applyFont="1" applyFill="1" applyBorder="1" applyAlignment="1" applyProtection="1">
      <alignment horizontal="right" vertical="center"/>
    </xf>
    <xf numFmtId="0" fontId="9" fillId="3" borderId="0" xfId="0" applyFont="1" applyFill="1" applyAlignment="1" applyProtection="1">
      <alignment horizontal="right" vertical="center"/>
    </xf>
    <xf numFmtId="0" fontId="9" fillId="3" borderId="6" xfId="0" applyFont="1" applyFill="1" applyBorder="1" applyAlignment="1" applyProtection="1">
      <alignment horizontal="right" vertical="center"/>
    </xf>
    <xf numFmtId="0" fontId="9" fillId="0" borderId="1" xfId="0" applyFont="1" applyBorder="1" applyAlignment="1" applyProtection="1">
      <alignment horizontal="left" vertical="center"/>
    </xf>
    <xf numFmtId="0" fontId="9" fillId="2" borderId="1" xfId="0" applyFont="1" applyFill="1" applyBorder="1" applyAlignment="1" applyProtection="1">
      <alignment horizontal="left" vertical="center"/>
    </xf>
    <xf numFmtId="0" fontId="9" fillId="0" borderId="5" xfId="0" applyFont="1" applyBorder="1" applyProtection="1">
      <alignment vertical="center"/>
    </xf>
    <xf numFmtId="0" fontId="5" fillId="0" borderId="5" xfId="0" applyFont="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7" xfId="0" applyFont="1" applyBorder="1" applyProtection="1">
      <alignment vertical="center"/>
    </xf>
    <xf numFmtId="0" fontId="9" fillId="0" borderId="8" xfId="0" applyFont="1" applyBorder="1" applyAlignment="1" applyProtection="1">
      <alignment horizontal="left" vertical="center"/>
    </xf>
    <xf numFmtId="0" fontId="9" fillId="0" borderId="9" xfId="0" applyFont="1" applyBorder="1" applyProtection="1">
      <alignment vertical="center"/>
    </xf>
    <xf numFmtId="0" fontId="10" fillId="0" borderId="3" xfId="0" applyFont="1" applyBorder="1" applyAlignment="1" applyProtection="1">
      <alignment horizontal="left" vertical="center"/>
    </xf>
    <xf numFmtId="0" fontId="10" fillId="0" borderId="0" xfId="0" applyFont="1" applyAlignment="1" applyProtection="1">
      <alignment horizontal="left" vertical="center"/>
    </xf>
    <xf numFmtId="0" fontId="22" fillId="0" borderId="0" xfId="7" applyAlignment="1" applyProtection="1">
      <alignment vertical="center"/>
    </xf>
    <xf numFmtId="0" fontId="23" fillId="0" borderId="0" xfId="7" applyFont="1" applyAlignment="1" applyProtection="1">
      <alignment horizontal="center" vertical="center"/>
    </xf>
    <xf numFmtId="0" fontId="25" fillId="0" borderId="0" xfId="7" applyFont="1" applyAlignment="1" applyProtection="1">
      <alignment vertical="center"/>
    </xf>
    <xf numFmtId="0" fontId="25" fillId="0" borderId="0" xfId="7" applyFont="1" applyAlignment="1" applyProtection="1">
      <alignment horizontal="center" vertical="center"/>
    </xf>
    <xf numFmtId="0" fontId="51" fillId="0" borderId="0" xfId="7" applyFont="1" applyAlignment="1" applyProtection="1">
      <alignment vertical="center"/>
    </xf>
    <xf numFmtId="0" fontId="51" fillId="0" borderId="36" xfId="7" applyFont="1" applyBorder="1" applyAlignment="1" applyProtection="1">
      <alignment horizontal="center" vertical="center"/>
    </xf>
    <xf numFmtId="0" fontId="51" fillId="3" borderId="37" xfId="7" applyFont="1" applyFill="1" applyBorder="1" applyAlignment="1" applyProtection="1">
      <alignment horizontal="left" vertical="center"/>
    </xf>
    <xf numFmtId="0" fontId="51" fillId="3" borderId="38" xfId="7" applyFont="1" applyFill="1" applyBorder="1" applyAlignment="1" applyProtection="1">
      <alignment horizontal="left" vertical="center"/>
    </xf>
    <xf numFmtId="0" fontId="51" fillId="3" borderId="39" xfId="7" applyFont="1" applyFill="1" applyBorder="1" applyAlignment="1" applyProtection="1">
      <alignment horizontal="left" vertical="center"/>
    </xf>
    <xf numFmtId="0" fontId="51" fillId="0" borderId="40" xfId="7" applyFont="1" applyBorder="1" applyAlignment="1" applyProtection="1">
      <alignment horizontal="center" vertical="center"/>
    </xf>
    <xf numFmtId="180" fontId="51" fillId="3" borderId="37" xfId="7" applyNumberFormat="1" applyFont="1" applyFill="1" applyBorder="1" applyAlignment="1" applyProtection="1">
      <alignment vertical="center"/>
    </xf>
    <xf numFmtId="180" fontId="51" fillId="3" borderId="38" xfId="7" applyNumberFormat="1" applyFont="1" applyFill="1" applyBorder="1" applyAlignment="1" applyProtection="1">
      <alignment vertical="center"/>
    </xf>
    <xf numFmtId="180" fontId="51" fillId="3" borderId="39" xfId="7" applyNumberFormat="1" applyFont="1" applyFill="1" applyBorder="1" applyAlignment="1" applyProtection="1">
      <alignment vertical="center"/>
    </xf>
    <xf numFmtId="0" fontId="51" fillId="0" borderId="41" xfId="7" applyFont="1" applyBorder="1" applyAlignment="1" applyProtection="1">
      <alignment horizontal="center" vertical="center"/>
    </xf>
    <xf numFmtId="180" fontId="51" fillId="3" borderId="42" xfId="7" applyNumberFormat="1" applyFont="1" applyFill="1" applyBorder="1" applyAlignment="1" applyProtection="1">
      <alignment vertical="center"/>
    </xf>
    <xf numFmtId="180" fontId="51" fillId="3" borderId="15" xfId="7" applyNumberFormat="1" applyFont="1" applyFill="1" applyBorder="1" applyAlignment="1" applyProtection="1">
      <alignment vertical="center"/>
    </xf>
    <xf numFmtId="180" fontId="51" fillId="3" borderId="43" xfId="7" applyNumberFormat="1" applyFont="1" applyFill="1" applyBorder="1" applyAlignment="1" applyProtection="1">
      <alignment vertical="center"/>
    </xf>
    <xf numFmtId="0" fontId="51" fillId="0" borderId="18" xfId="7" applyFont="1" applyBorder="1" applyAlignment="1" applyProtection="1">
      <alignment horizontal="center" vertical="center"/>
    </xf>
    <xf numFmtId="180" fontId="51" fillId="3" borderId="44" xfId="7" applyNumberFormat="1" applyFont="1" applyFill="1" applyBorder="1" applyAlignment="1" applyProtection="1">
      <alignment vertical="center"/>
    </xf>
    <xf numFmtId="180" fontId="51" fillId="3" borderId="45" xfId="7" applyNumberFormat="1" applyFont="1" applyFill="1" applyBorder="1" applyAlignment="1" applyProtection="1">
      <alignment vertical="center"/>
    </xf>
    <xf numFmtId="180" fontId="51" fillId="3" borderId="46" xfId="7" applyNumberFormat="1" applyFont="1" applyFill="1" applyBorder="1" applyAlignment="1" applyProtection="1">
      <alignment vertical="center"/>
    </xf>
    <xf numFmtId="0" fontId="51" fillId="0" borderId="12" xfId="7" applyFont="1" applyBorder="1" applyAlignment="1" applyProtection="1">
      <alignment horizontal="center" vertical="center"/>
    </xf>
    <xf numFmtId="180" fontId="51" fillId="3" borderId="47" xfId="7" applyNumberFormat="1" applyFont="1" applyFill="1" applyBorder="1" applyAlignment="1" applyProtection="1">
      <alignment vertical="center"/>
    </xf>
    <xf numFmtId="180" fontId="51" fillId="3" borderId="48" xfId="7" applyNumberFormat="1" applyFont="1" applyFill="1" applyBorder="1" applyAlignment="1" applyProtection="1">
      <alignment vertical="center"/>
    </xf>
    <xf numFmtId="180" fontId="51" fillId="3" borderId="49" xfId="7" applyNumberFormat="1" applyFont="1" applyFill="1" applyBorder="1" applyAlignment="1" applyProtection="1">
      <alignment vertical="center"/>
    </xf>
    <xf numFmtId="0" fontId="51" fillId="0" borderId="35" xfId="7" applyFont="1" applyBorder="1" applyAlignment="1" applyProtection="1">
      <alignment horizontal="center" vertical="center"/>
    </xf>
    <xf numFmtId="180" fontId="51" fillId="3" borderId="50" xfId="7" applyNumberFormat="1" applyFont="1" applyFill="1" applyBorder="1" applyAlignment="1" applyProtection="1">
      <alignment vertical="center"/>
    </xf>
    <xf numFmtId="180" fontId="51" fillId="3" borderId="51" xfId="7" applyNumberFormat="1" applyFont="1" applyFill="1" applyBorder="1" applyAlignment="1" applyProtection="1">
      <alignment vertical="center"/>
    </xf>
    <xf numFmtId="180" fontId="51" fillId="3" borderId="52" xfId="7" applyNumberFormat="1" applyFont="1" applyFill="1" applyBorder="1" applyAlignment="1" applyProtection="1">
      <alignment vertical="center"/>
    </xf>
    <xf numFmtId="0" fontId="51" fillId="0" borderId="28" xfId="7" applyFont="1" applyBorder="1" applyAlignment="1" applyProtection="1">
      <alignment horizontal="center" vertical="center"/>
    </xf>
    <xf numFmtId="0" fontId="51" fillId="0" borderId="29" xfId="7" applyFont="1" applyBorder="1" applyAlignment="1" applyProtection="1">
      <alignment horizontal="center" vertical="center"/>
    </xf>
    <xf numFmtId="0" fontId="51" fillId="2" borderId="30" xfId="7" applyFont="1" applyFill="1" applyBorder="1" applyAlignment="1" applyProtection="1">
      <alignment vertical="center" wrapText="1"/>
    </xf>
    <xf numFmtId="0" fontId="51" fillId="2" borderId="31" xfId="7" applyFont="1" applyFill="1" applyBorder="1" applyAlignment="1" applyProtection="1">
      <alignment vertical="center" wrapText="1"/>
    </xf>
    <xf numFmtId="0" fontId="51" fillId="2" borderId="29" xfId="7" applyFont="1" applyFill="1" applyBorder="1" applyAlignment="1" applyProtection="1">
      <alignment vertical="center" wrapText="1"/>
    </xf>
    <xf numFmtId="0" fontId="51" fillId="0" borderId="32" xfId="7" applyFont="1" applyBorder="1" applyAlignment="1" applyProtection="1">
      <alignment horizontal="center" vertical="center"/>
    </xf>
    <xf numFmtId="0" fontId="51" fillId="0" borderId="33" xfId="7" applyFont="1" applyBorder="1" applyAlignment="1" applyProtection="1">
      <alignment horizontal="center" vertical="center"/>
    </xf>
    <xf numFmtId="0" fontId="51" fillId="2" borderId="34" xfId="7" applyFont="1" applyFill="1" applyBorder="1" applyAlignment="1" applyProtection="1">
      <alignment vertical="center"/>
    </xf>
    <xf numFmtId="0" fontId="51" fillId="2" borderId="35" xfId="7" applyFont="1" applyFill="1" applyBorder="1" applyAlignment="1" applyProtection="1">
      <alignment vertical="center"/>
    </xf>
    <xf numFmtId="0" fontId="51" fillId="2" borderId="33" xfId="7" applyFont="1" applyFill="1" applyBorder="1" applyAlignment="1" applyProtection="1">
      <alignment vertical="center"/>
    </xf>
    <xf numFmtId="0" fontId="51" fillId="0" borderId="36" xfId="7" applyFont="1" applyBorder="1" applyAlignment="1" applyProtection="1">
      <alignment vertical="center"/>
    </xf>
    <xf numFmtId="0" fontId="51" fillId="0" borderId="53" xfId="7" applyFont="1" applyBorder="1" applyAlignment="1" applyProtection="1">
      <alignment horizontal="center" vertical="center"/>
    </xf>
    <xf numFmtId="0" fontId="51" fillId="0" borderId="72" xfId="7" applyFont="1" applyBorder="1" applyAlignment="1" applyProtection="1">
      <alignment horizontal="center" vertical="center"/>
    </xf>
    <xf numFmtId="0" fontId="22" fillId="0" borderId="0" xfId="7" applyAlignment="1" applyProtection="1">
      <alignment horizontal="center" vertical="center"/>
    </xf>
    <xf numFmtId="0" fontId="51" fillId="0" borderId="21" xfId="7" applyFont="1" applyBorder="1" applyAlignment="1" applyProtection="1">
      <alignment horizontal="center" vertical="center"/>
    </xf>
    <xf numFmtId="0" fontId="51" fillId="0" borderId="18" xfId="7" applyFont="1" applyBorder="1" applyAlignment="1" applyProtection="1">
      <alignment vertical="center"/>
    </xf>
    <xf numFmtId="0" fontId="51" fillId="0" borderId="18" xfId="7" applyFont="1" applyBorder="1" applyAlignment="1" applyProtection="1">
      <alignment vertical="center" wrapText="1"/>
    </xf>
    <xf numFmtId="0" fontId="51" fillId="2" borderId="22" xfId="7" applyFont="1" applyFill="1" applyBorder="1" applyAlignment="1" applyProtection="1">
      <alignment horizontal="center" vertical="center"/>
    </xf>
    <xf numFmtId="0" fontId="51" fillId="0" borderId="23" xfId="7" applyFont="1" applyBorder="1" applyAlignment="1" applyProtection="1">
      <alignment horizontal="center" vertical="center"/>
    </xf>
    <xf numFmtId="0" fontId="51" fillId="0" borderId="1" xfId="7" applyFont="1" applyBorder="1" applyAlignment="1" applyProtection="1">
      <alignment vertical="center"/>
    </xf>
    <xf numFmtId="0" fontId="51" fillId="0" borderId="1" xfId="7" applyFont="1" applyBorder="1" applyAlignment="1" applyProtection="1">
      <alignment vertical="center" wrapText="1"/>
    </xf>
    <xf numFmtId="0" fontId="51" fillId="2" borderId="24" xfId="7" applyFont="1" applyFill="1" applyBorder="1" applyAlignment="1" applyProtection="1">
      <alignment horizontal="center" vertical="center"/>
    </xf>
    <xf numFmtId="0" fontId="51" fillId="0" borderId="1" xfId="7" applyFont="1" applyBorder="1" applyAlignment="1" applyProtection="1">
      <alignment horizontal="left" vertical="center" wrapText="1"/>
    </xf>
    <xf numFmtId="3" fontId="51" fillId="0" borderId="1" xfId="7" applyNumberFormat="1" applyFont="1" applyBorder="1" applyAlignment="1" applyProtection="1">
      <alignment horizontal="left" vertical="center" wrapText="1"/>
    </xf>
    <xf numFmtId="0" fontId="51" fillId="2" borderId="24" xfId="7" applyFont="1" applyFill="1" applyBorder="1" applyAlignment="1" applyProtection="1">
      <alignment vertical="center"/>
    </xf>
    <xf numFmtId="0" fontId="51" fillId="0" borderId="1" xfId="7" applyFont="1" applyBorder="1" applyAlignment="1" applyProtection="1">
      <alignment horizontal="left" vertical="center"/>
    </xf>
    <xf numFmtId="0" fontId="51" fillId="0" borderId="23" xfId="7" applyFont="1" applyBorder="1" applyAlignment="1" applyProtection="1">
      <alignment horizontal="center" vertical="center"/>
    </xf>
    <xf numFmtId="0" fontId="51" fillId="0" borderId="32" xfId="7" applyFont="1" applyBorder="1" applyAlignment="1" applyProtection="1">
      <alignment horizontal="center" vertical="center"/>
    </xf>
    <xf numFmtId="0" fontId="51" fillId="0" borderId="35" xfId="7" applyFont="1" applyBorder="1" applyAlignment="1" applyProtection="1">
      <alignment horizontal="left" vertical="center"/>
    </xf>
    <xf numFmtId="0" fontId="51" fillId="0" borderId="35" xfId="7" applyFont="1" applyBorder="1" applyAlignment="1" applyProtection="1">
      <alignment horizontal="left" vertical="center" wrapText="1"/>
    </xf>
    <xf numFmtId="0" fontId="51" fillId="2" borderId="33" xfId="7" applyFont="1" applyFill="1" applyBorder="1" applyAlignment="1" applyProtection="1">
      <alignment vertical="center"/>
    </xf>
    <xf numFmtId="49" fontId="9" fillId="3" borderId="8" xfId="0" applyNumberFormat="1"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0" xfId="0" applyFont="1" applyFill="1" applyAlignment="1" applyProtection="1">
      <alignment horizontal="left" vertical="top" wrapText="1"/>
    </xf>
    <xf numFmtId="0" fontId="9" fillId="3" borderId="8" xfId="0" applyFont="1" applyFill="1" applyBorder="1" applyAlignment="1" applyProtection="1">
      <alignment horizontal="left" vertical="top" shrinkToFit="1"/>
    </xf>
    <xf numFmtId="0" fontId="9" fillId="3" borderId="3" xfId="0" applyFont="1" applyFill="1" applyBorder="1" applyAlignment="1" applyProtection="1">
      <alignment horizontal="left" vertical="top" shrinkToFit="1"/>
    </xf>
    <xf numFmtId="0" fontId="9" fillId="3" borderId="0" xfId="0" applyFont="1" applyFill="1" applyAlignment="1" applyProtection="1">
      <alignment horizontal="left" vertical="center" shrinkToFit="1"/>
    </xf>
    <xf numFmtId="0" fontId="16" fillId="2" borderId="0" xfId="0" applyFont="1" applyFill="1" applyAlignment="1" applyProtection="1">
      <alignment vertical="center" wrapText="1"/>
    </xf>
    <xf numFmtId="38" fontId="9" fillId="2" borderId="0" xfId="1" applyFont="1" applyFill="1" applyAlignment="1" applyProtection="1">
      <alignment horizontal="center" vertical="center"/>
    </xf>
    <xf numFmtId="0" fontId="9" fillId="0" borderId="0" xfId="0" applyFont="1" applyAlignment="1" applyProtection="1">
      <alignment horizontal="left" vertical="top" shrinkToFit="1"/>
    </xf>
    <xf numFmtId="0" fontId="11" fillId="0" borderId="0" xfId="0" applyFont="1" applyAlignment="1" applyProtection="1">
      <alignment vertical="center" wrapText="1"/>
    </xf>
    <xf numFmtId="38" fontId="9" fillId="2" borderId="0" xfId="1" applyFont="1" applyFill="1" applyAlignment="1" applyProtection="1">
      <alignment horizontal="center" vertical="top"/>
    </xf>
    <xf numFmtId="181" fontId="9" fillId="2" borderId="0" xfId="0" applyNumberFormat="1" applyFont="1" applyFill="1" applyAlignment="1" applyProtection="1">
      <alignment horizontal="right" vertical="top"/>
    </xf>
    <xf numFmtId="0" fontId="16" fillId="2" borderId="0" xfId="0" applyFont="1" applyFill="1" applyAlignment="1" applyProtection="1">
      <alignment horizontal="left" vertical="center" wrapText="1"/>
    </xf>
    <xf numFmtId="0" fontId="9" fillId="0" borderId="0" xfId="0" applyFont="1" applyAlignment="1" applyProtection="1">
      <alignment horizontal="center" vertical="center"/>
    </xf>
    <xf numFmtId="38" fontId="9" fillId="2" borderId="0" xfId="1" applyFont="1" applyFill="1" applyAlignment="1" applyProtection="1">
      <alignment horizontal="distributed" vertical="center"/>
    </xf>
    <xf numFmtId="180" fontId="44" fillId="3" borderId="8" xfId="8" applyNumberFormat="1" applyFont="1" applyFill="1" applyBorder="1" applyAlignment="1" applyProtection="1">
      <alignment horizontal="left" vertical="center" shrinkToFit="1"/>
    </xf>
    <xf numFmtId="180" fontId="44" fillId="3" borderId="0" xfId="8" applyNumberFormat="1" applyFont="1" applyFill="1" applyAlignment="1" applyProtection="1">
      <alignment horizontal="left" vertical="center" shrinkToFit="1"/>
    </xf>
    <xf numFmtId="0" fontId="29" fillId="0" borderId="71" xfId="8" applyFont="1" applyBorder="1" applyAlignment="1" applyProtection="1">
      <alignment horizontal="center" vertical="center" wrapText="1"/>
    </xf>
    <xf numFmtId="0" fontId="29" fillId="0" borderId="31" xfId="8" applyFont="1" applyBorder="1" applyAlignment="1" applyProtection="1">
      <alignment horizontal="left" vertical="center" wrapText="1"/>
    </xf>
    <xf numFmtId="180" fontId="29" fillId="3" borderId="44" xfId="8" applyNumberFormat="1" applyFont="1" applyFill="1" applyBorder="1" applyAlignment="1" applyProtection="1">
      <alignment horizontal="left" vertical="center" wrapText="1"/>
    </xf>
    <xf numFmtId="180" fontId="29" fillId="3" borderId="45" xfId="8" applyNumberFormat="1" applyFont="1" applyFill="1" applyBorder="1" applyAlignment="1" applyProtection="1">
      <alignment horizontal="left" vertical="center" wrapText="1"/>
    </xf>
    <xf numFmtId="180" fontId="29" fillId="3" borderId="46" xfId="8" applyNumberFormat="1" applyFont="1" applyFill="1" applyBorder="1" applyAlignment="1" applyProtection="1">
      <alignment horizontal="left" vertical="center" wrapText="1"/>
    </xf>
    <xf numFmtId="0" fontId="29" fillId="0" borderId="18" xfId="8" applyFont="1" applyBorder="1" applyAlignment="1" applyProtection="1">
      <alignment horizontal="center" vertical="center" wrapText="1"/>
    </xf>
    <xf numFmtId="0" fontId="29" fillId="0" borderId="18" xfId="8" applyFont="1" applyBorder="1" applyAlignment="1" applyProtection="1">
      <alignment horizontal="left" vertical="center" wrapText="1"/>
    </xf>
    <xf numFmtId="180" fontId="29" fillId="3" borderId="26" xfId="8" applyNumberFormat="1" applyFont="1" applyFill="1" applyBorder="1" applyAlignment="1" applyProtection="1">
      <alignment horizontal="left" vertical="center" wrapText="1"/>
    </xf>
    <xf numFmtId="180" fontId="29" fillId="3" borderId="13" xfId="8" applyNumberFormat="1" applyFont="1" applyFill="1" applyBorder="1" applyAlignment="1" applyProtection="1">
      <alignment horizontal="left" vertical="center" wrapText="1"/>
    </xf>
    <xf numFmtId="180" fontId="29" fillId="3" borderId="57" xfId="8" applyNumberFormat="1" applyFont="1" applyFill="1" applyBorder="1" applyAlignment="1" applyProtection="1">
      <alignment horizontal="left" vertical="center" wrapText="1"/>
    </xf>
    <xf numFmtId="0" fontId="29" fillId="0" borderId="67" xfId="8" applyFont="1" applyBorder="1" applyAlignment="1" applyProtection="1">
      <alignment horizontal="center" vertical="center" wrapText="1"/>
    </xf>
    <xf numFmtId="180" fontId="29" fillId="3" borderId="26" xfId="8" applyNumberFormat="1" applyFont="1" applyFill="1" applyBorder="1" applyAlignment="1" applyProtection="1">
      <alignment horizontal="left" vertical="top" wrapText="1"/>
    </xf>
    <xf numFmtId="180" fontId="29" fillId="3" borderId="13" xfId="8" applyNumberFormat="1" applyFont="1" applyFill="1" applyBorder="1" applyAlignment="1" applyProtection="1">
      <alignment horizontal="left" vertical="top" wrapText="1"/>
    </xf>
    <xf numFmtId="180" fontId="29" fillId="3" borderId="57" xfId="8" applyNumberFormat="1" applyFont="1" applyFill="1" applyBorder="1" applyAlignment="1" applyProtection="1">
      <alignment horizontal="left" vertical="top" wrapText="1"/>
    </xf>
    <xf numFmtId="0" fontId="32" fillId="0" borderId="26" xfId="0" applyFont="1" applyBorder="1" applyAlignment="1" applyProtection="1">
      <alignment horizontal="center" vertical="center" wrapText="1"/>
    </xf>
    <xf numFmtId="0" fontId="32" fillId="0" borderId="27" xfId="0" applyFont="1" applyBorder="1" applyAlignment="1" applyProtection="1">
      <alignment horizontal="center" vertical="center" wrapText="1"/>
    </xf>
    <xf numFmtId="49" fontId="32" fillId="2" borderId="1" xfId="0" applyNumberFormat="1" applyFont="1" applyFill="1" applyBorder="1" applyAlignment="1" applyProtection="1">
      <alignment horizontal="left" vertical="top" wrapText="1"/>
    </xf>
    <xf numFmtId="49" fontId="32" fillId="2" borderId="35" xfId="0" applyNumberFormat="1" applyFont="1" applyFill="1" applyBorder="1" applyAlignment="1" applyProtection="1">
      <alignment horizontal="left" vertical="top" wrapText="1"/>
    </xf>
    <xf numFmtId="0" fontId="1" fillId="0" borderId="0" xfId="8" applyFont="1" applyProtection="1">
      <alignment vertical="center"/>
    </xf>
    <xf numFmtId="0" fontId="28" fillId="0" borderId="0" xfId="8" applyFont="1" applyAlignment="1" applyProtection="1">
      <alignment horizontal="center" vertical="center"/>
    </xf>
    <xf numFmtId="0" fontId="45" fillId="3" borderId="89" xfId="8" applyFont="1" applyFill="1" applyBorder="1" applyAlignment="1" applyProtection="1">
      <alignment horizontal="left" vertical="center" shrinkToFit="1"/>
    </xf>
    <xf numFmtId="180" fontId="45" fillId="3" borderId="8" xfId="8" applyNumberFormat="1" applyFont="1" applyFill="1" applyBorder="1" applyAlignment="1" applyProtection="1">
      <alignment horizontal="left" vertical="center" shrinkToFit="1"/>
    </xf>
    <xf numFmtId="0" fontId="47" fillId="0" borderId="0" xfId="8" applyFont="1" applyAlignment="1" applyProtection="1">
      <alignment horizontal="right" vertical="center"/>
    </xf>
    <xf numFmtId="0" fontId="9" fillId="0" borderId="87"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50" xfId="0" applyFont="1" applyBorder="1" applyProtection="1">
      <alignment vertical="center"/>
    </xf>
    <xf numFmtId="0" fontId="9" fillId="0" borderId="51" xfId="0" applyFont="1" applyBorder="1" applyProtection="1">
      <alignment vertical="center"/>
    </xf>
    <xf numFmtId="0" fontId="9" fillId="0" borderId="52" xfId="0" applyFont="1" applyBorder="1" applyProtection="1">
      <alignment vertical="center"/>
    </xf>
    <xf numFmtId="180" fontId="51" fillId="3" borderId="37" xfId="7" applyNumberFormat="1" applyFont="1" applyFill="1" applyBorder="1" applyAlignment="1" applyProtection="1">
      <alignment horizontal="left" vertical="center"/>
    </xf>
    <xf numFmtId="180" fontId="51" fillId="3" borderId="38" xfId="7" applyNumberFormat="1" applyFont="1" applyFill="1" applyBorder="1" applyAlignment="1" applyProtection="1">
      <alignment horizontal="left" vertical="center"/>
    </xf>
    <xf numFmtId="180" fontId="51" fillId="3" borderId="39" xfId="7" applyNumberFormat="1" applyFont="1" applyFill="1" applyBorder="1" applyAlignment="1" applyProtection="1">
      <alignment horizontal="left" vertical="center"/>
    </xf>
    <xf numFmtId="0" fontId="51" fillId="0" borderId="67" xfId="7" applyFont="1" applyBorder="1" applyAlignment="1" applyProtection="1">
      <alignment horizontal="center" vertical="center"/>
    </xf>
    <xf numFmtId="0" fontId="51" fillId="0" borderId="2" xfId="7" applyFont="1" applyBorder="1" applyAlignment="1" applyProtection="1">
      <alignment horizontal="left" vertical="center" wrapText="1"/>
    </xf>
    <xf numFmtId="0" fontId="51" fillId="0" borderId="3" xfId="7" applyFont="1" applyBorder="1" applyAlignment="1" applyProtection="1">
      <alignment horizontal="left" vertical="center" wrapText="1"/>
    </xf>
    <xf numFmtId="0" fontId="51" fillId="0" borderId="4" xfId="7" applyFont="1" applyBorder="1" applyAlignment="1" applyProtection="1">
      <alignment horizontal="left" vertical="center" wrapText="1"/>
    </xf>
    <xf numFmtId="0" fontId="51" fillId="0" borderId="26" xfId="7" applyFont="1" applyBorder="1" applyAlignment="1" applyProtection="1">
      <alignment horizontal="left" vertical="center" wrapText="1"/>
    </xf>
    <xf numFmtId="0" fontId="51" fillId="0" borderId="13" xfId="7" applyFont="1" applyBorder="1" applyAlignment="1" applyProtection="1">
      <alignment horizontal="left" vertical="center" wrapText="1"/>
    </xf>
    <xf numFmtId="0" fontId="51" fillId="0" borderId="27" xfId="7" applyFont="1" applyBorder="1" applyAlignment="1" applyProtection="1">
      <alignment horizontal="left" vertical="center" wrapText="1"/>
    </xf>
    <xf numFmtId="0" fontId="51" fillId="0" borderId="68" xfId="7" applyFont="1" applyBorder="1" applyAlignment="1" applyProtection="1">
      <alignment horizontal="center" vertical="center"/>
    </xf>
    <xf numFmtId="0" fontId="51" fillId="0" borderId="5" xfId="7" applyFont="1" applyBorder="1" applyAlignment="1" applyProtection="1">
      <alignment horizontal="left" vertical="center" wrapText="1"/>
    </xf>
    <xf numFmtId="0" fontId="51" fillId="0" borderId="0" xfId="7" applyFont="1" applyAlignment="1" applyProtection="1">
      <alignment horizontal="left" vertical="center" wrapText="1"/>
    </xf>
    <xf numFmtId="0" fontId="51" fillId="0" borderId="6" xfId="7" applyFont="1" applyBorder="1" applyAlignment="1" applyProtection="1">
      <alignment horizontal="left" vertical="center" wrapText="1"/>
    </xf>
    <xf numFmtId="0" fontId="51" fillId="0" borderId="7" xfId="7" applyFont="1" applyBorder="1" applyAlignment="1" applyProtection="1">
      <alignment horizontal="left" vertical="center" wrapText="1"/>
    </xf>
    <xf numFmtId="0" fontId="51" fillId="0" borderId="8" xfId="7" applyFont="1" applyBorder="1" applyAlignment="1" applyProtection="1">
      <alignment horizontal="left" vertical="center" wrapText="1"/>
    </xf>
    <xf numFmtId="0" fontId="51" fillId="0" borderId="9" xfId="7" applyFont="1" applyBorder="1" applyAlignment="1" applyProtection="1">
      <alignment horizontal="left" vertical="center" wrapText="1"/>
    </xf>
    <xf numFmtId="0" fontId="51" fillId="0" borderId="26" xfId="7" applyFont="1" applyBorder="1" applyAlignment="1" applyProtection="1">
      <alignment vertical="center" wrapText="1"/>
    </xf>
    <xf numFmtId="0" fontId="51" fillId="0" borderId="13" xfId="7" applyFont="1" applyBorder="1" applyAlignment="1" applyProtection="1">
      <alignment vertical="center" wrapText="1"/>
    </xf>
    <xf numFmtId="0" fontId="51" fillId="0" borderId="27" xfId="7" applyFont="1" applyBorder="1" applyAlignment="1" applyProtection="1">
      <alignment vertical="center" wrapText="1"/>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152401</xdr:rowOff>
    </xdr:from>
    <xdr:to>
      <xdr:col>12</xdr:col>
      <xdr:colOff>152400</xdr:colOff>
      <xdr:row>10</xdr:row>
      <xdr:rowOff>133351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3350" y="1276351"/>
          <a:ext cx="2076450" cy="70485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着色されたセルに記載ください</a:t>
          </a:r>
          <a:endParaRPr kumimoji="1" lang="en-US" altLang="ja-JP" sz="1100" b="1">
            <a:solidFill>
              <a:srgbClr val="FF0000"/>
            </a:solidFill>
          </a:endParaRPr>
        </a:p>
        <a:p>
          <a:pPr algn="l"/>
          <a:r>
            <a:rPr kumimoji="1" lang="en-US" altLang="ja-JP" sz="1100">
              <a:solidFill>
                <a:sysClr val="windowText" lastClr="000000"/>
              </a:solidFill>
            </a:rPr>
            <a:t>※</a:t>
          </a:r>
          <a:r>
            <a:rPr kumimoji="1" lang="ja-JP" altLang="en-US" sz="1100">
              <a:solidFill>
                <a:sysClr val="windowText" lastClr="000000"/>
              </a:solidFill>
            </a:rPr>
            <a:t>エクセルの場合は水色のセルのみ</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429491</xdr:colOff>
      <xdr:row>21</xdr:row>
      <xdr:rowOff>905164</xdr:rowOff>
    </xdr:from>
    <xdr:to>
      <xdr:col>11</xdr:col>
      <xdr:colOff>27998</xdr:colOff>
      <xdr:row>22</xdr:row>
      <xdr:rowOff>421698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497541" y="11639839"/>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1597891</xdr:colOff>
      <xdr:row>22</xdr:row>
      <xdr:rowOff>19339</xdr:rowOff>
    </xdr:from>
    <xdr:to>
      <xdr:col>1</xdr:col>
      <xdr:colOff>1088448</xdr:colOff>
      <xdr:row>22</xdr:row>
      <xdr:rowOff>555048</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597891" y="11773189"/>
          <a:ext cx="129078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540616</xdr:colOff>
      <xdr:row>20</xdr:row>
      <xdr:rowOff>397164</xdr:rowOff>
    </xdr:from>
    <xdr:to>
      <xdr:col>11</xdr:col>
      <xdr:colOff>151823</xdr:colOff>
      <xdr:row>21</xdr:row>
      <xdr:rowOff>532823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608666" y="10731789"/>
          <a:ext cx="12971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9225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1645024</xdr:colOff>
      <xdr:row>22</xdr:row>
      <xdr:rowOff>44451</xdr:rowOff>
    </xdr:from>
    <xdr:to>
      <xdr:col>1</xdr:col>
      <xdr:colOff>1141408</xdr:colOff>
      <xdr:row>22</xdr:row>
      <xdr:rowOff>553132</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645024" y="11801022"/>
          <a:ext cx="1292527" cy="5086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a:t>
          </a:r>
          <a:endParaRPr kumimoji="1" lang="en-US" altLang="ja-JP" sz="1100">
            <a:solidFill>
              <a:sysClr val="windowText" lastClr="000000"/>
            </a:solidFill>
          </a:endParaRPr>
        </a:p>
        <a:p>
          <a:pPr algn="l"/>
          <a:r>
            <a:rPr kumimoji="1" lang="ja-JP" altLang="en-US" sz="1100">
              <a:solidFill>
                <a:sysClr val="windowText" lastClr="000000"/>
              </a:solidFill>
            </a:rPr>
            <a:t>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6.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XFD1048576"/>
    </sheetView>
  </sheetViews>
  <sheetFormatPr defaultColWidth="9.09765625" defaultRowHeight="14"/>
  <cols>
    <col min="1" max="2" width="3.69921875" style="53" customWidth="1"/>
    <col min="3" max="3" width="30.796875" style="53" customWidth="1"/>
    <col min="4" max="4" width="17.296875" style="53" customWidth="1"/>
    <col min="5" max="16384" width="9.09765625" style="53"/>
  </cols>
  <sheetData>
    <row r="1" spans="1:9" ht="17.25" customHeight="1">
      <c r="A1" s="52" t="s">
        <v>55</v>
      </c>
      <c r="B1" s="52"/>
      <c r="C1" s="52"/>
      <c r="D1" s="52"/>
      <c r="E1" s="52"/>
      <c r="F1" s="52"/>
      <c r="G1" s="52"/>
      <c r="H1" s="52"/>
      <c r="I1" s="52"/>
    </row>
    <row r="2" spans="1:9" ht="17.25" customHeight="1">
      <c r="A2" s="52"/>
      <c r="B2" s="52"/>
      <c r="C2" s="52"/>
      <c r="D2" s="52"/>
      <c r="E2" s="52"/>
      <c r="F2" s="52"/>
      <c r="G2" s="52"/>
      <c r="H2" s="52"/>
      <c r="I2" s="52"/>
    </row>
    <row r="3" spans="1:9" ht="16.5">
      <c r="A3" s="54"/>
      <c r="C3" s="55" t="s">
        <v>295</v>
      </c>
      <c r="D3" s="55"/>
      <c r="E3" s="55"/>
      <c r="F3" s="55"/>
      <c r="G3" s="55"/>
      <c r="H3" s="55"/>
    </row>
    <row r="4" spans="1:9">
      <c r="C4" s="55"/>
      <c r="D4" s="55"/>
      <c r="E4" s="55"/>
      <c r="F4" s="55"/>
      <c r="G4" s="55"/>
      <c r="H4" s="55"/>
    </row>
    <row r="5" spans="1:9">
      <c r="C5" s="56" t="s">
        <v>247</v>
      </c>
      <c r="D5" s="57"/>
      <c r="E5" s="57"/>
      <c r="F5" s="57"/>
      <c r="G5" s="57"/>
      <c r="H5" s="57"/>
    </row>
    <row r="6" spans="1:9" ht="16.5">
      <c r="A6" s="58" t="s">
        <v>31</v>
      </c>
      <c r="B6" s="59"/>
      <c r="C6" s="59"/>
      <c r="D6" s="59"/>
      <c r="E6" s="60"/>
      <c r="F6" s="61"/>
      <c r="G6" s="61"/>
      <c r="H6" s="61"/>
      <c r="I6" s="62"/>
    </row>
    <row r="7" spans="1:9" ht="6" customHeight="1">
      <c r="A7" s="63"/>
      <c r="E7" s="64"/>
      <c r="F7" s="64"/>
      <c r="G7" s="64"/>
      <c r="H7" s="64"/>
      <c r="I7" s="65"/>
    </row>
    <row r="8" spans="1:9">
      <c r="A8" s="66"/>
      <c r="B8" s="53" t="s">
        <v>23</v>
      </c>
      <c r="E8" s="64"/>
      <c r="F8" s="64"/>
      <c r="G8" s="64"/>
      <c r="H8" s="64"/>
      <c r="I8" s="65"/>
    </row>
    <row r="9" spans="1:9">
      <c r="A9" s="66"/>
      <c r="C9" s="53" t="s">
        <v>37</v>
      </c>
      <c r="D9" s="53" t="s">
        <v>19</v>
      </c>
      <c r="E9" s="64"/>
      <c r="F9" s="64"/>
      <c r="G9" s="64"/>
      <c r="H9" s="64"/>
      <c r="I9" s="65"/>
    </row>
    <row r="10" spans="1:9">
      <c r="A10" s="66"/>
      <c r="E10" s="64"/>
      <c r="F10" s="64"/>
      <c r="G10" s="64"/>
      <c r="H10" s="64"/>
      <c r="I10" s="65"/>
    </row>
    <row r="11" spans="1:9">
      <c r="A11" s="66"/>
      <c r="B11" s="53" t="s">
        <v>22</v>
      </c>
      <c r="E11" s="64"/>
      <c r="F11" s="64"/>
      <c r="G11" s="64"/>
      <c r="H11" s="64"/>
      <c r="I11" s="65"/>
    </row>
    <row r="12" spans="1:9">
      <c r="A12" s="66"/>
      <c r="C12" s="53" t="s">
        <v>136</v>
      </c>
      <c r="D12" s="53" t="s">
        <v>137</v>
      </c>
      <c r="F12" s="67"/>
      <c r="I12" s="68"/>
    </row>
    <row r="13" spans="1:9">
      <c r="A13" s="66"/>
      <c r="C13" s="53" t="s">
        <v>123</v>
      </c>
      <c r="D13" s="53" t="s">
        <v>129</v>
      </c>
      <c r="F13" s="67" t="s">
        <v>74</v>
      </c>
      <c r="I13" s="68"/>
    </row>
    <row r="14" spans="1:9">
      <c r="A14" s="66"/>
      <c r="C14" s="53" t="s">
        <v>142</v>
      </c>
      <c r="D14" s="53" t="s">
        <v>128</v>
      </c>
      <c r="F14" s="67" t="s">
        <v>74</v>
      </c>
      <c r="I14" s="68"/>
    </row>
    <row r="15" spans="1:9">
      <c r="A15" s="66"/>
      <c r="C15" s="53" t="s">
        <v>124</v>
      </c>
      <c r="D15" s="53" t="s">
        <v>20</v>
      </c>
      <c r="I15" s="68"/>
    </row>
    <row r="16" spans="1:9" ht="14" customHeight="1">
      <c r="A16" s="66"/>
      <c r="C16" s="53" t="s">
        <v>125</v>
      </c>
      <c r="D16" s="53" t="s">
        <v>21</v>
      </c>
      <c r="F16" s="69" t="s">
        <v>299</v>
      </c>
      <c r="G16" s="69"/>
      <c r="H16" s="69"/>
      <c r="I16" s="70"/>
    </row>
    <row r="17" spans="1:9">
      <c r="A17" s="66"/>
      <c r="F17" s="69"/>
      <c r="G17" s="69"/>
      <c r="H17" s="69"/>
      <c r="I17" s="70"/>
    </row>
    <row r="18" spans="1:9">
      <c r="A18" s="66"/>
      <c r="C18" s="53" t="s">
        <v>56</v>
      </c>
      <c r="F18" s="67" t="s">
        <v>58</v>
      </c>
      <c r="I18" s="68"/>
    </row>
    <row r="19" spans="1:9">
      <c r="A19" s="66"/>
      <c r="C19" s="53" t="s">
        <v>358</v>
      </c>
      <c r="F19" s="67" t="s">
        <v>58</v>
      </c>
      <c r="I19" s="68"/>
    </row>
    <row r="20" spans="1:9">
      <c r="A20" s="66"/>
      <c r="C20" s="53" t="s">
        <v>57</v>
      </c>
      <c r="I20" s="68"/>
    </row>
    <row r="21" spans="1:9">
      <c r="A21" s="66"/>
      <c r="C21" s="53" t="s">
        <v>114</v>
      </c>
      <c r="I21" s="68"/>
    </row>
    <row r="22" spans="1:9">
      <c r="A22" s="71"/>
      <c r="B22" s="72"/>
      <c r="C22" s="72" t="s">
        <v>350</v>
      </c>
      <c r="D22" s="72"/>
      <c r="E22" s="72"/>
      <c r="F22" s="73" t="s">
        <v>59</v>
      </c>
      <c r="G22" s="72"/>
      <c r="H22" s="72"/>
      <c r="I22" s="74"/>
    </row>
    <row r="23" spans="1:9" ht="12" customHeight="1"/>
    <row r="24" spans="1:9" ht="12" customHeight="1"/>
    <row r="25" spans="1:9" ht="16.5">
      <c r="A25" s="58" t="s">
        <v>32</v>
      </c>
      <c r="B25" s="59"/>
      <c r="C25" s="59"/>
      <c r="D25" s="59"/>
      <c r="E25" s="59"/>
      <c r="F25" s="59"/>
      <c r="G25" s="59"/>
      <c r="H25" s="59"/>
      <c r="I25" s="75"/>
    </row>
    <row r="26" spans="1:9" ht="6" customHeight="1">
      <c r="A26" s="63"/>
      <c r="I26" s="68"/>
    </row>
    <row r="27" spans="1:9">
      <c r="A27" s="66"/>
      <c r="B27" s="53" t="s">
        <v>23</v>
      </c>
      <c r="I27" s="68"/>
    </row>
    <row r="28" spans="1:9">
      <c r="A28" s="66"/>
      <c r="C28" s="53" t="s">
        <v>39</v>
      </c>
      <c r="D28" s="53" t="s">
        <v>29</v>
      </c>
      <c r="I28" s="68"/>
    </row>
    <row r="29" spans="1:9">
      <c r="A29" s="66"/>
      <c r="I29" s="68"/>
    </row>
    <row r="30" spans="1:9">
      <c r="A30" s="66"/>
      <c r="B30" s="53" t="s">
        <v>22</v>
      </c>
      <c r="I30" s="68"/>
    </row>
    <row r="31" spans="1:9">
      <c r="A31" s="66"/>
      <c r="C31" s="53" t="s">
        <v>138</v>
      </c>
      <c r="D31" s="53" t="s">
        <v>139</v>
      </c>
      <c r="F31" s="67"/>
      <c r="I31" s="68"/>
    </row>
    <row r="32" spans="1:9">
      <c r="A32" s="66"/>
      <c r="C32" s="53" t="s">
        <v>141</v>
      </c>
      <c r="D32" s="53" t="s">
        <v>130</v>
      </c>
      <c r="I32" s="68"/>
    </row>
    <row r="33" spans="1:9">
      <c r="A33" s="66"/>
      <c r="C33" s="53" t="s">
        <v>143</v>
      </c>
      <c r="D33" s="53" t="s">
        <v>389</v>
      </c>
      <c r="I33" s="68"/>
    </row>
    <row r="34" spans="1:9">
      <c r="A34" s="66"/>
      <c r="C34" s="53" t="s">
        <v>140</v>
      </c>
      <c r="D34" s="53" t="s">
        <v>30</v>
      </c>
      <c r="I34" s="68"/>
    </row>
    <row r="35" spans="1:9">
      <c r="A35" s="66"/>
      <c r="C35" s="53" t="s">
        <v>359</v>
      </c>
      <c r="F35" s="67" t="s">
        <v>294</v>
      </c>
      <c r="I35" s="68"/>
    </row>
    <row r="36" spans="1:9">
      <c r="A36" s="66"/>
      <c r="C36" s="67" t="s">
        <v>75</v>
      </c>
      <c r="F36" s="67"/>
      <c r="I36" s="68"/>
    </row>
    <row r="37" spans="1:9">
      <c r="A37" s="71"/>
      <c r="B37" s="72"/>
      <c r="C37" s="72" t="s">
        <v>351</v>
      </c>
      <c r="D37" s="72"/>
      <c r="E37" s="72"/>
      <c r="F37" s="73" t="s">
        <v>59</v>
      </c>
      <c r="G37" s="72"/>
      <c r="H37" s="72"/>
      <c r="I37" s="74"/>
    </row>
    <row r="38" spans="1:9" ht="12" customHeight="1"/>
    <row r="39" spans="1:9" ht="12" customHeight="1"/>
    <row r="40" spans="1:9" ht="16.5">
      <c r="A40" s="58" t="s">
        <v>33</v>
      </c>
      <c r="B40" s="59"/>
      <c r="C40" s="59"/>
      <c r="D40" s="59"/>
      <c r="E40" s="59"/>
      <c r="F40" s="59"/>
      <c r="G40" s="59"/>
      <c r="H40" s="59"/>
      <c r="I40" s="75"/>
    </row>
    <row r="41" spans="1:9" ht="6" customHeight="1">
      <c r="A41" s="63"/>
      <c r="I41" s="68"/>
    </row>
    <row r="42" spans="1:9">
      <c r="A42" s="66"/>
      <c r="B42" s="53" t="s">
        <v>24</v>
      </c>
      <c r="I42" s="68"/>
    </row>
    <row r="43" spans="1:9">
      <c r="A43" s="66"/>
      <c r="C43" s="53" t="s">
        <v>60</v>
      </c>
      <c r="D43" s="53" t="s">
        <v>34</v>
      </c>
      <c r="I43" s="68"/>
    </row>
    <row r="44" spans="1:9">
      <c r="A44" s="66"/>
      <c r="C44" s="53" t="s">
        <v>123</v>
      </c>
      <c r="D44" s="53" t="s">
        <v>129</v>
      </c>
      <c r="F44" s="67" t="s">
        <v>131</v>
      </c>
      <c r="I44" s="68"/>
    </row>
    <row r="45" spans="1:9">
      <c r="A45" s="66"/>
      <c r="C45" s="53" t="s">
        <v>142</v>
      </c>
      <c r="D45" s="53" t="s">
        <v>128</v>
      </c>
      <c r="F45" s="67" t="s">
        <v>131</v>
      </c>
      <c r="I45" s="68"/>
    </row>
    <row r="46" spans="1:9">
      <c r="A46" s="66"/>
      <c r="C46" s="53" t="s">
        <v>124</v>
      </c>
      <c r="D46" s="53" t="s">
        <v>20</v>
      </c>
      <c r="F46" s="67" t="s">
        <v>131</v>
      </c>
      <c r="I46" s="68"/>
    </row>
    <row r="47" spans="1:9">
      <c r="A47" s="66"/>
      <c r="I47" s="68"/>
    </row>
    <row r="48" spans="1:9">
      <c r="A48" s="66"/>
      <c r="B48" s="53" t="s">
        <v>22</v>
      </c>
      <c r="I48" s="68"/>
    </row>
    <row r="49" spans="1:9">
      <c r="A49" s="71"/>
      <c r="B49" s="72"/>
      <c r="C49" s="72" t="s">
        <v>351</v>
      </c>
      <c r="D49" s="72"/>
      <c r="E49" s="72"/>
      <c r="F49" s="73" t="s">
        <v>59</v>
      </c>
      <c r="G49" s="72"/>
      <c r="H49" s="72"/>
      <c r="I49" s="74"/>
    </row>
    <row r="50" spans="1:9" ht="12" customHeight="1"/>
    <row r="51" spans="1:9" ht="12" customHeight="1"/>
    <row r="52" spans="1:9" ht="16.5">
      <c r="A52" s="58" t="s">
        <v>35</v>
      </c>
      <c r="B52" s="59"/>
      <c r="C52" s="59"/>
      <c r="D52" s="59"/>
      <c r="E52" s="59"/>
      <c r="F52" s="59"/>
      <c r="G52" s="59"/>
      <c r="H52" s="59"/>
      <c r="I52" s="75"/>
    </row>
    <row r="53" spans="1:9" ht="6" customHeight="1">
      <c r="A53" s="63"/>
      <c r="I53" s="68"/>
    </row>
    <row r="54" spans="1:9">
      <c r="A54" s="66"/>
      <c r="B54" s="53" t="s">
        <v>24</v>
      </c>
      <c r="I54" s="68"/>
    </row>
    <row r="55" spans="1:9">
      <c r="A55" s="66"/>
      <c r="C55" s="53" t="s">
        <v>38</v>
      </c>
      <c r="D55" s="53" t="s">
        <v>36</v>
      </c>
      <c r="I55" s="68"/>
    </row>
    <row r="56" spans="1:9">
      <c r="A56" s="66"/>
      <c r="I56" s="68"/>
    </row>
    <row r="57" spans="1:9">
      <c r="A57" s="66"/>
      <c r="B57" s="53" t="s">
        <v>22</v>
      </c>
      <c r="I57" s="68"/>
    </row>
    <row r="58" spans="1:9">
      <c r="A58" s="71"/>
      <c r="B58" s="72"/>
      <c r="C58" s="72" t="s">
        <v>351</v>
      </c>
      <c r="D58" s="72"/>
      <c r="E58" s="72"/>
      <c r="F58" s="73" t="s">
        <v>59</v>
      </c>
      <c r="G58" s="72"/>
      <c r="H58" s="72"/>
      <c r="I58" s="74"/>
    </row>
  </sheetData>
  <sheetProtection algorithmName="SHA-512" hashValue="SLhd3/2NL/k116+VeUdUFmBQyumhFmGB5AYjx5mKB/VFCj+q0i5epFzE06Qj0P4kVnlMC2gDO5rwfkoylCECwQ==" saltValue="Z/LNh6ZxWHWCwLPjJ4qtEg==" spinCount="100000" sheet="1" objects="1" scenarios="1" selectLockedCells="1"/>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sqref="A1:XFD1048576"/>
    </sheetView>
  </sheetViews>
  <sheetFormatPr defaultColWidth="2.69921875" defaultRowHeight="14"/>
  <cols>
    <col min="1" max="1" width="2.69921875" style="76"/>
    <col min="2" max="2" width="4.19921875" style="76" bestFit="1" customWidth="1"/>
    <col min="3" max="36" width="2.69921875" style="76"/>
    <col min="37" max="37" width="3.59765625" style="76" customWidth="1"/>
    <col min="38" max="16384" width="2.69921875" style="76"/>
  </cols>
  <sheetData>
    <row r="1" spans="1:39">
      <c r="A1" s="76" t="s">
        <v>146</v>
      </c>
    </row>
    <row r="3" spans="1:39" ht="14" customHeight="1">
      <c r="AA3" s="78">
        <v>46081</v>
      </c>
      <c r="AB3" s="79"/>
      <c r="AC3" s="79"/>
      <c r="AD3" s="79"/>
      <c r="AE3" s="79"/>
      <c r="AF3" s="79"/>
      <c r="AG3" s="79"/>
      <c r="AH3" s="79"/>
      <c r="AI3" s="79"/>
      <c r="AJ3" s="79"/>
      <c r="AM3" s="77">
        <f>EDATE(AA3, -3)</f>
        <v>45989</v>
      </c>
    </row>
    <row r="4" spans="1:39">
      <c r="AA4" s="256" t="s">
        <v>252</v>
      </c>
      <c r="AB4" s="256"/>
      <c r="AC4" s="256"/>
      <c r="AD4" s="256"/>
      <c r="AE4" s="256"/>
      <c r="AF4" s="256"/>
      <c r="AG4" s="256"/>
      <c r="AH4" s="256"/>
      <c r="AI4" s="256"/>
      <c r="AJ4" s="256"/>
    </row>
    <row r="5" spans="1:39">
      <c r="AA5" s="256"/>
      <c r="AB5" s="256"/>
      <c r="AC5" s="256"/>
      <c r="AD5" s="256"/>
      <c r="AE5" s="256"/>
      <c r="AF5" s="256"/>
      <c r="AG5" s="256"/>
      <c r="AH5" s="256"/>
      <c r="AI5" s="256"/>
      <c r="AJ5" s="256"/>
    </row>
    <row r="6" spans="1:39">
      <c r="A6" s="76" t="s">
        <v>189</v>
      </c>
      <c r="AA6" s="256"/>
      <c r="AB6" s="256"/>
      <c r="AC6" s="256"/>
      <c r="AD6" s="256"/>
      <c r="AE6" s="256"/>
      <c r="AF6" s="256"/>
      <c r="AG6" s="256"/>
      <c r="AH6" s="256"/>
      <c r="AI6" s="256"/>
      <c r="AJ6" s="256"/>
    </row>
    <row r="8" spans="1:39">
      <c r="Q8" s="76" t="s">
        <v>9</v>
      </c>
    </row>
    <row r="9" spans="1:39" ht="14" customHeight="1">
      <c r="T9" s="76" t="s">
        <v>11</v>
      </c>
      <c r="U9" s="349" t="str">
        <f>'１号'!U8:AJ8</f>
        <v>602-8750</v>
      </c>
      <c r="V9" s="350"/>
      <c r="W9" s="350"/>
      <c r="X9" s="350"/>
      <c r="Y9" s="350"/>
      <c r="Z9" s="350"/>
      <c r="AA9" s="350"/>
      <c r="AB9" s="350"/>
      <c r="AC9" s="350"/>
      <c r="AD9" s="350"/>
      <c r="AE9" s="350"/>
      <c r="AF9" s="350"/>
      <c r="AG9" s="350"/>
      <c r="AH9" s="350"/>
      <c r="AI9" s="350"/>
      <c r="AJ9" s="350"/>
    </row>
    <row r="10" spans="1:39" ht="14" customHeight="1">
      <c r="U10" s="351" t="str">
        <f>'１号'!U9</f>
        <v>京都市上京区下立売通新町西入薮之内町</v>
      </c>
      <c r="V10" s="351"/>
      <c r="W10" s="351"/>
      <c r="X10" s="351"/>
      <c r="Y10" s="351"/>
      <c r="Z10" s="351"/>
      <c r="AA10" s="351"/>
      <c r="AB10" s="351"/>
      <c r="AC10" s="351"/>
      <c r="AD10" s="351"/>
      <c r="AE10" s="351"/>
      <c r="AF10" s="351"/>
      <c r="AG10" s="351"/>
      <c r="AH10" s="351"/>
      <c r="AI10" s="351"/>
      <c r="AJ10" s="351"/>
    </row>
    <row r="11" spans="1:39">
      <c r="U11" s="351"/>
      <c r="V11" s="351"/>
      <c r="W11" s="351"/>
      <c r="X11" s="351"/>
      <c r="Y11" s="351"/>
      <c r="Z11" s="351"/>
      <c r="AA11" s="351"/>
      <c r="AB11" s="351"/>
      <c r="AC11" s="351"/>
      <c r="AD11" s="351"/>
      <c r="AE11" s="351"/>
      <c r="AF11" s="351"/>
      <c r="AG11" s="351"/>
      <c r="AH11" s="351"/>
      <c r="AI11" s="351"/>
      <c r="AJ11" s="351"/>
    </row>
    <row r="13" spans="1:39">
      <c r="Q13" s="76" t="s">
        <v>260</v>
      </c>
    </row>
    <row r="14" spans="1:39">
      <c r="S14" s="76" t="s">
        <v>212</v>
      </c>
      <c r="U14" s="352" t="str">
        <f>'１号'!$U$13</f>
        <v>社会福祉法人　</v>
      </c>
      <c r="V14" s="352"/>
      <c r="W14" s="352"/>
      <c r="X14" s="352"/>
      <c r="Y14" s="352"/>
      <c r="Z14" s="352"/>
      <c r="AA14" s="352"/>
      <c r="AB14" s="352"/>
      <c r="AC14" s="352"/>
      <c r="AD14" s="352"/>
      <c r="AE14" s="352"/>
      <c r="AF14" s="352"/>
      <c r="AG14" s="352"/>
      <c r="AH14" s="352"/>
      <c r="AI14" s="352"/>
      <c r="AJ14" s="352"/>
    </row>
    <row r="15" spans="1:39">
      <c r="S15" s="76" t="s">
        <v>213</v>
      </c>
      <c r="U15" s="353" t="str">
        <f>'１号'!$U$14</f>
        <v>京都</v>
      </c>
      <c r="V15" s="353"/>
      <c r="W15" s="353"/>
      <c r="X15" s="353"/>
      <c r="Y15" s="353"/>
      <c r="Z15" s="353"/>
      <c r="AA15" s="353"/>
      <c r="AB15" s="353"/>
      <c r="AC15" s="353"/>
      <c r="AD15" s="353"/>
      <c r="AE15" s="353"/>
      <c r="AF15" s="353"/>
      <c r="AG15" s="353"/>
      <c r="AH15" s="353"/>
      <c r="AI15" s="353"/>
      <c r="AJ15" s="353"/>
    </row>
    <row r="17" spans="1:37">
      <c r="Q17" s="76" t="s">
        <v>8</v>
      </c>
      <c r="AH17" s="87"/>
      <c r="AI17" s="87"/>
      <c r="AJ17" s="87"/>
    </row>
    <row r="18" spans="1:37">
      <c r="T18" s="88" t="s">
        <v>164</v>
      </c>
      <c r="U18" s="352" t="str">
        <f>'１号'!U17</f>
        <v>理事長</v>
      </c>
      <c r="V18" s="352"/>
      <c r="W18" s="352"/>
      <c r="X18" s="352"/>
      <c r="Y18" s="352"/>
      <c r="Z18" s="352"/>
      <c r="AA18" s="352"/>
      <c r="AB18" s="352"/>
      <c r="AC18" s="352"/>
      <c r="AD18" s="352"/>
      <c r="AE18" s="352"/>
      <c r="AF18" s="352"/>
      <c r="AG18" s="352"/>
      <c r="AH18" s="352"/>
      <c r="AI18" s="352"/>
      <c r="AJ18" s="352"/>
    </row>
    <row r="19" spans="1:37">
      <c r="T19" s="88" t="s">
        <v>165</v>
      </c>
      <c r="U19" s="354" t="str">
        <f>'１号'!U18</f>
        <v>京都　太郎</v>
      </c>
      <c r="V19" s="354"/>
      <c r="W19" s="354"/>
      <c r="X19" s="354"/>
      <c r="Y19" s="354"/>
      <c r="Z19" s="354"/>
      <c r="AA19" s="354"/>
      <c r="AB19" s="354"/>
      <c r="AC19" s="354"/>
      <c r="AD19" s="354"/>
      <c r="AE19" s="354"/>
      <c r="AF19" s="354"/>
      <c r="AG19" s="354"/>
      <c r="AH19" s="354"/>
      <c r="AI19" s="354"/>
      <c r="AJ19" s="354"/>
    </row>
    <row r="20" spans="1:37">
      <c r="R20" s="255" t="s">
        <v>134</v>
      </c>
      <c r="S20" s="255" t="s">
        <v>135</v>
      </c>
      <c r="T20" s="255"/>
      <c r="U20" s="255"/>
      <c r="V20" s="255"/>
      <c r="W20" s="255"/>
      <c r="X20" s="255"/>
      <c r="Y20" s="255"/>
      <c r="Z20" s="255"/>
      <c r="AA20" s="255"/>
      <c r="AB20" s="255"/>
      <c r="AC20" s="255"/>
      <c r="AD20" s="255"/>
      <c r="AE20" s="255"/>
      <c r="AF20" s="255"/>
      <c r="AG20" s="255"/>
      <c r="AH20" s="255"/>
      <c r="AI20" s="255"/>
      <c r="AJ20" s="255"/>
      <c r="AK20" s="255"/>
    </row>
    <row r="21" spans="1:37">
      <c r="R21" s="255"/>
      <c r="S21" s="255" t="s">
        <v>133</v>
      </c>
      <c r="T21" s="255"/>
      <c r="U21" s="255"/>
      <c r="V21" s="255"/>
      <c r="W21" s="255"/>
      <c r="X21" s="255"/>
      <c r="Y21" s="255"/>
      <c r="Z21" s="255"/>
      <c r="AA21" s="255"/>
      <c r="AB21" s="255"/>
      <c r="AC21" s="255"/>
      <c r="AD21" s="255"/>
      <c r="AE21" s="255"/>
      <c r="AF21" s="255"/>
      <c r="AG21" s="255"/>
      <c r="AH21" s="255"/>
      <c r="AI21" s="255"/>
      <c r="AJ21" s="255"/>
      <c r="AK21" s="255"/>
    </row>
    <row r="23" spans="1:37" ht="14.5" customHeight="1">
      <c r="Q23" s="76" t="s">
        <v>242</v>
      </c>
      <c r="AH23" s="87"/>
      <c r="AI23" s="87"/>
      <c r="AJ23" s="87"/>
    </row>
    <row r="24" spans="1:37" ht="14.5" customHeight="1">
      <c r="U24" s="354" t="str">
        <f>'１号'!$U$22</f>
        <v>京都保育所</v>
      </c>
      <c r="V24" s="354"/>
      <c r="W24" s="354"/>
      <c r="X24" s="354"/>
      <c r="Y24" s="354"/>
      <c r="Z24" s="354"/>
      <c r="AA24" s="354"/>
      <c r="AB24" s="354"/>
      <c r="AC24" s="354"/>
      <c r="AD24" s="354"/>
      <c r="AE24" s="354"/>
      <c r="AF24" s="354"/>
      <c r="AG24" s="354"/>
      <c r="AH24" s="354"/>
      <c r="AI24" s="354"/>
      <c r="AJ24" s="354"/>
    </row>
    <row r="26" spans="1:37" ht="14.25" customHeight="1">
      <c r="C26" s="94" t="str">
        <f>TEXT($AM$3,"ggge")&amp;"年度保育環境等向上支援事業費補助金事業実績報告書"</f>
        <v>令和7年度保育環境等向上支援事業費補助金事業実績報告書</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row>
    <row r="27" spans="1:37">
      <c r="B27" s="95"/>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row>
    <row r="28" spans="1:37">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row>
    <row r="29" spans="1:37">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row>
    <row r="31" spans="1:37" ht="14" customHeight="1">
      <c r="A31" s="361" t="s">
        <v>468</v>
      </c>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row>
    <row r="32" spans="1:37">
      <c r="A32" s="361"/>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row>
    <row r="33" spans="1:37">
      <c r="A33" s="361"/>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row>
    <row r="35" spans="1:37">
      <c r="A35" s="97" t="s">
        <v>0</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row>
    <row r="36" spans="1:37">
      <c r="A36" s="362"/>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row>
    <row r="38" spans="1:37">
      <c r="A38" s="76" t="s">
        <v>5</v>
      </c>
    </row>
    <row r="39" spans="1:37">
      <c r="A39" s="76" t="s">
        <v>27</v>
      </c>
      <c r="O39" s="88" t="s">
        <v>15</v>
      </c>
      <c r="P39" s="363">
        <v>500000</v>
      </c>
      <c r="Q39" s="363"/>
      <c r="R39" s="363"/>
      <c r="S39" s="363"/>
      <c r="T39" s="76" t="s">
        <v>17</v>
      </c>
      <c r="V39" s="16"/>
    </row>
    <row r="40" spans="1:37">
      <c r="A40" s="76" t="s">
        <v>28</v>
      </c>
      <c r="O40" s="88" t="s">
        <v>15</v>
      </c>
      <c r="P40" s="17">
        <f>IF((P41+P42)&lt;=500000,IF((P41+P42)&lt;=P39,P41+P42,P39),500000)</f>
        <v>500000</v>
      </c>
      <c r="Q40" s="17"/>
      <c r="R40" s="17"/>
      <c r="S40" s="17"/>
      <c r="T40" s="76" t="s">
        <v>17</v>
      </c>
      <c r="V40" s="15" t="s">
        <v>18</v>
      </c>
      <c r="W40" s="19" t="s">
        <v>202</v>
      </c>
      <c r="X40" s="19"/>
      <c r="Y40" s="19"/>
      <c r="Z40" s="19"/>
      <c r="AA40" s="19"/>
      <c r="AB40" s="19"/>
      <c r="AC40" s="19"/>
      <c r="AD40" s="19"/>
      <c r="AE40" s="19"/>
      <c r="AF40" s="19"/>
      <c r="AG40" s="19"/>
      <c r="AH40" s="19"/>
      <c r="AI40" s="19"/>
      <c r="AJ40" s="19"/>
      <c r="AK40" s="19"/>
    </row>
    <row r="41" spans="1:37" ht="14" customHeight="1">
      <c r="C41" s="76" t="s">
        <v>224</v>
      </c>
      <c r="O41" s="88" t="s">
        <v>15</v>
      </c>
      <c r="P41" s="17">
        <f>IF('参考５－１'!H30&lt;=125000,0,'参考５－１'!H30)</f>
        <v>450000</v>
      </c>
      <c r="Q41" s="17"/>
      <c r="R41" s="17"/>
      <c r="S41" s="17"/>
      <c r="T41" s="76" t="s">
        <v>17</v>
      </c>
      <c r="V41" s="15" t="s">
        <v>18</v>
      </c>
      <c r="W41" s="18" t="s">
        <v>246</v>
      </c>
      <c r="X41" s="18"/>
      <c r="Y41" s="18"/>
      <c r="Z41" s="18"/>
      <c r="AA41" s="18"/>
      <c r="AB41" s="18"/>
      <c r="AC41" s="18"/>
      <c r="AD41" s="18"/>
      <c r="AE41" s="18"/>
      <c r="AF41" s="18"/>
      <c r="AG41" s="18"/>
      <c r="AH41" s="18"/>
      <c r="AI41" s="18"/>
      <c r="AJ41" s="18"/>
      <c r="AK41" s="18"/>
    </row>
    <row r="42" spans="1:37">
      <c r="C42" s="76" t="s">
        <v>225</v>
      </c>
      <c r="O42" s="88" t="s">
        <v>15</v>
      </c>
      <c r="P42" s="17">
        <f>IF('参考５－２'!H16&lt;=125000,0,'参考５－２'!H16)</f>
        <v>260000</v>
      </c>
      <c r="Q42" s="17"/>
      <c r="R42" s="17"/>
      <c r="S42" s="17"/>
      <c r="T42" s="76" t="s">
        <v>17</v>
      </c>
      <c r="W42" s="18"/>
      <c r="X42" s="18"/>
      <c r="Y42" s="18"/>
      <c r="Z42" s="18"/>
      <c r="AA42" s="18"/>
      <c r="AB42" s="18"/>
      <c r="AC42" s="18"/>
      <c r="AD42" s="18"/>
      <c r="AE42" s="18"/>
      <c r="AF42" s="18"/>
      <c r="AG42" s="18"/>
      <c r="AH42" s="18"/>
      <c r="AI42" s="18"/>
      <c r="AJ42" s="18"/>
      <c r="AK42" s="18"/>
    </row>
    <row r="44" spans="1:37">
      <c r="A44" s="76" t="s">
        <v>1</v>
      </c>
    </row>
    <row r="45" spans="1:37">
      <c r="B45" s="76" t="s">
        <v>77</v>
      </c>
    </row>
    <row r="46" spans="1:37">
      <c r="B46" s="76" t="s">
        <v>132</v>
      </c>
    </row>
    <row r="47" spans="1:37">
      <c r="B47" s="76" t="s">
        <v>95</v>
      </c>
    </row>
    <row r="48" spans="1:37">
      <c r="B48" s="76" t="s">
        <v>362</v>
      </c>
    </row>
    <row r="49" spans="2:2">
      <c r="B49" s="76" t="s">
        <v>96</v>
      </c>
    </row>
    <row r="50" spans="2:2">
      <c r="B50" s="76" t="s">
        <v>355</v>
      </c>
    </row>
  </sheetData>
  <sheetProtection algorithmName="SHA-512" hashValue="3n9nLz5kauRaY2Dp/ViTDk4hO16p98Kfj6d//yPMjoT/mACttSKbNCBvRsEo9k+CfGTXTEJzckMlAusnvMWNnw==" saltValue="jsU7hPARRHFCmjTE3Vew4Q==" spinCount="100000" sheet="1" selectLockedCells="1"/>
  <mergeCells count="18">
    <mergeCell ref="P41:S41"/>
    <mergeCell ref="W41:AK42"/>
    <mergeCell ref="P42:S42"/>
    <mergeCell ref="W40:AK40"/>
    <mergeCell ref="P40:S40"/>
    <mergeCell ref="AA3:AJ3"/>
    <mergeCell ref="A35:AK35"/>
    <mergeCell ref="P39:S39"/>
    <mergeCell ref="U14:AJ14"/>
    <mergeCell ref="U18:AJ18"/>
    <mergeCell ref="A31:AK33"/>
    <mergeCell ref="U9:AJ9"/>
    <mergeCell ref="U10:AJ11"/>
    <mergeCell ref="U19:AJ19"/>
    <mergeCell ref="C26:AJ27"/>
    <mergeCell ref="U24:AJ24"/>
    <mergeCell ref="AA4:AJ6"/>
    <mergeCell ref="U15:AJ15"/>
  </mergeCells>
  <phoneticPr fontId="8"/>
  <dataValidations count="2">
    <dataValidation type="date" imeMode="disabled" allowBlank="1" showInputMessage="1" showErrorMessage="1" sqref="AA3:AJ3" xr:uid="{693D9867-4C8A-4D87-988A-0815D9B9DC0C}">
      <formula1>46235</formula1>
      <formula2>46446</formula2>
    </dataValidation>
    <dataValidation imeMode="disabled" allowBlank="1" showInputMessage="1" showErrorMessage="1" sqref="P39:S39" xr:uid="{8A1C1488-DCB5-4C66-8D03-3C0E43F2DB07}"/>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70" zoomScaleNormal="80" zoomScaleSheetLayoutView="70" workbookViewId="0">
      <selection sqref="A1:XFD1048576"/>
    </sheetView>
  </sheetViews>
  <sheetFormatPr defaultColWidth="8.796875" defaultRowHeight="13"/>
  <cols>
    <col min="1" max="1" width="28.3984375" style="99" customWidth="1"/>
    <col min="2" max="8" width="20.796875" style="99" customWidth="1"/>
    <col min="9" max="16384" width="8.796875" style="99"/>
  </cols>
  <sheetData>
    <row r="1" spans="1:11" ht="23.5">
      <c r="A1" s="98" t="s">
        <v>144</v>
      </c>
      <c r="H1" s="100"/>
    </row>
    <row r="2" spans="1:11" ht="7" customHeight="1">
      <c r="A2" s="101"/>
    </row>
    <row r="3" spans="1:11" ht="35.5" customHeight="1">
      <c r="B3" s="102"/>
      <c r="C3" s="103"/>
      <c r="D3" s="104"/>
      <c r="E3" s="105" t="s">
        <v>394</v>
      </c>
      <c r="F3" s="364" t="str">
        <f>'４号'!$U$14&amp;'４号'!$U$15</f>
        <v>社会福祉法人　京都</v>
      </c>
      <c r="G3" s="364"/>
      <c r="H3" s="364"/>
    </row>
    <row r="4" spans="1:11" ht="35.5" customHeight="1">
      <c r="B4" s="102"/>
      <c r="C4" s="103"/>
      <c r="D4" s="104"/>
      <c r="E4" s="107" t="s">
        <v>395</v>
      </c>
      <c r="F4" s="365" t="str">
        <f>'４号'!$U$24</f>
        <v>京都保育所</v>
      </c>
      <c r="G4" s="109" t="s">
        <v>399</v>
      </c>
      <c r="H4" s="365" t="str">
        <f>'参考１－１'!H4</f>
        <v>京都市</v>
      </c>
    </row>
    <row r="5" spans="1:11" ht="13.5" customHeight="1">
      <c r="B5" s="102"/>
      <c r="C5" s="103"/>
      <c r="D5" s="104"/>
      <c r="E5" s="107"/>
      <c r="F5" s="111"/>
      <c r="G5" s="111"/>
      <c r="H5" s="100"/>
    </row>
    <row r="6" spans="1:11" ht="35.5" customHeight="1">
      <c r="A6" s="112" t="s">
        <v>400</v>
      </c>
      <c r="B6" s="112"/>
      <c r="C6" s="112"/>
      <c r="D6" s="112"/>
      <c r="E6" s="112"/>
      <c r="F6" s="112"/>
      <c r="G6" s="112"/>
      <c r="H6" s="112"/>
    </row>
    <row r="7" spans="1:11" ht="13.5" thickBot="1"/>
    <row r="8" spans="1:11" ht="31.5" customHeight="1">
      <c r="A8" s="366" t="s">
        <v>243</v>
      </c>
      <c r="B8" s="367" t="s">
        <v>226</v>
      </c>
      <c r="C8" s="368" t="str">
        <f>'参考１－１'!$C$8</f>
        <v>熱中症への対策</v>
      </c>
      <c r="D8" s="369"/>
      <c r="E8" s="369"/>
      <c r="F8" s="369"/>
      <c r="G8" s="369"/>
      <c r="H8" s="370"/>
      <c r="J8" s="118"/>
    </row>
    <row r="9" spans="1:11" ht="80" customHeight="1">
      <c r="A9" s="134"/>
      <c r="B9" s="371" t="s">
        <v>195</v>
      </c>
      <c r="C9" s="129" t="s">
        <v>430</v>
      </c>
      <c r="D9" s="130"/>
      <c r="E9" s="130"/>
      <c r="F9" s="130"/>
      <c r="G9" s="130"/>
      <c r="H9" s="131"/>
      <c r="J9" s="118"/>
    </row>
    <row r="10" spans="1:11" ht="31.5" customHeight="1">
      <c r="A10" s="134"/>
      <c r="B10" s="372" t="s">
        <v>228</v>
      </c>
      <c r="C10" s="373" t="str">
        <f>'参考１－１'!C10</f>
        <v>洗面台が使いにくい</v>
      </c>
      <c r="D10" s="374"/>
      <c r="E10" s="374"/>
      <c r="F10" s="374"/>
      <c r="G10" s="374"/>
      <c r="H10" s="375"/>
      <c r="J10" s="118"/>
    </row>
    <row r="11" spans="1:11" ht="80" customHeight="1">
      <c r="A11" s="134"/>
      <c r="B11" s="371" t="s">
        <v>195</v>
      </c>
      <c r="C11" s="129" t="s">
        <v>457</v>
      </c>
      <c r="D11" s="130"/>
      <c r="E11" s="130"/>
      <c r="F11" s="130"/>
      <c r="G11" s="130"/>
      <c r="H11" s="131"/>
      <c r="J11" s="118"/>
    </row>
    <row r="12" spans="1:11" ht="31.5" customHeight="1">
      <c r="A12" s="134"/>
      <c r="B12" s="372" t="s">
        <v>229</v>
      </c>
      <c r="C12" s="373" t="str">
        <f>'参考１－１'!C12</f>
        <v>来訪者の対応</v>
      </c>
      <c r="D12" s="374"/>
      <c r="E12" s="374"/>
      <c r="F12" s="374"/>
      <c r="G12" s="374"/>
      <c r="H12" s="375"/>
      <c r="J12" s="118"/>
    </row>
    <row r="13" spans="1:11" ht="80" customHeight="1">
      <c r="A13" s="134"/>
      <c r="B13" s="371" t="s">
        <v>195</v>
      </c>
      <c r="C13" s="129" t="s">
        <v>431</v>
      </c>
      <c r="D13" s="130"/>
      <c r="E13" s="130"/>
      <c r="F13" s="130"/>
      <c r="G13" s="130"/>
      <c r="H13" s="131"/>
      <c r="J13" s="118"/>
    </row>
    <row r="14" spans="1:11" ht="31.5" customHeight="1">
      <c r="A14" s="376" t="s">
        <v>384</v>
      </c>
      <c r="B14" s="133" t="s">
        <v>230</v>
      </c>
      <c r="C14" s="373" t="str">
        <f>'参考１－１'!C14</f>
        <v>遮光性の高い日除けの設置</v>
      </c>
      <c r="D14" s="374"/>
      <c r="E14" s="374"/>
      <c r="F14" s="374"/>
      <c r="G14" s="374"/>
      <c r="H14" s="375"/>
      <c r="J14" s="118"/>
    </row>
    <row r="15" spans="1:11" ht="31.5" customHeight="1">
      <c r="A15" s="119"/>
      <c r="B15" s="133" t="s">
        <v>234</v>
      </c>
      <c r="C15" s="373" t="str">
        <f>'参考１－１'!C15:H15</f>
        <v>課題ア</v>
      </c>
      <c r="D15" s="374"/>
      <c r="E15" s="374"/>
      <c r="F15" s="374"/>
      <c r="G15" s="374"/>
      <c r="H15" s="375"/>
      <c r="I15" s="135" t="s">
        <v>226</v>
      </c>
      <c r="J15" s="118" t="s">
        <v>236</v>
      </c>
      <c r="K15" s="135" t="s">
        <v>229</v>
      </c>
    </row>
    <row r="16" spans="1:11" ht="80" customHeight="1">
      <c r="A16" s="119"/>
      <c r="B16" s="136" t="s">
        <v>195</v>
      </c>
      <c r="C16" s="377" t="str">
        <f>'参考１－１'!C16:H16&amp;"(交付申請時と変更なし)"</f>
        <v>・子どもが園庭で遊ぶ際に直射日光を浴びることを避けるため、遮光ネット設置工事を行い、熱中症の防止につなげる。
・設置場所は添付平面図の印の箇所(交付申請時と変更なし)</v>
      </c>
      <c r="D16" s="378"/>
      <c r="E16" s="378"/>
      <c r="F16" s="378"/>
      <c r="G16" s="378"/>
      <c r="H16" s="379"/>
    </row>
    <row r="17" spans="1:10" ht="31.5" customHeight="1">
      <c r="A17" s="119"/>
      <c r="B17" s="133" t="s">
        <v>231</v>
      </c>
      <c r="C17" s="373" t="str">
        <f>'参考１－１'!C17:H17</f>
        <v>洗面台の改修工事</v>
      </c>
      <c r="D17" s="374"/>
      <c r="E17" s="374"/>
      <c r="F17" s="374"/>
      <c r="G17" s="374"/>
      <c r="H17" s="375"/>
      <c r="J17" s="118"/>
    </row>
    <row r="18" spans="1:10" ht="31.5" customHeight="1">
      <c r="A18" s="119"/>
      <c r="B18" s="133" t="s">
        <v>234</v>
      </c>
      <c r="C18" s="373" t="str">
        <f>'参考１－１'!C18:H18</f>
        <v>課題イ　</v>
      </c>
      <c r="D18" s="374"/>
      <c r="E18" s="374"/>
      <c r="F18" s="374"/>
      <c r="G18" s="374"/>
      <c r="H18" s="375"/>
      <c r="J18" s="118"/>
    </row>
    <row r="19" spans="1:10" ht="80" customHeight="1">
      <c r="A19" s="119"/>
      <c r="B19" s="136" t="s">
        <v>195</v>
      </c>
      <c r="C19" s="377" t="str">
        <f>'参考１－１'!C19:H19&amp;"(交付申請時と変更なし)"</f>
        <v>・体のサイズに合わない洗面台による手洗いの不便さを解消するため、園児の体型に合った洗面台を導入し、手洗いやうがいをしやすい環境にする。
・工事場所は添付平面図の印の箇所(交付申請時と変更なし)</v>
      </c>
      <c r="D19" s="378"/>
      <c r="E19" s="378"/>
      <c r="F19" s="378"/>
      <c r="G19" s="378"/>
      <c r="H19" s="379"/>
      <c r="J19" s="118"/>
    </row>
    <row r="20" spans="1:10" ht="31.5" customHeight="1">
      <c r="A20" s="119"/>
      <c r="B20" s="133" t="s">
        <v>232</v>
      </c>
      <c r="C20" s="373" t="str">
        <f>'参考１－１'!C20:H20</f>
        <v>電子錠の導入</v>
      </c>
      <c r="D20" s="374"/>
      <c r="E20" s="374"/>
      <c r="F20" s="374"/>
      <c r="G20" s="374"/>
      <c r="H20" s="375"/>
      <c r="J20" s="118"/>
    </row>
    <row r="21" spans="1:10" ht="31.5" customHeight="1">
      <c r="A21" s="119"/>
      <c r="B21" s="133" t="s">
        <v>234</v>
      </c>
      <c r="C21" s="373" t="str">
        <f>'参考１－１'!C21:H21</f>
        <v>課題ウ</v>
      </c>
      <c r="D21" s="374"/>
      <c r="E21" s="374"/>
      <c r="F21" s="374"/>
      <c r="G21" s="374"/>
      <c r="H21" s="375"/>
      <c r="J21" s="118"/>
    </row>
    <row r="22" spans="1:10" ht="80" customHeight="1">
      <c r="A22" s="119"/>
      <c r="B22" s="136" t="s">
        <v>195</v>
      </c>
      <c r="C22" s="377" t="str">
        <f>'参考１－１'!C22:H22&amp;"（交付申請時と変更なし)"</f>
        <v>・保育にかける時間を確保するため、事務室のモニターなどから来訪者を確認し、解錠する仕組みにし、送迎時や早退時の対応を効率よくする。
・設置場所は添付平面図の印の箇所（交付申請時と変更なし)</v>
      </c>
      <c r="D22" s="378"/>
      <c r="E22" s="378"/>
      <c r="F22" s="378"/>
      <c r="G22" s="378"/>
      <c r="H22" s="379"/>
      <c r="J22" s="118"/>
    </row>
    <row r="23" spans="1:10" ht="49" customHeight="1">
      <c r="A23" s="137" t="s">
        <v>151</v>
      </c>
      <c r="B23" s="125" t="s">
        <v>152</v>
      </c>
      <c r="C23" s="126"/>
      <c r="D23" s="126"/>
      <c r="E23" s="126"/>
      <c r="F23" s="126"/>
      <c r="G23" s="126"/>
      <c r="H23" s="127"/>
      <c r="J23" s="118"/>
    </row>
    <row r="24" spans="1:10" s="143" customFormat="1" ht="32" customHeight="1">
      <c r="A24" s="138" t="s">
        <v>385</v>
      </c>
      <c r="B24" s="380" t="s">
        <v>233</v>
      </c>
      <c r="C24" s="381"/>
      <c r="D24" s="140" t="s">
        <v>110</v>
      </c>
      <c r="E24" s="140" t="s">
        <v>108</v>
      </c>
      <c r="F24" s="140" t="s">
        <v>109</v>
      </c>
      <c r="G24" s="141"/>
      <c r="H24" s="142"/>
    </row>
    <row r="25" spans="1:10" s="143" customFormat="1" ht="31.5" customHeight="1">
      <c r="A25" s="144"/>
      <c r="B25" s="380" t="s">
        <v>153</v>
      </c>
      <c r="C25" s="381"/>
      <c r="D25" s="382" t="s">
        <v>434</v>
      </c>
      <c r="E25" s="382"/>
      <c r="F25" s="382"/>
      <c r="G25" s="146"/>
      <c r="H25" s="147"/>
    </row>
    <row r="26" spans="1:10" s="143" customFormat="1" ht="31.5" customHeight="1">
      <c r="A26" s="144"/>
      <c r="B26" s="380" t="s">
        <v>154</v>
      </c>
      <c r="C26" s="381"/>
      <c r="D26" s="382"/>
      <c r="E26" s="382" t="s">
        <v>423</v>
      </c>
      <c r="F26" s="382" t="s">
        <v>422</v>
      </c>
      <c r="G26" s="146"/>
      <c r="H26" s="147"/>
    </row>
    <row r="27" spans="1:10" s="143" customFormat="1" ht="31.5" customHeight="1" thickBot="1">
      <c r="A27" s="148"/>
      <c r="B27" s="149" t="s">
        <v>155</v>
      </c>
      <c r="C27" s="150"/>
      <c r="D27" s="383"/>
      <c r="E27" s="383" t="s">
        <v>435</v>
      </c>
      <c r="F27" s="383" t="s">
        <v>436</v>
      </c>
      <c r="G27" s="152"/>
      <c r="H27" s="153"/>
    </row>
    <row r="28" spans="1:10" ht="32" customHeight="1">
      <c r="A28" s="154" t="s">
        <v>111</v>
      </c>
      <c r="B28" s="155" t="s">
        <v>79</v>
      </c>
      <c r="C28" s="155" t="s">
        <v>80</v>
      </c>
      <c r="D28" s="155" t="s">
        <v>115</v>
      </c>
      <c r="E28" s="155" t="s">
        <v>117</v>
      </c>
      <c r="F28" s="155" t="s">
        <v>192</v>
      </c>
      <c r="G28" s="155" t="s">
        <v>147</v>
      </c>
      <c r="H28" s="156" t="s">
        <v>191</v>
      </c>
    </row>
    <row r="29" spans="1:10" ht="33">
      <c r="A29" s="168" t="s">
        <v>84</v>
      </c>
      <c r="B29" s="158" t="s">
        <v>85</v>
      </c>
      <c r="C29" s="158" t="s">
        <v>86</v>
      </c>
      <c r="D29" s="158" t="s">
        <v>87</v>
      </c>
      <c r="E29" s="158" t="s">
        <v>118</v>
      </c>
      <c r="F29" s="158" t="s">
        <v>88</v>
      </c>
      <c r="G29" s="158" t="s">
        <v>89</v>
      </c>
      <c r="H29" s="159" t="s">
        <v>90</v>
      </c>
    </row>
    <row r="30" spans="1:10" ht="32" customHeight="1" thickBot="1">
      <c r="A30" s="160">
        <v>900000</v>
      </c>
      <c r="B30" s="161">
        <v>0</v>
      </c>
      <c r="C30" s="162">
        <f>A30-B30</f>
        <v>900000</v>
      </c>
      <c r="D30" s="161">
        <v>0</v>
      </c>
      <c r="E30" s="162">
        <f>C30-D30</f>
        <v>900000</v>
      </c>
      <c r="F30" s="162">
        <f>ROUNDDOWN(E30/2,-3)</f>
        <v>450000</v>
      </c>
      <c r="G30" s="162">
        <f>'４号'!P39</f>
        <v>500000</v>
      </c>
      <c r="H30" s="163">
        <f>MIN(F30,G30)</f>
        <v>450000</v>
      </c>
    </row>
    <row r="32" spans="1:10" ht="14">
      <c r="A32" s="164" t="s">
        <v>91</v>
      </c>
    </row>
    <row r="33" spans="1:1" ht="5.25" customHeight="1">
      <c r="A33" s="165"/>
    </row>
    <row r="34" spans="1:1" ht="14">
      <c r="A34" s="165" t="s">
        <v>386</v>
      </c>
    </row>
    <row r="35" spans="1:1" ht="5.25" customHeight="1">
      <c r="A35" s="165"/>
    </row>
    <row r="36" spans="1:1" ht="14">
      <c r="A36" s="165" t="s">
        <v>150</v>
      </c>
    </row>
    <row r="37" spans="1:1" ht="5.25" customHeight="1">
      <c r="A37" s="165"/>
    </row>
    <row r="38" spans="1:1" ht="14">
      <c r="A38" s="165" t="s">
        <v>149</v>
      </c>
    </row>
    <row r="39" spans="1:1" ht="5.25" customHeight="1">
      <c r="A39" s="165"/>
    </row>
    <row r="40" spans="1:1" ht="14">
      <c r="A40" s="165" t="s">
        <v>356</v>
      </c>
    </row>
    <row r="41" spans="1:1" ht="5.25" customHeight="1">
      <c r="A41" s="165"/>
    </row>
    <row r="42" spans="1:1" ht="14">
      <c r="A42" s="165" t="s">
        <v>116</v>
      </c>
    </row>
    <row r="43" spans="1:1" ht="5.25" customHeight="1">
      <c r="A43" s="165"/>
    </row>
    <row r="44" spans="1:1" ht="14">
      <c r="A44" s="165" t="s">
        <v>370</v>
      </c>
    </row>
    <row r="45" spans="1:1" ht="5.25" customHeight="1">
      <c r="A45" s="165"/>
    </row>
    <row r="46" spans="1:1" ht="14">
      <c r="A46" s="165" t="s">
        <v>387</v>
      </c>
    </row>
    <row r="47" spans="1:1" ht="5.25" customHeight="1">
      <c r="A47" s="165"/>
    </row>
    <row r="48" spans="1:1" ht="14">
      <c r="A48" s="165" t="s">
        <v>93</v>
      </c>
    </row>
    <row r="49" spans="1:1" ht="6" customHeight="1"/>
    <row r="50" spans="1:1">
      <c r="A50" s="384" t="s">
        <v>121</v>
      </c>
    </row>
  </sheetData>
  <sheetProtection algorithmName="SHA-512" hashValue="g4z975cYjSgchbKHz262Le/rvZbMEKkaYjKKjip1V5fXbXd2Q2nBICTkeiOJPFqhY2U+osQHHXqleXo23ijtUw==" saltValue="Ju7kGqVc4dd1MMEYXxQtpw==" spinCount="100000" sheet="1" selectLockedCells="1"/>
  <mergeCells count="26">
    <mergeCell ref="A24:A27"/>
    <mergeCell ref="B24:C24"/>
    <mergeCell ref="B25:C25"/>
    <mergeCell ref="B26:C26"/>
    <mergeCell ref="B27:C27"/>
    <mergeCell ref="C15:H15"/>
    <mergeCell ref="C18:H18"/>
    <mergeCell ref="C21:H21"/>
    <mergeCell ref="G24:H27"/>
    <mergeCell ref="B23:H23"/>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s>
  <phoneticPr fontId="8"/>
  <dataValidations count="1">
    <dataValidation imeMode="disabled" allowBlank="1" showInputMessage="1" showErrorMessage="1" sqref="G30 D30 B30 A30" xr:uid="{0D66C8F9-8485-479B-A7B8-A6A27D3FDEA8}"/>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sqref="A1:XFD1048576"/>
    </sheetView>
  </sheetViews>
  <sheetFormatPr defaultColWidth="8.796875" defaultRowHeight="13"/>
  <cols>
    <col min="1" max="1" width="28.3984375" style="99" customWidth="1"/>
    <col min="2" max="8" width="20.796875" style="99" customWidth="1"/>
    <col min="9" max="16384" width="8.796875" style="99"/>
  </cols>
  <sheetData>
    <row r="1" spans="1:10" ht="23.5">
      <c r="A1" s="98" t="s">
        <v>200</v>
      </c>
      <c r="H1" s="100"/>
    </row>
    <row r="2" spans="1:10" ht="4.5" customHeight="1">
      <c r="A2" s="101"/>
    </row>
    <row r="3" spans="1:10" ht="35.5" customHeight="1">
      <c r="B3" s="102"/>
      <c r="C3" s="103"/>
      <c r="D3" s="104"/>
      <c r="E3" s="105" t="s">
        <v>394</v>
      </c>
      <c r="F3" s="364" t="str">
        <f>'４号'!$U$14&amp;'４号'!$U$15</f>
        <v>社会福祉法人　京都</v>
      </c>
      <c r="G3" s="364"/>
      <c r="H3" s="364"/>
    </row>
    <row r="4" spans="1:10" ht="35.5" customHeight="1">
      <c r="B4" s="102"/>
      <c r="C4" s="103"/>
      <c r="D4" s="104"/>
      <c r="E4" s="107" t="s">
        <v>395</v>
      </c>
      <c r="F4" s="365" t="str">
        <f>'４号'!$U$24</f>
        <v>京都保育所</v>
      </c>
      <c r="G4" s="109" t="s">
        <v>390</v>
      </c>
      <c r="H4" s="365" t="str">
        <f>'参考１－２'!H4</f>
        <v>京都市</v>
      </c>
    </row>
    <row r="5" spans="1:10" ht="13.5" customHeight="1">
      <c r="B5" s="102"/>
      <c r="C5" s="103"/>
      <c r="D5" s="104"/>
      <c r="E5" s="107"/>
      <c r="F5" s="111"/>
      <c r="G5" s="111"/>
      <c r="H5" s="100"/>
    </row>
    <row r="6" spans="1:10" ht="35.5" customHeight="1">
      <c r="A6" s="385" t="s">
        <v>244</v>
      </c>
      <c r="B6" s="385"/>
      <c r="C6" s="385"/>
      <c r="D6" s="385"/>
      <c r="E6" s="385"/>
      <c r="F6" s="385"/>
      <c r="G6" s="385"/>
      <c r="H6" s="385"/>
    </row>
    <row r="7" spans="1:10" ht="13.5" thickBot="1"/>
    <row r="8" spans="1:10" ht="31.5" customHeight="1">
      <c r="A8" s="113" t="s">
        <v>371</v>
      </c>
      <c r="B8" s="114" t="s">
        <v>194</v>
      </c>
      <c r="C8" s="368" t="str">
        <f>'参考１－２'!C8:H8</f>
        <v>保育士等のオンライン研修環境の整備</v>
      </c>
      <c r="D8" s="369"/>
      <c r="E8" s="369"/>
      <c r="F8" s="369"/>
      <c r="G8" s="369"/>
      <c r="H8" s="370"/>
      <c r="J8" s="118"/>
    </row>
    <row r="9" spans="1:10" ht="80" customHeight="1">
      <c r="A9" s="119"/>
      <c r="B9" s="120" t="s">
        <v>196</v>
      </c>
      <c r="C9" s="129" t="s">
        <v>432</v>
      </c>
      <c r="D9" s="130"/>
      <c r="E9" s="130"/>
      <c r="F9" s="130"/>
      <c r="G9" s="130"/>
      <c r="H9" s="131"/>
      <c r="J9" s="118"/>
    </row>
    <row r="10" spans="1:10" ht="31.5" customHeight="1">
      <c r="A10" s="119"/>
      <c r="B10" s="124" t="s">
        <v>198</v>
      </c>
      <c r="C10" s="373" t="str">
        <f>'参考１－２'!C10:H10</f>
        <v>支援が必要なこども等への訪問支援</v>
      </c>
      <c r="D10" s="374"/>
      <c r="E10" s="374"/>
      <c r="F10" s="374"/>
      <c r="G10" s="374"/>
      <c r="H10" s="375"/>
      <c r="J10" s="118"/>
    </row>
    <row r="11" spans="1:10" ht="80" customHeight="1">
      <c r="A11" s="119"/>
      <c r="B11" s="120" t="s">
        <v>196</v>
      </c>
      <c r="C11" s="129" t="s">
        <v>433</v>
      </c>
      <c r="D11" s="130"/>
      <c r="E11" s="130"/>
      <c r="F11" s="130"/>
      <c r="G11" s="130"/>
      <c r="H11" s="131"/>
      <c r="J11" s="118"/>
    </row>
    <row r="12" spans="1:10" ht="31.5" customHeight="1">
      <c r="A12" s="119"/>
      <c r="B12" s="124" t="s">
        <v>199</v>
      </c>
      <c r="C12" s="373" t="str">
        <f>'参考１－２'!C12:H12</f>
        <v>NPOと連携した育児教室の開催</v>
      </c>
      <c r="D12" s="374"/>
      <c r="E12" s="374"/>
      <c r="F12" s="374"/>
      <c r="G12" s="374"/>
      <c r="H12" s="375"/>
      <c r="J12" s="118"/>
    </row>
    <row r="13" spans="1:10" ht="80" customHeight="1" thickBot="1">
      <c r="A13" s="119"/>
      <c r="B13" s="120" t="s">
        <v>196</v>
      </c>
      <c r="C13" s="129" t="s">
        <v>463</v>
      </c>
      <c r="D13" s="130"/>
      <c r="E13" s="130"/>
      <c r="F13" s="130"/>
      <c r="G13" s="130"/>
      <c r="H13" s="131"/>
      <c r="J13" s="118"/>
    </row>
    <row r="14" spans="1:10" ht="32" customHeight="1">
      <c r="A14" s="167" t="s">
        <v>197</v>
      </c>
      <c r="B14" s="155" t="s">
        <v>79</v>
      </c>
      <c r="C14" s="155" t="s">
        <v>80</v>
      </c>
      <c r="D14" s="155" t="s">
        <v>115</v>
      </c>
      <c r="E14" s="155" t="s">
        <v>117</v>
      </c>
      <c r="F14" s="155" t="s">
        <v>81</v>
      </c>
      <c r="G14" s="155" t="s">
        <v>147</v>
      </c>
      <c r="H14" s="156" t="s">
        <v>201</v>
      </c>
    </row>
    <row r="15" spans="1:10" ht="33">
      <c r="A15" s="168" t="s">
        <v>84</v>
      </c>
      <c r="B15" s="158" t="s">
        <v>85</v>
      </c>
      <c r="C15" s="158" t="s">
        <v>86</v>
      </c>
      <c r="D15" s="158" t="s">
        <v>87</v>
      </c>
      <c r="E15" s="158" t="s">
        <v>118</v>
      </c>
      <c r="F15" s="158" t="s">
        <v>88</v>
      </c>
      <c r="G15" s="158" t="s">
        <v>89</v>
      </c>
      <c r="H15" s="159" t="s">
        <v>90</v>
      </c>
    </row>
    <row r="16" spans="1:10" ht="32" customHeight="1" thickBot="1">
      <c r="A16" s="160">
        <v>520000</v>
      </c>
      <c r="B16" s="161">
        <v>0</v>
      </c>
      <c r="C16" s="162">
        <f>A16-B16</f>
        <v>520000</v>
      </c>
      <c r="D16" s="161">
        <v>0</v>
      </c>
      <c r="E16" s="162">
        <f>C16-D16</f>
        <v>520000</v>
      </c>
      <c r="F16" s="162">
        <f>ROUNDDOWN(E16/2,-3)</f>
        <v>260000</v>
      </c>
      <c r="G16" s="162">
        <f>'４号'!P39</f>
        <v>500000</v>
      </c>
      <c r="H16" s="163">
        <f>MIN(F16,G16)</f>
        <v>260000</v>
      </c>
    </row>
    <row r="18" spans="1:1" ht="14">
      <c r="A18" s="164" t="s">
        <v>91</v>
      </c>
    </row>
    <row r="19" spans="1:1" ht="5.25" customHeight="1">
      <c r="A19" s="165"/>
    </row>
    <row r="20" spans="1:1" ht="14">
      <c r="A20" s="165" t="s">
        <v>372</v>
      </c>
    </row>
    <row r="21" spans="1:1" ht="5.25" customHeight="1">
      <c r="A21" s="165"/>
    </row>
    <row r="22" spans="1:1" ht="14">
      <c r="A22" s="165" t="s">
        <v>149</v>
      </c>
    </row>
    <row r="23" spans="1:1" ht="5.25" customHeight="1">
      <c r="A23" s="165"/>
    </row>
    <row r="24" spans="1:1" ht="14">
      <c r="A24" s="165" t="s">
        <v>356</v>
      </c>
    </row>
    <row r="25" spans="1:1" ht="5.25" customHeight="1">
      <c r="A25" s="165"/>
    </row>
    <row r="26" spans="1:1" ht="14">
      <c r="A26" s="165" t="s">
        <v>116</v>
      </c>
    </row>
    <row r="27" spans="1:1" ht="5.25" customHeight="1">
      <c r="A27" s="165"/>
    </row>
    <row r="28" spans="1:1" ht="14">
      <c r="A28" s="165" t="s">
        <v>370</v>
      </c>
    </row>
    <row r="29" spans="1:1" ht="5.25" customHeight="1">
      <c r="A29" s="165"/>
    </row>
    <row r="30" spans="1:1" ht="14">
      <c r="A30" s="165" t="s">
        <v>387</v>
      </c>
    </row>
    <row r="31" spans="1:1" ht="5.25" customHeight="1">
      <c r="A31" s="165"/>
    </row>
    <row r="32" spans="1:1" ht="14">
      <c r="A32" s="165" t="s">
        <v>93</v>
      </c>
    </row>
    <row r="33" spans="1:1" ht="5.25" customHeight="1">
      <c r="A33" s="165"/>
    </row>
    <row r="34" spans="1:1" ht="14">
      <c r="A34" s="165" t="s">
        <v>156</v>
      </c>
    </row>
  </sheetData>
  <sheetProtection algorithmName="SHA-512" hashValue="bjQrJB7PSFxWFf3zDbKlHACqmdE2+9UbavlG/n3pNHCOUYNceHN3QiKPHIGeLhrJjk7lmpDAmllovjROo2PBOg==" saltValue="oQi/7o5/gWobUDpewoEFPQ==" spinCount="100000" sheet="1" selectLockedCells="1"/>
  <mergeCells count="9">
    <mergeCell ref="F3:H3"/>
    <mergeCell ref="A6:H6"/>
    <mergeCell ref="A8:A13"/>
    <mergeCell ref="C8:H8"/>
    <mergeCell ref="C9:H9"/>
    <mergeCell ref="C10:H10"/>
    <mergeCell ref="C11:H11"/>
    <mergeCell ref="C12:H12"/>
    <mergeCell ref="C13:H13"/>
  </mergeCells>
  <phoneticPr fontId="8"/>
  <dataValidations count="1">
    <dataValidation imeMode="disabled" allowBlank="1" showInputMessage="1" showErrorMessage="1" sqref="A16:H16" xr:uid="{835A1515-D887-4442-9535-65121E901F1D}"/>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L29"/>
  <sheetViews>
    <sheetView view="pageBreakPreview" zoomScaleNormal="80" zoomScaleSheetLayoutView="100" workbookViewId="0">
      <selection sqref="A1:XFD1048576"/>
    </sheetView>
  </sheetViews>
  <sheetFormatPr defaultColWidth="2.69921875" defaultRowHeight="14"/>
  <cols>
    <col min="1" max="2" width="2.69921875" style="76"/>
    <col min="3" max="4" width="3.09765625" style="76" customWidth="1"/>
    <col min="5" max="16384" width="2.69921875" style="76"/>
  </cols>
  <sheetData>
    <row r="1" spans="1:38">
      <c r="A1" s="76" t="s">
        <v>161</v>
      </c>
      <c r="AI1" s="97"/>
      <c r="AJ1" s="97"/>
      <c r="AK1" s="97"/>
      <c r="AL1" s="97"/>
    </row>
    <row r="2" spans="1:38" ht="4.5" customHeight="1"/>
    <row r="3" spans="1:38" ht="35.5" customHeight="1">
      <c r="S3" s="169"/>
      <c r="T3" s="169"/>
      <c r="U3" s="169"/>
      <c r="V3" s="169"/>
      <c r="W3" s="170" t="s">
        <v>248</v>
      </c>
      <c r="X3" s="171" t="str">
        <f>'１号'!$U$13&amp;'１号'!$U$14</f>
        <v>社会福祉法人　京都</v>
      </c>
      <c r="Y3" s="171"/>
      <c r="Z3" s="171"/>
      <c r="AA3" s="171"/>
      <c r="AB3" s="171"/>
      <c r="AC3" s="171"/>
      <c r="AD3" s="171"/>
      <c r="AE3" s="171"/>
      <c r="AF3" s="386"/>
      <c r="AG3" s="387" t="str">
        <f>'１号'!$U$22</f>
        <v>京都保育所</v>
      </c>
      <c r="AH3" s="387"/>
      <c r="AI3" s="387"/>
      <c r="AJ3" s="387"/>
      <c r="AK3" s="387"/>
      <c r="AL3" s="387"/>
    </row>
    <row r="4" spans="1:38" ht="13.5" customHeight="1">
      <c r="W4" s="174"/>
      <c r="X4" s="174"/>
      <c r="Y4" s="174"/>
      <c r="Z4" s="174"/>
      <c r="AA4" s="174"/>
      <c r="AB4" s="174"/>
      <c r="AC4" s="174"/>
      <c r="AD4" s="174"/>
      <c r="AE4" s="174"/>
      <c r="AF4" s="174"/>
      <c r="AG4" s="175"/>
      <c r="AH4" s="175"/>
      <c r="AI4" s="175"/>
      <c r="AJ4" s="175"/>
      <c r="AK4" s="175"/>
      <c r="AL4" s="175"/>
    </row>
    <row r="5" spans="1:38" ht="35.5" customHeight="1">
      <c r="A5" s="176" t="s">
        <v>30</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row>
    <row r="6" spans="1:38">
      <c r="W6" s="388"/>
      <c r="X6" s="174"/>
      <c r="Y6" s="174"/>
      <c r="Z6" s="174"/>
      <c r="AA6" s="174"/>
      <c r="AB6" s="174"/>
      <c r="AC6" s="174"/>
      <c r="AD6" s="174"/>
      <c r="AE6" s="174"/>
      <c r="AF6" s="174"/>
      <c r="AG6" s="175"/>
      <c r="AH6" s="175"/>
      <c r="AI6" s="175"/>
      <c r="AJ6" s="175"/>
      <c r="AK6" s="175"/>
      <c r="AL6" s="175"/>
    </row>
    <row r="7" spans="1:38" ht="14.5" thickBot="1">
      <c r="B7" s="76" t="s">
        <v>49</v>
      </c>
    </row>
    <row r="8" spans="1:38" ht="30" customHeight="1" thickBot="1">
      <c r="C8" s="178" t="s">
        <v>44</v>
      </c>
      <c r="D8" s="179"/>
      <c r="E8" s="180"/>
      <c r="F8" s="180"/>
      <c r="G8" s="180"/>
      <c r="H8" s="180"/>
      <c r="I8" s="180"/>
      <c r="J8" s="180"/>
      <c r="K8" s="180"/>
      <c r="L8" s="180" t="s">
        <v>53</v>
      </c>
      <c r="M8" s="180"/>
      <c r="N8" s="180"/>
      <c r="O8" s="180"/>
      <c r="P8" s="180"/>
      <c r="Q8" s="180"/>
      <c r="R8" s="180"/>
      <c r="S8" s="180"/>
      <c r="T8" s="180" t="s">
        <v>46</v>
      </c>
      <c r="U8" s="180"/>
      <c r="V8" s="180"/>
      <c r="W8" s="180"/>
      <c r="X8" s="180"/>
      <c r="Y8" s="180"/>
      <c r="Z8" s="180"/>
      <c r="AA8" s="180"/>
      <c r="AB8" s="180"/>
      <c r="AC8" s="180"/>
      <c r="AD8" s="180"/>
      <c r="AE8" s="180"/>
      <c r="AF8" s="180"/>
      <c r="AG8" s="180"/>
      <c r="AH8" s="180"/>
      <c r="AI8" s="180"/>
      <c r="AJ8" s="180"/>
      <c r="AK8" s="181"/>
    </row>
    <row r="9" spans="1:38" ht="40" customHeight="1" thickTop="1">
      <c r="C9" s="182" t="s">
        <v>41</v>
      </c>
      <c r="D9" s="183"/>
      <c r="E9" s="183"/>
      <c r="F9" s="183"/>
      <c r="G9" s="183"/>
      <c r="H9" s="183"/>
      <c r="I9" s="183"/>
      <c r="J9" s="183"/>
      <c r="K9" s="184"/>
      <c r="L9" s="28">
        <f>'参考５－１'!H30</f>
        <v>450000</v>
      </c>
      <c r="M9" s="28"/>
      <c r="N9" s="28"/>
      <c r="O9" s="28"/>
      <c r="P9" s="28"/>
      <c r="Q9" s="28"/>
      <c r="R9" s="28"/>
      <c r="S9" s="28"/>
      <c r="T9" s="185" t="s">
        <v>159</v>
      </c>
      <c r="U9" s="185"/>
      <c r="V9" s="185"/>
      <c r="W9" s="185"/>
      <c r="X9" s="185"/>
      <c r="Y9" s="185"/>
      <c r="Z9" s="185"/>
      <c r="AA9" s="185"/>
      <c r="AB9" s="185"/>
      <c r="AC9" s="185"/>
      <c r="AD9" s="185"/>
      <c r="AE9" s="185"/>
      <c r="AF9" s="185"/>
      <c r="AG9" s="185"/>
      <c r="AH9" s="185"/>
      <c r="AI9" s="185"/>
      <c r="AJ9" s="185"/>
      <c r="AK9" s="186"/>
    </row>
    <row r="10" spans="1:38" ht="40" customHeight="1" thickBot="1">
      <c r="C10" s="187"/>
      <c r="D10" s="97"/>
      <c r="E10" s="97"/>
      <c r="F10" s="97"/>
      <c r="G10" s="97"/>
      <c r="H10" s="97"/>
      <c r="I10" s="97"/>
      <c r="J10" s="97"/>
      <c r="K10" s="188"/>
      <c r="L10" s="28">
        <f>'参考５－２'!H16</f>
        <v>260000</v>
      </c>
      <c r="M10" s="28"/>
      <c r="N10" s="28"/>
      <c r="O10" s="28"/>
      <c r="P10" s="28"/>
      <c r="Q10" s="28"/>
      <c r="R10" s="28"/>
      <c r="S10" s="28"/>
      <c r="T10" s="185" t="s">
        <v>160</v>
      </c>
      <c r="U10" s="185"/>
      <c r="V10" s="185"/>
      <c r="W10" s="185"/>
      <c r="X10" s="185"/>
      <c r="Y10" s="185"/>
      <c r="Z10" s="185"/>
      <c r="AA10" s="185"/>
      <c r="AB10" s="185"/>
      <c r="AC10" s="185"/>
      <c r="AD10" s="185"/>
      <c r="AE10" s="185"/>
      <c r="AF10" s="185"/>
      <c r="AG10" s="185"/>
      <c r="AH10" s="185"/>
      <c r="AI10" s="185"/>
      <c r="AJ10" s="185"/>
      <c r="AK10" s="186"/>
    </row>
    <row r="11" spans="1:38" ht="40" customHeight="1" thickTop="1">
      <c r="C11" s="192"/>
      <c r="D11" s="193"/>
      <c r="E11" s="193"/>
      <c r="F11" s="193"/>
      <c r="G11" s="193"/>
      <c r="H11" s="193"/>
      <c r="I11" s="193"/>
      <c r="J11" s="193"/>
      <c r="K11" s="194"/>
      <c r="L11" s="21">
        <f>IF(L9+L10&gt;=500000,500000,L9+L10)</f>
        <v>500000</v>
      </c>
      <c r="M11" s="22"/>
      <c r="N11" s="22"/>
      <c r="O11" s="22"/>
      <c r="P11" s="22"/>
      <c r="Q11" s="22"/>
      <c r="R11" s="22"/>
      <c r="S11" s="23"/>
      <c r="T11" s="198" t="s">
        <v>392</v>
      </c>
      <c r="U11" s="199"/>
      <c r="V11" s="199"/>
      <c r="W11" s="199"/>
      <c r="X11" s="199"/>
      <c r="Y11" s="199"/>
      <c r="Z11" s="199"/>
      <c r="AA11" s="199"/>
      <c r="AB11" s="199"/>
      <c r="AC11" s="199"/>
      <c r="AD11" s="199"/>
      <c r="AE11" s="199"/>
      <c r="AF11" s="199"/>
      <c r="AG11" s="199"/>
      <c r="AH11" s="199"/>
      <c r="AI11" s="199"/>
      <c r="AJ11" s="199"/>
      <c r="AK11" s="200"/>
    </row>
    <row r="12" spans="1:38" ht="40" customHeight="1">
      <c r="C12" s="201" t="s">
        <v>42</v>
      </c>
      <c r="D12" s="202"/>
      <c r="E12" s="203"/>
      <c r="F12" s="203"/>
      <c r="G12" s="203"/>
      <c r="H12" s="203"/>
      <c r="I12" s="203"/>
      <c r="J12" s="203"/>
      <c r="K12" s="203"/>
      <c r="L12" s="204">
        <v>50000</v>
      </c>
      <c r="M12" s="204"/>
      <c r="N12" s="204"/>
      <c r="O12" s="204"/>
      <c r="P12" s="204"/>
      <c r="Q12" s="204"/>
      <c r="R12" s="204"/>
      <c r="S12" s="204"/>
      <c r="T12" s="205" t="s">
        <v>450</v>
      </c>
      <c r="U12" s="205"/>
      <c r="V12" s="205"/>
      <c r="W12" s="205"/>
      <c r="X12" s="205"/>
      <c r="Y12" s="205"/>
      <c r="Z12" s="205"/>
      <c r="AA12" s="205"/>
      <c r="AB12" s="205"/>
      <c r="AC12" s="205"/>
      <c r="AD12" s="205"/>
      <c r="AE12" s="205"/>
      <c r="AF12" s="205"/>
      <c r="AG12" s="205"/>
      <c r="AH12" s="205"/>
      <c r="AI12" s="205"/>
      <c r="AJ12" s="205"/>
      <c r="AK12" s="206"/>
    </row>
    <row r="13" spans="1:38" ht="40" customHeight="1" thickBot="1">
      <c r="C13" s="207" t="s">
        <v>43</v>
      </c>
      <c r="D13" s="208"/>
      <c r="E13" s="209"/>
      <c r="F13" s="209"/>
      <c r="G13" s="209"/>
      <c r="H13" s="209"/>
      <c r="I13" s="209"/>
      <c r="J13" s="209"/>
      <c r="K13" s="209"/>
      <c r="L13" s="20">
        <f>L27-L11-L12</f>
        <v>870000</v>
      </c>
      <c r="M13" s="20"/>
      <c r="N13" s="20"/>
      <c r="O13" s="20"/>
      <c r="P13" s="20"/>
      <c r="Q13" s="20"/>
      <c r="R13" s="20"/>
      <c r="S13" s="20"/>
      <c r="T13" s="210" t="s">
        <v>249</v>
      </c>
      <c r="U13" s="210"/>
      <c r="V13" s="210"/>
      <c r="W13" s="210"/>
      <c r="X13" s="210"/>
      <c r="Y13" s="210"/>
      <c r="Z13" s="210"/>
      <c r="AA13" s="210"/>
      <c r="AB13" s="210"/>
      <c r="AC13" s="210"/>
      <c r="AD13" s="210"/>
      <c r="AE13" s="210"/>
      <c r="AF13" s="210"/>
      <c r="AG13" s="210"/>
      <c r="AH13" s="210"/>
      <c r="AI13" s="210"/>
      <c r="AJ13" s="210"/>
      <c r="AK13" s="211"/>
    </row>
    <row r="14" spans="1:38" ht="40" customHeight="1" thickTop="1" thickBot="1">
      <c r="C14" s="212" t="s">
        <v>45</v>
      </c>
      <c r="D14" s="213"/>
      <c r="E14" s="214"/>
      <c r="F14" s="214"/>
      <c r="G14" s="214"/>
      <c r="H14" s="214"/>
      <c r="I14" s="214"/>
      <c r="J14" s="214"/>
      <c r="K14" s="214"/>
      <c r="L14" s="24">
        <f>SUM(L11:S13)</f>
        <v>1420000</v>
      </c>
      <c r="M14" s="24"/>
      <c r="N14" s="24"/>
      <c r="O14" s="24"/>
      <c r="P14" s="24"/>
      <c r="Q14" s="24"/>
      <c r="R14" s="24"/>
      <c r="S14" s="24"/>
      <c r="T14" s="215" t="s">
        <v>48</v>
      </c>
      <c r="U14" s="215"/>
      <c r="V14" s="215"/>
      <c r="W14" s="215"/>
      <c r="X14" s="215"/>
      <c r="Y14" s="215"/>
      <c r="Z14" s="215"/>
      <c r="AA14" s="215"/>
      <c r="AB14" s="215"/>
      <c r="AC14" s="215"/>
      <c r="AD14" s="215"/>
      <c r="AE14" s="215"/>
      <c r="AF14" s="215"/>
      <c r="AG14" s="215"/>
      <c r="AH14" s="215"/>
      <c r="AI14" s="215"/>
      <c r="AJ14" s="215"/>
      <c r="AK14" s="216"/>
    </row>
    <row r="15" spans="1:38" ht="14.25" customHeight="1">
      <c r="C15" s="88" t="s">
        <v>18</v>
      </c>
      <c r="D15" s="88"/>
      <c r="E15" s="96" t="s">
        <v>51</v>
      </c>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row>
    <row r="16" spans="1:38">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row>
    <row r="19" spans="2:37" ht="14.5" thickBot="1">
      <c r="B19" s="76" t="s">
        <v>52</v>
      </c>
    </row>
    <row r="20" spans="2:37" ht="30" customHeight="1" thickBot="1">
      <c r="C20" s="178" t="s">
        <v>44</v>
      </c>
      <c r="D20" s="179"/>
      <c r="E20" s="180"/>
      <c r="F20" s="180"/>
      <c r="G20" s="180"/>
      <c r="H20" s="180"/>
      <c r="I20" s="180"/>
      <c r="J20" s="180"/>
      <c r="K20" s="180"/>
      <c r="L20" s="180" t="s">
        <v>53</v>
      </c>
      <c r="M20" s="180"/>
      <c r="N20" s="180"/>
      <c r="O20" s="180"/>
      <c r="P20" s="180"/>
      <c r="Q20" s="180"/>
      <c r="R20" s="180"/>
      <c r="S20" s="180"/>
      <c r="T20" s="180" t="s">
        <v>46</v>
      </c>
      <c r="U20" s="180"/>
      <c r="V20" s="180"/>
      <c r="W20" s="180"/>
      <c r="X20" s="180"/>
      <c r="Y20" s="180"/>
      <c r="Z20" s="180"/>
      <c r="AA20" s="180"/>
      <c r="AB20" s="180"/>
      <c r="AC20" s="180"/>
      <c r="AD20" s="180"/>
      <c r="AE20" s="180"/>
      <c r="AF20" s="180"/>
      <c r="AG20" s="180"/>
      <c r="AH20" s="180"/>
      <c r="AI20" s="180"/>
      <c r="AJ20" s="180"/>
      <c r="AK20" s="181"/>
    </row>
    <row r="21" spans="2:37" ht="40" customHeight="1" thickTop="1">
      <c r="C21" s="217" t="s">
        <v>334</v>
      </c>
      <c r="D21" s="218" t="s">
        <v>110</v>
      </c>
      <c r="E21" s="219" t="str">
        <f>'参考５－１'!C14</f>
        <v>遮光性の高い日除けの設置</v>
      </c>
      <c r="F21" s="220"/>
      <c r="G21" s="220"/>
      <c r="H21" s="220"/>
      <c r="I21" s="220"/>
      <c r="J21" s="220"/>
      <c r="K21" s="221"/>
      <c r="L21" s="222">
        <v>250000</v>
      </c>
      <c r="M21" s="222"/>
      <c r="N21" s="222"/>
      <c r="O21" s="222"/>
      <c r="P21" s="222"/>
      <c r="Q21" s="222"/>
      <c r="R21" s="222"/>
      <c r="S21" s="222"/>
      <c r="T21" s="223"/>
      <c r="U21" s="223"/>
      <c r="V21" s="223"/>
      <c r="W21" s="223"/>
      <c r="X21" s="223"/>
      <c r="Y21" s="223"/>
      <c r="Z21" s="223"/>
      <c r="AA21" s="223"/>
      <c r="AB21" s="223"/>
      <c r="AC21" s="223"/>
      <c r="AD21" s="223"/>
      <c r="AE21" s="223"/>
      <c r="AF21" s="223"/>
      <c r="AG21" s="223"/>
      <c r="AH21" s="223"/>
      <c r="AI21" s="223"/>
      <c r="AJ21" s="223"/>
      <c r="AK21" s="224"/>
    </row>
    <row r="22" spans="2:37" ht="40" customHeight="1">
      <c r="C22" s="225"/>
      <c r="D22" s="226" t="s">
        <v>108</v>
      </c>
      <c r="E22" s="227" t="str">
        <f>'参考５－１'!C17</f>
        <v>洗面台の改修工事</v>
      </c>
      <c r="F22" s="227"/>
      <c r="G22" s="227"/>
      <c r="H22" s="227"/>
      <c r="I22" s="227"/>
      <c r="J22" s="227"/>
      <c r="K22" s="227"/>
      <c r="L22" s="204">
        <v>370000</v>
      </c>
      <c r="M22" s="204"/>
      <c r="N22" s="204"/>
      <c r="O22" s="204"/>
      <c r="P22" s="204"/>
      <c r="Q22" s="204"/>
      <c r="R22" s="204"/>
      <c r="S22" s="204"/>
      <c r="T22" s="205"/>
      <c r="U22" s="205"/>
      <c r="V22" s="205"/>
      <c r="W22" s="205"/>
      <c r="X22" s="205"/>
      <c r="Y22" s="205"/>
      <c r="Z22" s="205"/>
      <c r="AA22" s="205"/>
      <c r="AB22" s="205"/>
      <c r="AC22" s="205"/>
      <c r="AD22" s="205"/>
      <c r="AE22" s="205"/>
      <c r="AF22" s="205"/>
      <c r="AG22" s="205"/>
      <c r="AH22" s="205"/>
      <c r="AI22" s="205"/>
      <c r="AJ22" s="205"/>
      <c r="AK22" s="206"/>
    </row>
    <row r="23" spans="2:37" ht="40" customHeight="1" thickBot="1">
      <c r="C23" s="225"/>
      <c r="D23" s="228" t="s">
        <v>109</v>
      </c>
      <c r="E23" s="229" t="str">
        <f>'参考５－１'!C20</f>
        <v>電子錠の導入</v>
      </c>
      <c r="F23" s="229"/>
      <c r="G23" s="229"/>
      <c r="H23" s="229"/>
      <c r="I23" s="229"/>
      <c r="J23" s="229"/>
      <c r="K23" s="229"/>
      <c r="L23" s="230">
        <v>280000</v>
      </c>
      <c r="M23" s="230"/>
      <c r="N23" s="230"/>
      <c r="O23" s="230"/>
      <c r="P23" s="230"/>
      <c r="Q23" s="230"/>
      <c r="R23" s="230"/>
      <c r="S23" s="230"/>
      <c r="T23" s="231"/>
      <c r="U23" s="231"/>
      <c r="V23" s="231"/>
      <c r="W23" s="231"/>
      <c r="X23" s="231"/>
      <c r="Y23" s="231"/>
      <c r="Z23" s="231"/>
      <c r="AA23" s="231"/>
      <c r="AB23" s="231"/>
      <c r="AC23" s="231"/>
      <c r="AD23" s="231"/>
      <c r="AE23" s="231"/>
      <c r="AF23" s="231"/>
      <c r="AG23" s="231"/>
      <c r="AH23" s="231"/>
      <c r="AI23" s="231"/>
      <c r="AJ23" s="231"/>
      <c r="AK23" s="232"/>
    </row>
    <row r="24" spans="2:37" ht="40" customHeight="1" thickTop="1">
      <c r="C24" s="217" t="s">
        <v>393</v>
      </c>
      <c r="D24" s="218" t="s">
        <v>110</v>
      </c>
      <c r="E24" s="233" t="str">
        <f>'参考５－２'!C8</f>
        <v>保育士等のオンライン研修環境の整備</v>
      </c>
      <c r="F24" s="233"/>
      <c r="G24" s="233"/>
      <c r="H24" s="233"/>
      <c r="I24" s="233"/>
      <c r="J24" s="233"/>
      <c r="K24" s="233"/>
      <c r="L24" s="234">
        <v>250000</v>
      </c>
      <c r="M24" s="234"/>
      <c r="N24" s="234"/>
      <c r="O24" s="234"/>
      <c r="P24" s="234"/>
      <c r="Q24" s="234"/>
      <c r="R24" s="234"/>
      <c r="S24" s="234"/>
      <c r="T24" s="235"/>
      <c r="U24" s="235"/>
      <c r="V24" s="235"/>
      <c r="W24" s="235"/>
      <c r="X24" s="235"/>
      <c r="Y24" s="235"/>
      <c r="Z24" s="235"/>
      <c r="AA24" s="235"/>
      <c r="AB24" s="235"/>
      <c r="AC24" s="235"/>
      <c r="AD24" s="235"/>
      <c r="AE24" s="235"/>
      <c r="AF24" s="235"/>
      <c r="AG24" s="235"/>
      <c r="AH24" s="235"/>
      <c r="AI24" s="235"/>
      <c r="AJ24" s="235"/>
      <c r="AK24" s="236"/>
    </row>
    <row r="25" spans="2:37" ht="40" customHeight="1">
      <c r="C25" s="225"/>
      <c r="D25" s="226" t="s">
        <v>108</v>
      </c>
      <c r="E25" s="237" t="str">
        <f>'参考５－２'!C10</f>
        <v>支援が必要なこども等への訪問支援</v>
      </c>
      <c r="F25" s="237"/>
      <c r="G25" s="237"/>
      <c r="H25" s="237"/>
      <c r="I25" s="237"/>
      <c r="J25" s="237"/>
      <c r="K25" s="237"/>
      <c r="L25" s="204">
        <v>210000</v>
      </c>
      <c r="M25" s="204"/>
      <c r="N25" s="204"/>
      <c r="O25" s="204"/>
      <c r="P25" s="204"/>
      <c r="Q25" s="204"/>
      <c r="R25" s="204"/>
      <c r="S25" s="204"/>
      <c r="T25" s="205" t="s">
        <v>464</v>
      </c>
      <c r="U25" s="205"/>
      <c r="V25" s="205"/>
      <c r="W25" s="205"/>
      <c r="X25" s="205"/>
      <c r="Y25" s="205"/>
      <c r="Z25" s="205"/>
      <c r="AA25" s="205"/>
      <c r="AB25" s="205"/>
      <c r="AC25" s="205"/>
      <c r="AD25" s="205"/>
      <c r="AE25" s="205"/>
      <c r="AF25" s="205"/>
      <c r="AG25" s="205"/>
      <c r="AH25" s="205"/>
      <c r="AI25" s="205"/>
      <c r="AJ25" s="205"/>
      <c r="AK25" s="206"/>
    </row>
    <row r="26" spans="2:37" ht="40" customHeight="1" thickBot="1">
      <c r="C26" s="238"/>
      <c r="D26" s="239" t="s">
        <v>109</v>
      </c>
      <c r="E26" s="240" t="str">
        <f>'参考５－２'!C12</f>
        <v>NPOと連携した育児教室の開催</v>
      </c>
      <c r="F26" s="240"/>
      <c r="G26" s="240"/>
      <c r="H26" s="240"/>
      <c r="I26" s="240"/>
      <c r="J26" s="240"/>
      <c r="K26" s="240"/>
      <c r="L26" s="241">
        <v>60000</v>
      </c>
      <c r="M26" s="241"/>
      <c r="N26" s="241"/>
      <c r="O26" s="241"/>
      <c r="P26" s="241"/>
      <c r="Q26" s="241"/>
      <c r="R26" s="241"/>
      <c r="S26" s="241"/>
      <c r="T26" s="242" t="s">
        <v>465</v>
      </c>
      <c r="U26" s="242"/>
      <c r="V26" s="242"/>
      <c r="W26" s="242"/>
      <c r="X26" s="242"/>
      <c r="Y26" s="242"/>
      <c r="Z26" s="242"/>
      <c r="AA26" s="242"/>
      <c r="AB26" s="242"/>
      <c r="AC26" s="242"/>
      <c r="AD26" s="242"/>
      <c r="AE26" s="242"/>
      <c r="AF26" s="242"/>
      <c r="AG26" s="242"/>
      <c r="AH26" s="242"/>
      <c r="AI26" s="242"/>
      <c r="AJ26" s="242"/>
      <c r="AK26" s="243"/>
    </row>
    <row r="27" spans="2:37" ht="40" customHeight="1" thickTop="1" thickBot="1">
      <c r="C27" s="389" t="s">
        <v>45</v>
      </c>
      <c r="D27" s="390"/>
      <c r="E27" s="390"/>
      <c r="F27" s="390"/>
      <c r="G27" s="390"/>
      <c r="H27" s="390"/>
      <c r="I27" s="390"/>
      <c r="J27" s="390"/>
      <c r="K27" s="391"/>
      <c r="L27" s="25">
        <f>SUM(L21:S26)</f>
        <v>1420000</v>
      </c>
      <c r="M27" s="26"/>
      <c r="N27" s="26"/>
      <c r="O27" s="26"/>
      <c r="P27" s="26"/>
      <c r="Q27" s="26"/>
      <c r="R27" s="26"/>
      <c r="S27" s="27"/>
      <c r="T27" s="392" t="s">
        <v>50</v>
      </c>
      <c r="U27" s="393"/>
      <c r="V27" s="393"/>
      <c r="W27" s="393"/>
      <c r="X27" s="393"/>
      <c r="Y27" s="393"/>
      <c r="Z27" s="393"/>
      <c r="AA27" s="393"/>
      <c r="AB27" s="393"/>
      <c r="AC27" s="393"/>
      <c r="AD27" s="393"/>
      <c r="AE27" s="393"/>
      <c r="AF27" s="393"/>
      <c r="AG27" s="393"/>
      <c r="AH27" s="393"/>
      <c r="AI27" s="393"/>
      <c r="AJ27" s="393"/>
      <c r="AK27" s="394"/>
    </row>
    <row r="28" spans="2:37">
      <c r="C28" s="88" t="s">
        <v>18</v>
      </c>
      <c r="D28" s="88"/>
      <c r="E28" s="244" t="s">
        <v>373</v>
      </c>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row>
    <row r="29" spans="2:37">
      <c r="C29" s="88" t="s">
        <v>18</v>
      </c>
      <c r="D29" s="88"/>
      <c r="E29" s="76" t="s">
        <v>388</v>
      </c>
    </row>
  </sheetData>
  <sheetProtection algorithmName="SHA-512" hashValue="1VPvvabOqrPH5ppK1A7VnvYHkXg23UbZ1poBtwcoSYpdMvQrRVlteNNDGad0ZKgT0iZ87WpWAR5SDo7pUP9TvA==" saltValue="IS4Jk1HSAHa7n70OqVbY3A==" spinCount="100000" sheet="1" selectLockedCells="1"/>
  <mergeCells count="50">
    <mergeCell ref="E24:K24"/>
    <mergeCell ref="L24:S24"/>
    <mergeCell ref="T24:AK24"/>
    <mergeCell ref="L25:S25"/>
    <mergeCell ref="T25:AK25"/>
    <mergeCell ref="L9:S9"/>
    <mergeCell ref="T9:AK9"/>
    <mergeCell ref="L10:S10"/>
    <mergeCell ref="T10:AK10"/>
    <mergeCell ref="L26:S26"/>
    <mergeCell ref="T26:AK26"/>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C14:K14"/>
    <mergeCell ref="L14:S14"/>
    <mergeCell ref="T14:AK14"/>
    <mergeCell ref="E15:AK16"/>
    <mergeCell ref="C20:K20"/>
    <mergeCell ref="L20:S20"/>
    <mergeCell ref="T20:AK20"/>
    <mergeCell ref="AI1:AL1"/>
    <mergeCell ref="C12:K12"/>
    <mergeCell ref="L12:S12"/>
    <mergeCell ref="T12:AK12"/>
    <mergeCell ref="C13:K13"/>
    <mergeCell ref="L13:S13"/>
    <mergeCell ref="T13:AK13"/>
    <mergeCell ref="L11:S11"/>
    <mergeCell ref="T11:AK11"/>
    <mergeCell ref="C9:K11"/>
    <mergeCell ref="X3:AF3"/>
    <mergeCell ref="AG3:AL3"/>
    <mergeCell ref="A5:AL5"/>
    <mergeCell ref="C8:K8"/>
    <mergeCell ref="L8:S8"/>
    <mergeCell ref="T8:AK8"/>
  </mergeCells>
  <phoneticPr fontId="8"/>
  <dataValidations count="1">
    <dataValidation imeMode="disabled" allowBlank="1" showInputMessage="1" showErrorMessage="1" sqref="L9:S14 L21:S27" xr:uid="{8E5D78E2-761D-43DA-8558-1A423B816DE5}"/>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sqref="A1:XFD1048576"/>
    </sheetView>
  </sheetViews>
  <sheetFormatPr defaultColWidth="8.796875" defaultRowHeight="13"/>
  <cols>
    <col min="1" max="4" width="8.796875" style="289"/>
    <col min="5" max="5" width="11.59765625" style="289" customWidth="1"/>
    <col min="6" max="8" width="8.796875" style="289"/>
    <col min="9" max="9" width="10.09765625" style="289" customWidth="1"/>
    <col min="10" max="10" width="7.69921875" style="289" customWidth="1"/>
    <col min="11" max="16384" width="8.796875" style="289"/>
  </cols>
  <sheetData>
    <row r="1" spans="1:10">
      <c r="A1" s="289" t="s">
        <v>282</v>
      </c>
    </row>
    <row r="2" spans="1:10" ht="14">
      <c r="B2" s="290" t="s">
        <v>283</v>
      </c>
      <c r="C2" s="290"/>
      <c r="D2" s="290"/>
      <c r="E2" s="290"/>
      <c r="F2" s="290"/>
      <c r="G2" s="290"/>
      <c r="H2" s="290"/>
      <c r="I2" s="290"/>
      <c r="J2" s="290"/>
    </row>
    <row r="3" spans="1:10" s="291" customFormat="1">
      <c r="B3" s="292"/>
      <c r="C3" s="292"/>
      <c r="D3" s="292"/>
      <c r="E3" s="292"/>
      <c r="F3" s="292"/>
      <c r="G3" s="292"/>
      <c r="H3" s="292"/>
      <c r="I3" s="292"/>
      <c r="J3" s="292"/>
    </row>
    <row r="4" spans="1:10" ht="13.5" thickBot="1">
      <c r="B4" s="293" t="s">
        <v>374</v>
      </c>
      <c r="C4" s="293"/>
      <c r="D4" s="293"/>
      <c r="E4" s="293"/>
      <c r="F4" s="293"/>
      <c r="G4" s="293"/>
      <c r="H4" s="293"/>
      <c r="I4" s="293"/>
      <c r="J4" s="293"/>
    </row>
    <row r="5" spans="1:10" ht="15.65" customHeight="1" thickBot="1">
      <c r="B5" s="294" t="s">
        <v>62</v>
      </c>
      <c r="C5" s="395" t="str">
        <f>'４号'!$U$14&amp;'４号'!$U$15</f>
        <v>社会福祉法人　京都</v>
      </c>
      <c r="D5" s="396"/>
      <c r="E5" s="397"/>
      <c r="F5" s="298" t="s">
        <v>63</v>
      </c>
      <c r="G5" s="299" t="str">
        <f>'４号'!U24</f>
        <v>京都保育所</v>
      </c>
      <c r="H5" s="300"/>
      <c r="I5" s="300"/>
      <c r="J5" s="301"/>
    </row>
    <row r="6" spans="1:10" ht="15.65" customHeight="1">
      <c r="B6" s="302" t="s">
        <v>64</v>
      </c>
      <c r="C6" s="303" t="str">
        <f>'１号'!U25</f>
        <v>京都　次郎</v>
      </c>
      <c r="D6" s="304"/>
      <c r="E6" s="305"/>
      <c r="F6" s="302" t="s">
        <v>65</v>
      </c>
      <c r="G6" s="306" t="s">
        <v>66</v>
      </c>
      <c r="H6" s="307" t="str">
        <f>'１号'!U26</f>
        <v>075-451-8111</v>
      </c>
      <c r="I6" s="308"/>
      <c r="J6" s="309"/>
    </row>
    <row r="7" spans="1:10" ht="15.65" customHeight="1" thickBot="1">
      <c r="B7" s="310"/>
      <c r="C7" s="311"/>
      <c r="D7" s="312"/>
      <c r="E7" s="313"/>
      <c r="F7" s="310"/>
      <c r="G7" s="314" t="s">
        <v>67</v>
      </c>
      <c r="H7" s="315" t="str">
        <f>'１号'!U28</f>
        <v>kodomo@pref.kyoto.lg.jp</v>
      </c>
      <c r="I7" s="316"/>
      <c r="J7" s="317"/>
    </row>
    <row r="8" spans="1:10">
      <c r="B8" s="293"/>
      <c r="C8" s="293"/>
      <c r="D8" s="293"/>
      <c r="E8" s="293"/>
      <c r="F8" s="293"/>
      <c r="G8" s="293"/>
      <c r="H8" s="293"/>
      <c r="I8" s="293"/>
      <c r="J8" s="293"/>
    </row>
    <row r="9" spans="1:10" s="291" customFormat="1" ht="13.5" thickBot="1">
      <c r="B9" s="293" t="s">
        <v>284</v>
      </c>
      <c r="C9" s="293"/>
      <c r="D9" s="293"/>
      <c r="E9" s="293"/>
      <c r="F9" s="293"/>
      <c r="G9" s="293"/>
      <c r="H9" s="293"/>
      <c r="I9" s="293"/>
      <c r="J9" s="293"/>
    </row>
    <row r="10" spans="1:10" s="291" customFormat="1" ht="22.25" customHeight="1">
      <c r="B10" s="318" t="s">
        <v>61</v>
      </c>
      <c r="C10" s="319"/>
      <c r="D10" s="320" t="s">
        <v>376</v>
      </c>
      <c r="E10" s="321"/>
      <c r="F10" s="321"/>
      <c r="G10" s="321"/>
      <c r="H10" s="321"/>
      <c r="I10" s="321"/>
      <c r="J10" s="322"/>
    </row>
    <row r="11" spans="1:10">
      <c r="B11" s="293"/>
      <c r="C11" s="293"/>
      <c r="D11" s="293"/>
      <c r="E11" s="293"/>
      <c r="F11" s="293"/>
      <c r="G11" s="293"/>
      <c r="H11" s="293"/>
      <c r="I11" s="293"/>
      <c r="J11" s="293"/>
    </row>
    <row r="12" spans="1:10" s="291" customFormat="1" ht="13.5" thickBot="1">
      <c r="B12" s="293" t="s">
        <v>272</v>
      </c>
      <c r="C12" s="293"/>
      <c r="D12" s="293"/>
      <c r="E12" s="293"/>
      <c r="F12" s="293"/>
      <c r="G12" s="293"/>
      <c r="H12" s="293"/>
      <c r="I12" s="293"/>
      <c r="J12" s="293"/>
    </row>
    <row r="13" spans="1:10" s="291" customFormat="1" ht="15.65" customHeight="1">
      <c r="B13" s="318" t="s">
        <v>61</v>
      </c>
      <c r="C13" s="319"/>
      <c r="D13" s="320" t="s">
        <v>263</v>
      </c>
      <c r="E13" s="321"/>
      <c r="F13" s="321"/>
      <c r="G13" s="321"/>
      <c r="H13" s="321"/>
      <c r="I13" s="321"/>
      <c r="J13" s="322"/>
    </row>
    <row r="14" spans="1:10" s="291" customFormat="1" ht="15.65" customHeight="1" thickBot="1">
      <c r="B14" s="323"/>
      <c r="C14" s="324"/>
      <c r="D14" s="325" t="s">
        <v>262</v>
      </c>
      <c r="E14" s="326"/>
      <c r="F14" s="326"/>
      <c r="G14" s="326"/>
      <c r="H14" s="326"/>
      <c r="I14" s="326"/>
      <c r="J14" s="327"/>
    </row>
    <row r="15" spans="1:10">
      <c r="B15" s="293"/>
      <c r="C15" s="293"/>
      <c r="D15" s="293"/>
      <c r="E15" s="293"/>
      <c r="F15" s="293"/>
      <c r="G15" s="293"/>
      <c r="H15" s="293"/>
      <c r="I15" s="293"/>
      <c r="J15" s="293"/>
    </row>
    <row r="16" spans="1:10" ht="13.5" thickBot="1">
      <c r="B16" s="293" t="s">
        <v>375</v>
      </c>
      <c r="C16" s="293"/>
      <c r="D16" s="293"/>
      <c r="E16" s="293"/>
      <c r="F16" s="293"/>
      <c r="G16" s="293"/>
      <c r="H16" s="293"/>
      <c r="I16" s="293"/>
      <c r="J16" s="293"/>
    </row>
    <row r="17" spans="2:12" ht="13.5" thickBot="1">
      <c r="B17" s="328"/>
      <c r="C17" s="329" t="s">
        <v>69</v>
      </c>
      <c r="D17" s="329"/>
      <c r="E17" s="329"/>
      <c r="F17" s="329" t="s">
        <v>70</v>
      </c>
      <c r="G17" s="329"/>
      <c r="H17" s="329"/>
      <c r="I17" s="329"/>
      <c r="J17" s="330" t="s">
        <v>71</v>
      </c>
      <c r="L17" s="331"/>
    </row>
    <row r="18" spans="2:12" ht="15.65" customHeight="1">
      <c r="B18" s="332">
        <v>1</v>
      </c>
      <c r="C18" s="333" t="s">
        <v>285</v>
      </c>
      <c r="D18" s="333"/>
      <c r="E18" s="333"/>
      <c r="F18" s="334" t="s">
        <v>265</v>
      </c>
      <c r="G18" s="334"/>
      <c r="H18" s="334"/>
      <c r="I18" s="334"/>
      <c r="J18" s="335"/>
    </row>
    <row r="19" spans="2:12" ht="28.75" customHeight="1">
      <c r="B19" s="336"/>
      <c r="C19" s="337"/>
      <c r="D19" s="337"/>
      <c r="E19" s="337"/>
      <c r="F19" s="338" t="s">
        <v>377</v>
      </c>
      <c r="G19" s="338"/>
      <c r="H19" s="338"/>
      <c r="I19" s="338"/>
      <c r="J19" s="339"/>
    </row>
    <row r="20" spans="2:12" ht="39.65" customHeight="1">
      <c r="B20" s="336"/>
      <c r="C20" s="337"/>
      <c r="D20" s="337"/>
      <c r="E20" s="337"/>
      <c r="F20" s="340" t="s">
        <v>379</v>
      </c>
      <c r="G20" s="340"/>
      <c r="H20" s="340"/>
      <c r="I20" s="340"/>
      <c r="J20" s="339"/>
    </row>
    <row r="21" spans="2:12" ht="39.65" customHeight="1">
      <c r="B21" s="336"/>
      <c r="C21" s="337"/>
      <c r="D21" s="337"/>
      <c r="E21" s="337"/>
      <c r="F21" s="341" t="s">
        <v>378</v>
      </c>
      <c r="G21" s="340"/>
      <c r="H21" s="340"/>
      <c r="I21" s="340"/>
      <c r="J21" s="339"/>
    </row>
    <row r="22" spans="2:12" ht="15.65" customHeight="1">
      <c r="B22" s="336">
        <v>2</v>
      </c>
      <c r="C22" s="338" t="s">
        <v>287</v>
      </c>
      <c r="D22" s="337"/>
      <c r="E22" s="337"/>
      <c r="F22" s="338" t="s">
        <v>365</v>
      </c>
      <c r="G22" s="338"/>
      <c r="H22" s="338"/>
      <c r="I22" s="338"/>
      <c r="J22" s="342"/>
    </row>
    <row r="23" spans="2:12" ht="15.65" customHeight="1">
      <c r="B23" s="336"/>
      <c r="C23" s="337"/>
      <c r="D23" s="337"/>
      <c r="E23" s="337"/>
      <c r="F23" s="340" t="s">
        <v>270</v>
      </c>
      <c r="G23" s="340"/>
      <c r="H23" s="340"/>
      <c r="I23" s="340"/>
      <c r="J23" s="342"/>
    </row>
    <row r="24" spans="2:12" ht="15.65" customHeight="1">
      <c r="B24" s="336"/>
      <c r="C24" s="337"/>
      <c r="D24" s="337"/>
      <c r="E24" s="337"/>
      <c r="F24" s="338" t="s">
        <v>286</v>
      </c>
      <c r="G24" s="337"/>
      <c r="H24" s="337"/>
      <c r="I24" s="337"/>
      <c r="J24" s="339"/>
    </row>
    <row r="25" spans="2:12" ht="28.75" customHeight="1">
      <c r="B25" s="336">
        <v>3</v>
      </c>
      <c r="C25" s="338" t="s">
        <v>288</v>
      </c>
      <c r="D25" s="337"/>
      <c r="E25" s="337"/>
      <c r="F25" s="338" t="s">
        <v>366</v>
      </c>
      <c r="G25" s="338"/>
      <c r="H25" s="338"/>
      <c r="I25" s="338"/>
      <c r="J25" s="342"/>
    </row>
    <row r="26" spans="2:12" ht="15.65" customHeight="1">
      <c r="B26" s="336"/>
      <c r="C26" s="337"/>
      <c r="D26" s="337"/>
      <c r="E26" s="337"/>
      <c r="F26" s="338" t="s">
        <v>286</v>
      </c>
      <c r="G26" s="337"/>
      <c r="H26" s="337"/>
      <c r="I26" s="337"/>
      <c r="J26" s="339"/>
    </row>
    <row r="27" spans="2:12" ht="28.75" customHeight="1">
      <c r="B27" s="336">
        <v>4</v>
      </c>
      <c r="C27" s="338" t="s">
        <v>291</v>
      </c>
      <c r="D27" s="338"/>
      <c r="E27" s="338"/>
      <c r="F27" s="338" t="s">
        <v>380</v>
      </c>
      <c r="G27" s="338"/>
      <c r="H27" s="338"/>
      <c r="I27" s="338"/>
      <c r="J27" s="342"/>
    </row>
    <row r="28" spans="2:12" ht="15.65" customHeight="1">
      <c r="B28" s="336"/>
      <c r="C28" s="338"/>
      <c r="D28" s="338"/>
      <c r="E28" s="338"/>
      <c r="F28" s="338" t="s">
        <v>73</v>
      </c>
      <c r="G28" s="338"/>
      <c r="H28" s="338"/>
      <c r="I28" s="338"/>
      <c r="J28" s="342"/>
    </row>
    <row r="29" spans="2:12" ht="39.65" customHeight="1">
      <c r="B29" s="344">
        <v>5</v>
      </c>
      <c r="C29" s="338" t="s">
        <v>296</v>
      </c>
      <c r="D29" s="338"/>
      <c r="E29" s="338"/>
      <c r="F29" s="338" t="s">
        <v>297</v>
      </c>
      <c r="G29" s="338"/>
      <c r="H29" s="338"/>
      <c r="I29" s="338"/>
      <c r="J29" s="339"/>
    </row>
    <row r="30" spans="2:12" ht="15.65" customHeight="1">
      <c r="B30" s="398">
        <v>6</v>
      </c>
      <c r="C30" s="399" t="s">
        <v>298</v>
      </c>
      <c r="D30" s="400"/>
      <c r="E30" s="401"/>
      <c r="F30" s="402" t="s">
        <v>381</v>
      </c>
      <c r="G30" s="403"/>
      <c r="H30" s="403"/>
      <c r="I30" s="404"/>
      <c r="J30" s="339"/>
    </row>
    <row r="31" spans="2:12" ht="28.75" customHeight="1">
      <c r="B31" s="405"/>
      <c r="C31" s="406"/>
      <c r="D31" s="407"/>
      <c r="E31" s="408"/>
      <c r="F31" s="402" t="s">
        <v>383</v>
      </c>
      <c r="G31" s="403"/>
      <c r="H31" s="403"/>
      <c r="I31" s="404"/>
      <c r="J31" s="339"/>
    </row>
    <row r="32" spans="2:12" ht="49.75" customHeight="1">
      <c r="B32" s="332"/>
      <c r="C32" s="409"/>
      <c r="D32" s="410"/>
      <c r="E32" s="411"/>
      <c r="F32" s="340" t="s">
        <v>382</v>
      </c>
      <c r="G32" s="340"/>
      <c r="H32" s="340"/>
      <c r="I32" s="340"/>
      <c r="J32" s="339"/>
    </row>
    <row r="33" spans="2:10" ht="28.75" customHeight="1">
      <c r="B33" s="398">
        <v>7</v>
      </c>
      <c r="C33" s="338" t="s">
        <v>293</v>
      </c>
      <c r="D33" s="338"/>
      <c r="E33" s="338"/>
      <c r="F33" s="340" t="s">
        <v>273</v>
      </c>
      <c r="G33" s="343"/>
      <c r="H33" s="343"/>
      <c r="I33" s="343"/>
      <c r="J33" s="342"/>
    </row>
    <row r="34" spans="2:10" ht="28.75" customHeight="1">
      <c r="B34" s="405"/>
      <c r="C34" s="338"/>
      <c r="D34" s="338"/>
      <c r="E34" s="338"/>
      <c r="F34" s="412" t="s">
        <v>274</v>
      </c>
      <c r="G34" s="413"/>
      <c r="H34" s="413"/>
      <c r="I34" s="414"/>
      <c r="J34" s="339"/>
    </row>
    <row r="35" spans="2:10" ht="28.75" customHeight="1">
      <c r="B35" s="405"/>
      <c r="C35" s="338"/>
      <c r="D35" s="338"/>
      <c r="E35" s="338"/>
      <c r="F35" s="402" t="s">
        <v>275</v>
      </c>
      <c r="G35" s="403"/>
      <c r="H35" s="403"/>
      <c r="I35" s="404"/>
      <c r="J35" s="339"/>
    </row>
    <row r="36" spans="2:10" ht="28.75" customHeight="1">
      <c r="B36" s="332"/>
      <c r="C36" s="338"/>
      <c r="D36" s="338"/>
      <c r="E36" s="338"/>
      <c r="F36" s="402" t="s">
        <v>276</v>
      </c>
      <c r="G36" s="403"/>
      <c r="H36" s="403"/>
      <c r="I36" s="404"/>
      <c r="J36" s="339"/>
    </row>
    <row r="37" spans="2:10" ht="28.75" customHeight="1" thickBot="1">
      <c r="B37" s="345">
        <v>8</v>
      </c>
      <c r="C37" s="346" t="s">
        <v>72</v>
      </c>
      <c r="D37" s="346"/>
      <c r="E37" s="346"/>
      <c r="F37" s="347" t="s">
        <v>269</v>
      </c>
      <c r="G37" s="347"/>
      <c r="H37" s="347"/>
      <c r="I37" s="347"/>
      <c r="J37" s="348"/>
    </row>
  </sheetData>
  <sheetProtection algorithmName="SHA-512" hashValue="z8JNsqwvkmkT34T/y/92bEqbQE4D+Hrzj9AjBcmU1qVYYOfvF7unM9K698fleQ8amhZDScavCic7vl6NJNsxLw==" saltValue="WEau05V8G/SZ6EWSbUZj8A==" spinCount="100000" sheet="1" selectLockedCells="1"/>
  <mergeCells count="49">
    <mergeCell ref="C37:E37"/>
    <mergeCell ref="F37:I37"/>
    <mergeCell ref="B30:B32"/>
    <mergeCell ref="C30:E32"/>
    <mergeCell ref="F30:I30"/>
    <mergeCell ref="B33:B36"/>
    <mergeCell ref="C33:E36"/>
    <mergeCell ref="F33:I33"/>
    <mergeCell ref="F34:I34"/>
    <mergeCell ref="F35:I35"/>
    <mergeCell ref="F36:I36"/>
    <mergeCell ref="C29:E29"/>
    <mergeCell ref="F29:I29"/>
    <mergeCell ref="F32:I32"/>
    <mergeCell ref="F31:I31"/>
    <mergeCell ref="B27:B28"/>
    <mergeCell ref="C27:E28"/>
    <mergeCell ref="F27:I27"/>
    <mergeCell ref="F28:I28"/>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1" sqref="E1:E2"/>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48" t="s">
        <v>300</v>
      </c>
      <c r="B1" s="31" t="s">
        <v>301</v>
      </c>
      <c r="C1" s="31" t="s">
        <v>302</v>
      </c>
      <c r="D1" s="39" t="s">
        <v>303</v>
      </c>
      <c r="E1" s="50" t="s">
        <v>314</v>
      </c>
      <c r="F1" s="37" t="s">
        <v>304</v>
      </c>
      <c r="G1" s="37" t="s">
        <v>336</v>
      </c>
      <c r="H1" s="37" t="s">
        <v>305</v>
      </c>
      <c r="I1" s="37" t="s">
        <v>306</v>
      </c>
      <c r="J1" s="37" t="s">
        <v>307</v>
      </c>
      <c r="K1" s="37" t="s">
        <v>308</v>
      </c>
      <c r="L1" s="37" t="s">
        <v>309</v>
      </c>
      <c r="M1" s="39" t="s">
        <v>310</v>
      </c>
      <c r="N1" s="40" t="s">
        <v>337</v>
      </c>
      <c r="O1" s="42" t="s">
        <v>338</v>
      </c>
      <c r="P1" s="44" t="s">
        <v>339</v>
      </c>
      <c r="Q1" s="44"/>
      <c r="R1" s="44"/>
      <c r="S1" s="32" t="s">
        <v>344</v>
      </c>
      <c r="T1" s="44" t="s">
        <v>331</v>
      </c>
      <c r="U1" s="44"/>
      <c r="V1" s="44"/>
      <c r="W1" s="32" t="s">
        <v>311</v>
      </c>
      <c r="X1" s="34" t="s">
        <v>334</v>
      </c>
      <c r="Y1" s="35"/>
      <c r="Z1" s="36"/>
      <c r="AA1" s="34" t="s">
        <v>335</v>
      </c>
      <c r="AB1" s="36"/>
      <c r="AC1" s="45" t="s">
        <v>347</v>
      </c>
      <c r="AD1" s="45"/>
      <c r="AE1" s="45"/>
      <c r="AF1" s="45"/>
      <c r="AG1" s="45"/>
      <c r="AH1" s="45"/>
      <c r="AI1" s="45" t="s">
        <v>312</v>
      </c>
      <c r="AJ1" s="45"/>
      <c r="AK1" s="45"/>
      <c r="AL1" s="45"/>
      <c r="AM1" s="45"/>
      <c r="AN1" s="45"/>
      <c r="AO1" s="45"/>
      <c r="AP1" s="45"/>
      <c r="AQ1" s="46" t="s">
        <v>313</v>
      </c>
      <c r="AR1" s="47"/>
      <c r="AS1" s="29" t="s">
        <v>327</v>
      </c>
    </row>
    <row r="2" spans="1:45" ht="14.4" customHeight="1">
      <c r="A2" s="49"/>
      <c r="B2" s="31"/>
      <c r="C2" s="31"/>
      <c r="D2" s="31"/>
      <c r="E2" s="51"/>
      <c r="F2" s="38"/>
      <c r="G2" s="38"/>
      <c r="H2" s="38"/>
      <c r="I2" s="38"/>
      <c r="J2" s="38"/>
      <c r="K2" s="38"/>
      <c r="L2" s="38"/>
      <c r="M2" s="31"/>
      <c r="N2" s="41"/>
      <c r="O2" s="43"/>
      <c r="P2" s="13" t="s">
        <v>340</v>
      </c>
      <c r="Q2" s="13" t="s">
        <v>341</v>
      </c>
      <c r="R2" s="13" t="s">
        <v>342</v>
      </c>
      <c r="S2" s="33"/>
      <c r="T2" s="13" t="s">
        <v>343</v>
      </c>
      <c r="U2" s="13" t="s">
        <v>341</v>
      </c>
      <c r="V2" s="13" t="s">
        <v>342</v>
      </c>
      <c r="W2" s="33"/>
      <c r="X2" s="4" t="s">
        <v>328</v>
      </c>
      <c r="Y2" s="4" t="s">
        <v>329</v>
      </c>
      <c r="Z2" s="4" t="s">
        <v>330</v>
      </c>
      <c r="AA2" s="8" t="s">
        <v>332</v>
      </c>
      <c r="AB2" s="8" t="s">
        <v>333</v>
      </c>
      <c r="AC2" s="1" t="s">
        <v>345</v>
      </c>
      <c r="AD2" s="1" t="s">
        <v>346</v>
      </c>
      <c r="AE2" s="1" t="s">
        <v>315</v>
      </c>
      <c r="AF2" s="2" t="s">
        <v>316</v>
      </c>
      <c r="AG2" s="2" t="s">
        <v>317</v>
      </c>
      <c r="AH2" s="2" t="s">
        <v>318</v>
      </c>
      <c r="AI2" s="3" t="s">
        <v>319</v>
      </c>
      <c r="AJ2" s="3" t="s">
        <v>320</v>
      </c>
      <c r="AK2" s="3" t="s">
        <v>321</v>
      </c>
      <c r="AL2" s="3" t="s">
        <v>322</v>
      </c>
      <c r="AM2" s="3" t="s">
        <v>323</v>
      </c>
      <c r="AN2" s="3" t="s">
        <v>324</v>
      </c>
      <c r="AO2" s="3" t="s">
        <v>325</v>
      </c>
      <c r="AP2" s="3" t="s">
        <v>326</v>
      </c>
      <c r="AQ2" s="3" t="s">
        <v>320</v>
      </c>
      <c r="AR2" s="3" t="s">
        <v>315</v>
      </c>
      <c r="AS2" s="30"/>
    </row>
    <row r="3" spans="1:45" ht="212.4" customHeight="1">
      <c r="A3" s="5">
        <v>1</v>
      </c>
      <c r="B3" s="5"/>
      <c r="C3" s="5"/>
      <c r="D3" s="5"/>
      <c r="E3" s="6">
        <f>'１号'!AA3</f>
        <v>46171</v>
      </c>
      <c r="F3" s="10" t="str">
        <f>'１号'!$U$13&amp;'１号'!$U$14</f>
        <v>社会福祉法人　京都</v>
      </c>
      <c r="G3" s="9" t="str">
        <f>'１号'!$U$8</f>
        <v>602-8750</v>
      </c>
      <c r="H3" s="10" t="str">
        <f>'１号'!$U$9</f>
        <v>京都市上京区下立売通新町西入薮之内町</v>
      </c>
      <c r="I3" s="10" t="str">
        <f>'１号'!$U$17</f>
        <v>理事長</v>
      </c>
      <c r="J3" s="10" t="str">
        <f>'１号'!$U$18</f>
        <v>京都　太郎</v>
      </c>
      <c r="K3" s="10" t="str">
        <f>'１号'!$U$21</f>
        <v>保育所</v>
      </c>
      <c r="L3" s="10" t="str">
        <f>'１号'!$U$22</f>
        <v>京都保育所</v>
      </c>
      <c r="M3" s="10" t="str">
        <f>'参考１－１'!H4</f>
        <v>京都市</v>
      </c>
      <c r="N3" s="12">
        <f>'参考１－１'!A30+'参考１－２'!A16</f>
        <v>1500000</v>
      </c>
      <c r="O3" s="12">
        <f>'参考１－１'!C30+'参考１－２'!C16</f>
        <v>1500000</v>
      </c>
      <c r="P3" s="12" t="str">
        <f>'１号'!P44:S44</f>
        <v>500,000</v>
      </c>
      <c r="Q3" s="12">
        <f>'１号'!P45</f>
        <v>475000</v>
      </c>
      <c r="R3" s="12">
        <f>'１号'!P46</f>
        <v>275000</v>
      </c>
      <c r="S3" s="12">
        <f>'４号'!P39</f>
        <v>500000</v>
      </c>
      <c r="T3" s="12">
        <f>'４号'!P40</f>
        <v>500000</v>
      </c>
      <c r="U3" s="12">
        <f>'４号'!P41</f>
        <v>450000</v>
      </c>
      <c r="V3" s="12">
        <f>'４号'!P42</f>
        <v>260000</v>
      </c>
      <c r="W3" s="12">
        <f>S3-T3</f>
        <v>0</v>
      </c>
      <c r="X3" s="11" t="str">
        <f>CONCATENATE($X$6,'参考１－１'!$C$9,CHAR(10),$X$6,'参考１－１'!$C$11,CHAR(10),$X$6,'参考１－１'!$C$13)</f>
        <v>　年々気温が上昇し、熱中症などのおそれがあるため、園庭で安全に遊べない。
　小さな児童にとって、洗面台の水栓に手が届きにくい。
　玄関の扉を誰もが入れないように鍵をかけているが、チャイムが鳴るたびに職員が玄関まで解錠に行く必要がある。</v>
      </c>
      <c r="Y3" s="11" t="str">
        <f>CONCATENATE($X$6,'参考１－１'!$C$14,CHAR(10),$X$6,'参考１－１'!$C$17,CHAR(10),$X$6,'参考１－１'!$C$20,CHAR(10),$X$6,)</f>
        <v>　遮光性の高い日除けの設置
　洗面台の改修工事
　電子錠の導入
　</v>
      </c>
      <c r="Z3" s="11" t="str">
        <f>CONCATENATE($X$6,'参考１－１'!$C$16,CHAR(10),$X$6,'参考１－１'!$C$19,CHAR(10),$X$6,'参考１－１'!$C$22,CHAR(10))</f>
        <v xml:space="preserve">　・子どもが園庭で遊ぶ際に直射日光を浴びることを避けるため、遮光ネット設置工事を行い、熱中症の防止につなげる。
・設置場所は添付平面図の印の箇所
　・体のサイズに合わない洗面台による手洗いの不便さを解消するため、園児の体型に合った洗面台を導入し、手洗いやうがいをしやすい環境にする。
・工事場所は添付平面図の印の箇所
　・保育にかける時間を確保するため、事務室のモニターなどから来訪者を確認し、解錠する仕組みにし、送迎時や早退時の対応を効率よくする。
・設置場所は添付平面図の印の箇所
</v>
      </c>
      <c r="AA3" s="11" t="str">
        <f>CONCATENATE($X$6,'参考１－２'!$C$8,CHAR(10),$X$6,'参考１－２'!$C$10,CHAR(10),$X$6,'参考１－２'!$C$12,CHAR(10))</f>
        <v xml:space="preserve">　保育士等のオンライン研修環境の整備
　支援が必要なこども等への訪問支援
　NPOと連携した育児教室の開催
</v>
      </c>
      <c r="AB3" s="11" t="str">
        <f>CONCATENATE($X$6,'参考１－２'!$C$9,CHAR(10),$X$6,'参考１－２'!$C$11,CHAR(10),$X$6,'参考１－２'!$C$13,CHAR(10))</f>
        <v xml:space="preserve">　・保育の質向上のための研修受講機会を増やすため、オンライン環境を整備
・整備場所は添付平面図の印の箇所
・受講する研修は、人権研修やマネジメントに関する研修を予定
　支援が必要なこどもや家庭への訪問支援等を実施（15回）
　子育て支援に取り組むNPOと連携して施設内で育児教室を開催（2回）
</v>
      </c>
      <c r="AC3" s="14" t="str">
        <f>'１号'!$U31</f>
        <v>602-8750</v>
      </c>
      <c r="AD3" s="7" t="str">
        <f>'１号'!$U32</f>
        <v>京都市上京区下立売通新町西入薮之内町</v>
      </c>
      <c r="AE3" s="7" t="str">
        <f>'１号'!$U25</f>
        <v>京都　次郎</v>
      </c>
      <c r="AF3" s="14" t="str">
        <f>'１号'!$U26</f>
        <v>075-451-8111</v>
      </c>
      <c r="AG3" s="14" t="str">
        <f>'１号'!$U27</f>
        <v>075-451-8111</v>
      </c>
      <c r="AH3" s="7" t="str">
        <f>'１号'!$U28</f>
        <v>kodomo@pref.kyoto.lg.jp</v>
      </c>
      <c r="AI3" s="7" t="str">
        <f>参考３!$U8</f>
        <v>602-8750</v>
      </c>
      <c r="AJ3" s="7" t="str">
        <f>参考３!$U9</f>
        <v>京都市上京区下立売通新町西入薮之内町</v>
      </c>
      <c r="AK3" s="7" t="str">
        <f>参考３!$J25</f>
        <v>京都銀行</v>
      </c>
      <c r="AL3" s="7" t="str">
        <f>参考３!$J26</f>
        <v>府庁前支店</v>
      </c>
      <c r="AM3" s="7" t="str">
        <f>参考３!$J27</f>
        <v>普通</v>
      </c>
      <c r="AN3" s="14" t="str">
        <f>参考３!$J28</f>
        <v>0123456</v>
      </c>
      <c r="AO3" s="7" t="str">
        <f>参考３!$J30</f>
        <v>福）京都　京都保育園　園長　日本　花子</v>
      </c>
      <c r="AP3" s="7" t="str">
        <f>参考３!$J29</f>
        <v>ﾌｸ)ｷｮｳﾄ ｷｮｳﾄﾎｲｸｴﾝ ｴﾝﾁｮｳ ﾆﾎﾝ ﾊﾅｺ</v>
      </c>
      <c r="AQ3" s="7" t="str">
        <f>参考３!$N45</f>
        <v>京都市上京区下立売通新町西入薮之内町</v>
      </c>
      <c r="AR3" s="7" t="str">
        <f>参考３!$N46</f>
        <v>福）京都　京都保育園　園長　日本　花子</v>
      </c>
      <c r="AS3" s="7"/>
    </row>
    <row r="6" spans="1:45">
      <c r="X6" t="s">
        <v>215</v>
      </c>
    </row>
  </sheetData>
  <mergeCells count="25">
    <mergeCell ref="AQ1:AR1"/>
    <mergeCell ref="I1:I2"/>
    <mergeCell ref="J1:J2"/>
    <mergeCell ref="K1:K2"/>
    <mergeCell ref="A1:A2"/>
    <mergeCell ref="C1:C2"/>
    <mergeCell ref="D1:D2"/>
    <mergeCell ref="E1:E2"/>
    <mergeCell ref="T1:V1"/>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401</v>
      </c>
    </row>
    <row r="2" spans="1:2" ht="19" customHeight="1">
      <c r="A2" t="s">
        <v>404</v>
      </c>
      <c r="B2" t="s">
        <v>405</v>
      </c>
    </row>
    <row r="3" spans="1:2" ht="19" customHeight="1">
      <c r="A3" t="s">
        <v>404</v>
      </c>
      <c r="B3" t="s">
        <v>406</v>
      </c>
    </row>
    <row r="4" spans="1:2" ht="19" customHeight="1">
      <c r="A4" t="s">
        <v>402</v>
      </c>
      <c r="B4" t="s">
        <v>403</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zoomScaleNormal="80" zoomScaleSheetLayoutView="100" workbookViewId="0">
      <selection sqref="A1:XFD1048576"/>
    </sheetView>
  </sheetViews>
  <sheetFormatPr defaultColWidth="2.69921875" defaultRowHeight="14"/>
  <cols>
    <col min="1" max="17" width="2.69921875" style="76"/>
    <col min="18" max="18" width="2.69921875" style="76" customWidth="1"/>
    <col min="19" max="38" width="2.69921875" style="76"/>
    <col min="39" max="46" width="10.3984375" style="76" customWidth="1"/>
    <col min="47" max="47" width="15.19921875" style="76" customWidth="1"/>
    <col min="48" max="16384" width="2.69921875" style="76"/>
  </cols>
  <sheetData>
    <row r="1" spans="1:48" ht="17" customHeight="1">
      <c r="A1" s="76" t="s">
        <v>6</v>
      </c>
    </row>
    <row r="2" spans="1:48" ht="14.5" customHeight="1">
      <c r="AM2" s="77"/>
    </row>
    <row r="3" spans="1:48" ht="14.5" customHeight="1">
      <c r="AA3" s="78">
        <v>46171</v>
      </c>
      <c r="AB3" s="79"/>
      <c r="AC3" s="79"/>
      <c r="AD3" s="79"/>
      <c r="AE3" s="79"/>
      <c r="AF3" s="79"/>
      <c r="AG3" s="79"/>
      <c r="AH3" s="79"/>
      <c r="AI3" s="79"/>
      <c r="AJ3" s="79"/>
      <c r="AM3" s="77">
        <f>EDATE(AA3, -3)</f>
        <v>46081</v>
      </c>
      <c r="AV3" s="76" t="s">
        <v>215</v>
      </c>
    </row>
    <row r="4" spans="1:48" ht="14.5" customHeight="1">
      <c r="AA4" s="80" t="s">
        <v>251</v>
      </c>
      <c r="AB4" s="80"/>
      <c r="AC4" s="80"/>
      <c r="AD4" s="80"/>
      <c r="AE4" s="80"/>
      <c r="AF4" s="80"/>
      <c r="AG4" s="80"/>
      <c r="AH4" s="80"/>
      <c r="AI4" s="80"/>
      <c r="AJ4" s="80"/>
    </row>
    <row r="5" spans="1:48" ht="14.5" customHeight="1">
      <c r="A5" s="76" t="s">
        <v>189</v>
      </c>
      <c r="AA5" s="80"/>
      <c r="AB5" s="80"/>
      <c r="AC5" s="80"/>
      <c r="AD5" s="80"/>
      <c r="AE5" s="80"/>
      <c r="AF5" s="80"/>
      <c r="AG5" s="80"/>
      <c r="AH5" s="80"/>
      <c r="AI5" s="80"/>
      <c r="AJ5" s="80"/>
      <c r="AM5" s="77"/>
    </row>
    <row r="6" spans="1:48" ht="14.5" customHeight="1">
      <c r="AM6" s="77"/>
    </row>
    <row r="7" spans="1:48" ht="14.5" customHeight="1">
      <c r="Q7" s="76" t="s">
        <v>9</v>
      </c>
      <c r="AM7" s="77"/>
    </row>
    <row r="8" spans="1:48" ht="14.5" customHeight="1">
      <c r="T8" s="76" t="s">
        <v>11</v>
      </c>
      <c r="U8" s="81" t="s">
        <v>458</v>
      </c>
      <c r="V8" s="81"/>
      <c r="W8" s="81"/>
      <c r="X8" s="81"/>
      <c r="Y8" s="81"/>
      <c r="Z8" s="81"/>
      <c r="AA8" s="81"/>
      <c r="AB8" s="81"/>
      <c r="AC8" s="81"/>
      <c r="AD8" s="81"/>
      <c r="AE8" s="81"/>
      <c r="AF8" s="81"/>
      <c r="AG8" s="81"/>
      <c r="AH8" s="81"/>
      <c r="AI8" s="81"/>
      <c r="AJ8" s="81"/>
    </row>
    <row r="9" spans="1:48" ht="14.5" customHeight="1">
      <c r="U9" s="82" t="s">
        <v>407</v>
      </c>
      <c r="V9" s="82"/>
      <c r="W9" s="82"/>
      <c r="X9" s="82"/>
      <c r="Y9" s="82"/>
      <c r="Z9" s="82"/>
      <c r="AA9" s="82"/>
      <c r="AB9" s="82"/>
      <c r="AC9" s="82"/>
      <c r="AD9" s="82"/>
      <c r="AE9" s="82"/>
      <c r="AF9" s="82"/>
      <c r="AG9" s="82"/>
      <c r="AH9" s="82"/>
      <c r="AI9" s="82"/>
      <c r="AJ9" s="82"/>
    </row>
    <row r="10" spans="1:48" ht="14.5" customHeight="1">
      <c r="U10" s="82"/>
      <c r="V10" s="82"/>
      <c r="W10" s="82"/>
      <c r="X10" s="82"/>
      <c r="Y10" s="82"/>
      <c r="Z10" s="82"/>
      <c r="AA10" s="82"/>
      <c r="AB10" s="82"/>
      <c r="AC10" s="82"/>
      <c r="AD10" s="82"/>
      <c r="AE10" s="82"/>
      <c r="AF10" s="82"/>
      <c r="AG10" s="82"/>
      <c r="AH10" s="82"/>
      <c r="AI10" s="82"/>
      <c r="AJ10" s="82"/>
    </row>
    <row r="11" spans="1:48" ht="14.5" customHeight="1">
      <c r="U11" s="83"/>
      <c r="V11" s="83"/>
      <c r="W11" s="83"/>
      <c r="X11" s="83"/>
      <c r="Y11" s="83"/>
      <c r="Z11" s="83"/>
      <c r="AA11" s="83"/>
      <c r="AB11" s="83"/>
      <c r="AC11" s="83"/>
      <c r="AD11" s="83"/>
      <c r="AE11" s="83"/>
      <c r="AF11" s="83"/>
      <c r="AG11" s="83"/>
      <c r="AH11" s="83"/>
      <c r="AI11" s="83"/>
      <c r="AJ11" s="83"/>
    </row>
    <row r="12" spans="1:48" ht="14.5" customHeight="1">
      <c r="Q12" s="76" t="s">
        <v>214</v>
      </c>
    </row>
    <row r="13" spans="1:48" ht="14.5" customHeight="1">
      <c r="S13" s="76" t="s">
        <v>212</v>
      </c>
      <c r="U13" s="84" t="s">
        <v>240</v>
      </c>
      <c r="V13" s="84"/>
      <c r="W13" s="84"/>
      <c r="X13" s="84"/>
      <c r="Y13" s="84"/>
      <c r="Z13" s="84"/>
      <c r="AA13" s="84"/>
      <c r="AB13" s="84"/>
      <c r="AC13" s="84"/>
      <c r="AD13" s="84"/>
      <c r="AE13" s="84"/>
      <c r="AF13" s="84"/>
      <c r="AG13" s="84"/>
      <c r="AH13" s="84"/>
      <c r="AI13" s="84"/>
      <c r="AJ13" s="84"/>
      <c r="AM13" s="76" t="s">
        <v>240</v>
      </c>
      <c r="AN13" s="76" t="s">
        <v>203</v>
      </c>
      <c r="AO13" s="76" t="s">
        <v>204</v>
      </c>
      <c r="AP13" s="76" t="s">
        <v>205</v>
      </c>
      <c r="AQ13" s="76" t="s">
        <v>206</v>
      </c>
      <c r="AR13" s="76" t="s">
        <v>207</v>
      </c>
      <c r="AS13" s="76" t="s">
        <v>208</v>
      </c>
      <c r="AT13" s="76" t="s">
        <v>209</v>
      </c>
      <c r="AU13" s="76" t="s">
        <v>210</v>
      </c>
      <c r="AV13" s="76" t="s">
        <v>215</v>
      </c>
    </row>
    <row r="14" spans="1:48" ht="14.5" customHeight="1">
      <c r="S14" s="76" t="s">
        <v>213</v>
      </c>
      <c r="U14" s="85" t="s">
        <v>408</v>
      </c>
      <c r="V14" s="85"/>
      <c r="W14" s="85"/>
      <c r="X14" s="85"/>
      <c r="Y14" s="85"/>
      <c r="Z14" s="85"/>
      <c r="AA14" s="85"/>
      <c r="AB14" s="85"/>
      <c r="AC14" s="85"/>
      <c r="AD14" s="85"/>
      <c r="AE14" s="85"/>
      <c r="AF14" s="85"/>
      <c r="AG14" s="85"/>
      <c r="AH14" s="85"/>
      <c r="AI14" s="85"/>
      <c r="AJ14" s="85"/>
    </row>
    <row r="15" spans="1:48" ht="14.5" customHeight="1">
      <c r="U15" s="86"/>
      <c r="V15" s="86"/>
      <c r="W15" s="86"/>
      <c r="X15" s="86"/>
      <c r="Y15" s="86"/>
      <c r="Z15" s="86"/>
      <c r="AA15" s="86"/>
      <c r="AB15" s="86"/>
      <c r="AC15" s="86"/>
      <c r="AD15" s="86"/>
      <c r="AE15" s="86"/>
      <c r="AF15" s="86"/>
      <c r="AG15" s="86"/>
      <c r="AH15" s="86"/>
      <c r="AI15" s="86"/>
      <c r="AJ15" s="86"/>
    </row>
    <row r="16" spans="1:48" ht="14.5" customHeight="1">
      <c r="Q16" s="76" t="s">
        <v>8</v>
      </c>
      <c r="AH16" s="87"/>
      <c r="AI16" s="87"/>
      <c r="AJ16" s="87"/>
    </row>
    <row r="17" spans="15:47" ht="14.5" customHeight="1">
      <c r="T17" s="88" t="s">
        <v>164</v>
      </c>
      <c r="U17" s="84" t="s">
        <v>409</v>
      </c>
      <c r="V17" s="84"/>
      <c r="W17" s="84"/>
      <c r="X17" s="84"/>
      <c r="Y17" s="84"/>
      <c r="Z17" s="84"/>
      <c r="AA17" s="84"/>
      <c r="AB17" s="84"/>
      <c r="AC17" s="84"/>
      <c r="AD17" s="84"/>
      <c r="AE17" s="84"/>
      <c r="AF17" s="84"/>
      <c r="AG17" s="84"/>
      <c r="AH17" s="84"/>
      <c r="AI17" s="84"/>
      <c r="AJ17" s="84"/>
      <c r="AM17" s="76" t="s">
        <v>217</v>
      </c>
      <c r="AN17" s="76" t="s">
        <v>218</v>
      </c>
      <c r="AO17" s="76" t="s">
        <v>219</v>
      </c>
      <c r="AP17" s="76" t="s">
        <v>220</v>
      </c>
      <c r="AQ17" s="76" t="s">
        <v>221</v>
      </c>
      <c r="AR17" s="76" t="s">
        <v>222</v>
      </c>
      <c r="AS17" s="76" t="s">
        <v>215</v>
      </c>
    </row>
    <row r="18" spans="15:47" ht="14.5" customHeight="1">
      <c r="T18" s="88" t="s">
        <v>165</v>
      </c>
      <c r="U18" s="85" t="s">
        <v>410</v>
      </c>
      <c r="V18" s="85"/>
      <c r="W18" s="85"/>
      <c r="X18" s="85"/>
      <c r="Y18" s="85"/>
      <c r="Z18" s="85"/>
      <c r="AA18" s="85"/>
      <c r="AB18" s="85"/>
      <c r="AC18" s="85"/>
      <c r="AD18" s="85"/>
      <c r="AE18" s="85"/>
      <c r="AF18" s="85"/>
      <c r="AG18" s="85"/>
      <c r="AH18" s="85"/>
      <c r="AI18" s="85"/>
      <c r="AJ18" s="85"/>
    </row>
    <row r="19" spans="15:47" ht="14.5" customHeight="1">
      <c r="AH19" s="87"/>
      <c r="AI19" s="87"/>
      <c r="AJ19" s="87"/>
    </row>
    <row r="20" spans="15:47" ht="14.5" customHeight="1">
      <c r="Q20" s="76" t="s">
        <v>211</v>
      </c>
      <c r="AH20" s="87"/>
      <c r="AI20" s="87"/>
      <c r="AJ20" s="87"/>
    </row>
    <row r="21" spans="15:47" ht="14.5" customHeight="1">
      <c r="S21" s="76" t="s">
        <v>212</v>
      </c>
      <c r="U21" s="84" t="s">
        <v>97</v>
      </c>
      <c r="V21" s="84"/>
      <c r="W21" s="84"/>
      <c r="X21" s="84"/>
      <c r="Y21" s="84"/>
      <c r="Z21" s="84"/>
      <c r="AA21" s="84"/>
      <c r="AB21" s="84"/>
      <c r="AC21" s="84"/>
      <c r="AD21" s="84"/>
      <c r="AE21" s="84"/>
      <c r="AF21" s="84"/>
      <c r="AG21" s="84"/>
      <c r="AH21" s="84"/>
      <c r="AI21" s="84"/>
      <c r="AJ21" s="84"/>
      <c r="AM21" s="89" t="s">
        <v>97</v>
      </c>
      <c r="AN21" s="89" t="s">
        <v>98</v>
      </c>
      <c r="AO21" s="90" t="s">
        <v>223</v>
      </c>
      <c r="AP21" s="89" t="s">
        <v>99</v>
      </c>
      <c r="AQ21" s="89" t="s">
        <v>100</v>
      </c>
      <c r="AR21" s="89" t="s">
        <v>101</v>
      </c>
      <c r="AS21" s="89" t="s">
        <v>102</v>
      </c>
      <c r="AT21" s="89" t="s">
        <v>103</v>
      </c>
      <c r="AU21" s="89" t="s">
        <v>104</v>
      </c>
    </row>
    <row r="22" spans="15:47" ht="14.5" customHeight="1">
      <c r="S22" s="76" t="s">
        <v>213</v>
      </c>
      <c r="U22" s="85" t="s">
        <v>411</v>
      </c>
      <c r="V22" s="85"/>
      <c r="W22" s="85"/>
      <c r="X22" s="85"/>
      <c r="Y22" s="85"/>
      <c r="Z22" s="85"/>
      <c r="AA22" s="85"/>
      <c r="AB22" s="85"/>
      <c r="AC22" s="85"/>
      <c r="AD22" s="85"/>
      <c r="AE22" s="85"/>
      <c r="AF22" s="85"/>
      <c r="AG22" s="85"/>
      <c r="AH22" s="85"/>
      <c r="AI22" s="85"/>
      <c r="AJ22" s="85"/>
    </row>
    <row r="23" spans="15:47" ht="14.5" customHeight="1">
      <c r="AH23" s="87"/>
      <c r="AI23" s="87"/>
      <c r="AJ23" s="87"/>
    </row>
    <row r="24" spans="15:47" ht="14.5" customHeight="1">
      <c r="Q24" s="76" t="s">
        <v>10</v>
      </c>
    </row>
    <row r="25" spans="15:47" ht="14.5" customHeight="1">
      <c r="R25" s="76" t="s">
        <v>54</v>
      </c>
      <c r="U25" s="84" t="s">
        <v>412</v>
      </c>
      <c r="V25" s="84"/>
      <c r="W25" s="84"/>
      <c r="X25" s="84"/>
      <c r="Y25" s="84"/>
      <c r="Z25" s="84"/>
      <c r="AA25" s="84"/>
      <c r="AB25" s="84"/>
      <c r="AC25" s="84"/>
      <c r="AD25" s="84"/>
      <c r="AE25" s="84"/>
      <c r="AF25" s="84"/>
      <c r="AG25" s="84"/>
      <c r="AH25" s="84"/>
      <c r="AI25" s="84"/>
      <c r="AJ25" s="84"/>
    </row>
    <row r="26" spans="15:47" ht="14.5" customHeight="1">
      <c r="R26" s="76" t="s">
        <v>12</v>
      </c>
      <c r="U26" s="91" t="s">
        <v>413</v>
      </c>
      <c r="V26" s="91"/>
      <c r="W26" s="91"/>
      <c r="X26" s="91"/>
      <c r="Y26" s="91"/>
      <c r="Z26" s="91"/>
      <c r="AA26" s="91"/>
      <c r="AB26" s="91"/>
      <c r="AC26" s="91"/>
      <c r="AD26" s="91"/>
      <c r="AE26" s="91"/>
      <c r="AF26" s="91"/>
      <c r="AG26" s="91"/>
      <c r="AH26" s="91"/>
      <c r="AI26" s="91"/>
      <c r="AJ26" s="91"/>
    </row>
    <row r="27" spans="15:47" ht="14.5" customHeight="1">
      <c r="R27" s="76" t="s">
        <v>13</v>
      </c>
      <c r="U27" s="91" t="s">
        <v>413</v>
      </c>
      <c r="V27" s="91"/>
      <c r="W27" s="91"/>
      <c r="X27" s="91"/>
      <c r="Y27" s="91"/>
      <c r="Z27" s="91"/>
      <c r="AA27" s="91"/>
      <c r="AB27" s="91"/>
      <c r="AC27" s="91"/>
      <c r="AD27" s="91"/>
      <c r="AE27" s="91"/>
      <c r="AF27" s="91"/>
      <c r="AG27" s="91"/>
      <c r="AH27" s="91"/>
      <c r="AI27" s="91"/>
      <c r="AJ27" s="91"/>
    </row>
    <row r="28" spans="15:47" ht="14.5" customHeight="1">
      <c r="O28" s="76" t="s">
        <v>216</v>
      </c>
      <c r="U28" s="92" t="s">
        <v>414</v>
      </c>
      <c r="V28" s="93"/>
      <c r="W28" s="93"/>
      <c r="X28" s="93"/>
      <c r="Y28" s="93"/>
      <c r="Z28" s="93"/>
      <c r="AA28" s="93"/>
      <c r="AB28" s="93"/>
      <c r="AC28" s="93"/>
      <c r="AD28" s="93"/>
      <c r="AE28" s="93"/>
      <c r="AF28" s="93"/>
      <c r="AG28" s="93"/>
      <c r="AH28" s="93"/>
      <c r="AI28" s="93"/>
      <c r="AJ28" s="93"/>
    </row>
    <row r="29" spans="15:47" ht="14.5" customHeight="1"/>
    <row r="30" spans="15:47" ht="14.5" customHeight="1">
      <c r="Q30" s="76" t="s">
        <v>78</v>
      </c>
      <c r="U30" s="87"/>
      <c r="V30" s="87"/>
      <c r="W30" s="87"/>
      <c r="X30" s="87"/>
      <c r="Y30" s="87"/>
      <c r="Z30" s="87"/>
      <c r="AA30" s="87"/>
      <c r="AB30" s="87"/>
      <c r="AC30" s="87"/>
      <c r="AD30" s="87"/>
      <c r="AE30" s="87"/>
      <c r="AF30" s="87"/>
      <c r="AG30" s="87"/>
      <c r="AH30" s="87"/>
      <c r="AI30" s="87"/>
      <c r="AJ30" s="87"/>
    </row>
    <row r="31" spans="15:47" ht="14.5" customHeight="1">
      <c r="T31" s="76" t="s">
        <v>11</v>
      </c>
      <c r="U31" s="81" t="s">
        <v>458</v>
      </c>
      <c r="V31" s="81"/>
      <c r="W31" s="81"/>
      <c r="X31" s="81"/>
      <c r="Y31" s="81"/>
      <c r="Z31" s="81"/>
      <c r="AA31" s="81"/>
      <c r="AB31" s="81"/>
      <c r="AC31" s="81"/>
      <c r="AD31" s="81"/>
      <c r="AE31" s="81"/>
      <c r="AF31" s="81"/>
      <c r="AG31" s="81"/>
      <c r="AH31" s="81"/>
      <c r="AI31" s="81"/>
      <c r="AJ31" s="81"/>
    </row>
    <row r="32" spans="15:47" ht="14.5" customHeight="1">
      <c r="U32" s="82" t="s">
        <v>407</v>
      </c>
      <c r="V32" s="82"/>
      <c r="W32" s="82"/>
      <c r="X32" s="82"/>
      <c r="Y32" s="82"/>
      <c r="Z32" s="82"/>
      <c r="AA32" s="82"/>
      <c r="AB32" s="82"/>
      <c r="AC32" s="82"/>
      <c r="AD32" s="82"/>
      <c r="AE32" s="82"/>
      <c r="AF32" s="82"/>
      <c r="AG32" s="82"/>
      <c r="AH32" s="82"/>
      <c r="AI32" s="82"/>
      <c r="AJ32" s="82"/>
    </row>
    <row r="33" spans="1:37" ht="14.5" customHeight="1">
      <c r="U33" s="82"/>
      <c r="V33" s="82"/>
      <c r="W33" s="82"/>
      <c r="X33" s="82"/>
      <c r="Y33" s="82"/>
      <c r="Z33" s="82"/>
      <c r="AA33" s="82"/>
      <c r="AB33" s="82"/>
      <c r="AC33" s="82"/>
      <c r="AD33" s="82"/>
      <c r="AE33" s="82"/>
      <c r="AF33" s="82"/>
      <c r="AG33" s="82"/>
      <c r="AH33" s="82"/>
      <c r="AI33" s="82"/>
      <c r="AJ33" s="82"/>
    </row>
    <row r="35" spans="1:37" ht="7" customHeight="1"/>
    <row r="36" spans="1:37" ht="14.25" customHeight="1">
      <c r="C36" s="94" t="str">
        <f>TEXT($AM$3,"ggge")&amp;"年度保育環境等向上支援事業費補助金交付申請書"</f>
        <v>令和8年度保育環境等向上支援事業費補助金交付申請書</v>
      </c>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row>
    <row r="37" spans="1:37">
      <c r="B37" s="95"/>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row>
    <row r="38" spans="1:37" ht="6.5" customHeight="1">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row>
    <row r="40" spans="1:37">
      <c r="A40" s="96" t="s">
        <v>76</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row>
    <row r="41" spans="1:37">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row>
    <row r="43" spans="1:37">
      <c r="A43" s="97" t="s">
        <v>0</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row>
    <row r="44" spans="1:37" ht="14" customHeight="1">
      <c r="A44" s="76" t="s">
        <v>14</v>
      </c>
      <c r="O44" s="88" t="s">
        <v>15</v>
      </c>
      <c r="P44" s="17" t="str">
        <f>IF((P45+P46)&lt;=500000,P45+P46,"500,000")</f>
        <v>500,000</v>
      </c>
      <c r="Q44" s="17"/>
      <c r="R44" s="17"/>
      <c r="S44" s="17"/>
      <c r="T44" s="76" t="s">
        <v>17</v>
      </c>
      <c r="V44" s="15" t="s">
        <v>18</v>
      </c>
      <c r="W44" s="19" t="s">
        <v>119</v>
      </c>
      <c r="X44" s="19"/>
      <c r="Y44" s="19"/>
      <c r="Z44" s="19"/>
      <c r="AA44" s="19"/>
      <c r="AB44" s="19"/>
      <c r="AC44" s="19"/>
      <c r="AD44" s="19"/>
      <c r="AE44" s="19"/>
      <c r="AF44" s="19"/>
      <c r="AG44" s="19"/>
      <c r="AH44" s="19"/>
      <c r="AI44" s="19"/>
      <c r="AJ44" s="19"/>
      <c r="AK44" s="19"/>
    </row>
    <row r="45" spans="1:37">
      <c r="C45" s="76" t="s">
        <v>224</v>
      </c>
      <c r="O45" s="88" t="s">
        <v>15</v>
      </c>
      <c r="P45" s="17">
        <f>IF('参考１－１'!H30&lt;=125000,0,'参考１－１'!H30)</f>
        <v>475000</v>
      </c>
      <c r="Q45" s="17"/>
      <c r="R45" s="17"/>
      <c r="S45" s="17"/>
      <c r="T45" s="76" t="s">
        <v>17</v>
      </c>
      <c r="V45" s="15" t="s">
        <v>18</v>
      </c>
      <c r="W45" s="18" t="s">
        <v>245</v>
      </c>
      <c r="X45" s="18"/>
      <c r="Y45" s="18"/>
      <c r="Z45" s="18"/>
      <c r="AA45" s="18"/>
      <c r="AB45" s="18"/>
      <c r="AC45" s="18"/>
      <c r="AD45" s="18"/>
      <c r="AE45" s="18"/>
      <c r="AF45" s="18"/>
      <c r="AG45" s="18"/>
      <c r="AH45" s="18"/>
      <c r="AI45" s="18"/>
      <c r="AJ45" s="18"/>
      <c r="AK45" s="18"/>
    </row>
    <row r="46" spans="1:37">
      <c r="C46" s="76" t="s">
        <v>225</v>
      </c>
      <c r="O46" s="88" t="s">
        <v>15</v>
      </c>
      <c r="P46" s="17">
        <f>IF('参考１－２'!H16&lt;=125000,0,'参考１－２'!H16)</f>
        <v>275000</v>
      </c>
      <c r="Q46" s="17"/>
      <c r="R46" s="17"/>
      <c r="S46" s="17"/>
      <c r="T46" s="76" t="s">
        <v>17</v>
      </c>
      <c r="W46" s="18"/>
      <c r="X46" s="18"/>
      <c r="Y46" s="18"/>
      <c r="Z46" s="18"/>
      <c r="AA46" s="18"/>
      <c r="AB46" s="18"/>
      <c r="AC46" s="18"/>
      <c r="AD46" s="18"/>
      <c r="AE46" s="18"/>
      <c r="AF46" s="18"/>
      <c r="AG46" s="18"/>
      <c r="AH46" s="18"/>
      <c r="AI46" s="18"/>
      <c r="AJ46" s="18"/>
      <c r="AK46" s="18"/>
    </row>
    <row r="48" spans="1:37">
      <c r="A48" s="76" t="s">
        <v>1</v>
      </c>
    </row>
    <row r="49" spans="1:1">
      <c r="A49" s="76" t="s">
        <v>77</v>
      </c>
    </row>
    <row r="50" spans="1:1">
      <c r="A50" s="76" t="s">
        <v>127</v>
      </c>
    </row>
    <row r="51" spans="1:1">
      <c r="A51" s="76" t="s">
        <v>112</v>
      </c>
    </row>
    <row r="52" spans="1:1">
      <c r="A52" s="76" t="s">
        <v>113</v>
      </c>
    </row>
    <row r="53" spans="1:1">
      <c r="A53" s="76" t="s">
        <v>348</v>
      </c>
    </row>
    <row r="54" spans="1:1">
      <c r="A54" s="76" t="s">
        <v>361</v>
      </c>
    </row>
    <row r="55" spans="1:1">
      <c r="A55" s="76" t="s">
        <v>349</v>
      </c>
    </row>
    <row r="56" spans="1:1">
      <c r="A56" s="76" t="s">
        <v>352</v>
      </c>
    </row>
    <row r="57" spans="1:1">
      <c r="A57" s="87" t="s">
        <v>120</v>
      </c>
    </row>
  </sheetData>
  <sheetProtection algorithmName="SHA-512" hashValue="vQnHOmq6BxYoqSh7gdskTJztzNxWdgpnmuVEk9DXF2z1cD3cx+wyLN7kV5gNnbDHnPCpwkNF8CWD+fe6clSNJg==" saltValue="LzvWkk2FTrqFarSAsSOU/w==" spinCount="100000" sheet="1" selectLockedCells="1"/>
  <mergeCells count="24">
    <mergeCell ref="A43:AK43"/>
    <mergeCell ref="U28:AJ28"/>
    <mergeCell ref="C36:AJ37"/>
    <mergeCell ref="U17:AJ17"/>
    <mergeCell ref="U8:AJ8"/>
    <mergeCell ref="U31:AJ31"/>
    <mergeCell ref="U32:AJ33"/>
    <mergeCell ref="U21:AJ21"/>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s>
  <phoneticPr fontId="8"/>
  <dataValidations count="7">
    <dataValidation type="list" allowBlank="1" showInputMessage="1" showErrorMessage="1" sqref="U13:AJ13" xr:uid="{B3F20BFD-E7D5-42B6-BA82-A7794B02405A}">
      <formula1>$AM$13:$AW$13</formula1>
    </dataValidation>
    <dataValidation type="list" allowBlank="1" showInputMessage="1" showErrorMessage="1" sqref="U17:AJ17" xr:uid="{A8BDBC02-0EE1-42F9-9D64-E0651CD22C22}">
      <formula1>$AM$17:$AS$17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type="date" imeMode="disabled" allowBlank="1" showInputMessage="1" showErrorMessage="1" sqref="AA3:AJ3" xr:uid="{4825789D-92FD-4EA8-8A08-F941E46D0C7B}">
      <formula1>46113</formula1>
      <formula2>46171</formula2>
    </dataValidation>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zoomScale="60" zoomScaleNormal="80" workbookViewId="0">
      <selection sqref="A1:XFD1048576"/>
    </sheetView>
  </sheetViews>
  <sheetFormatPr defaultColWidth="8.796875" defaultRowHeight="13"/>
  <cols>
    <col min="1" max="1" width="28.3984375" style="99" customWidth="1"/>
    <col min="2" max="8" width="20.796875" style="99" customWidth="1"/>
    <col min="9" max="16384" width="8.796875" style="99"/>
  </cols>
  <sheetData>
    <row r="1" spans="1:11" ht="23.5">
      <c r="A1" s="98" t="s">
        <v>126</v>
      </c>
      <c r="H1" s="100"/>
    </row>
    <row r="2" spans="1:11" ht="4.5" customHeight="1">
      <c r="A2" s="101"/>
    </row>
    <row r="3" spans="1:11" ht="35.5" customHeight="1">
      <c r="B3" s="102"/>
      <c r="C3" s="103"/>
      <c r="D3" s="104"/>
      <c r="E3" s="105" t="s">
        <v>394</v>
      </c>
      <c r="F3" s="106" t="str">
        <f>'１号'!$U$13&amp;'１号'!$U$14</f>
        <v>社会福祉法人　京都</v>
      </c>
      <c r="G3" s="106"/>
      <c r="H3" s="106"/>
    </row>
    <row r="4" spans="1:11" ht="35.5" customHeight="1">
      <c r="B4" s="102"/>
      <c r="C4" s="103"/>
      <c r="D4" s="104"/>
      <c r="E4" s="107" t="s">
        <v>395</v>
      </c>
      <c r="F4" s="108" t="str">
        <f>'１号'!$U$22</f>
        <v>京都保育所</v>
      </c>
      <c r="G4" s="109" t="s">
        <v>396</v>
      </c>
      <c r="H4" s="110" t="s">
        <v>425</v>
      </c>
    </row>
    <row r="5" spans="1:11" ht="13.5" customHeight="1">
      <c r="B5" s="102"/>
      <c r="C5" s="103"/>
      <c r="D5" s="104"/>
      <c r="E5" s="107"/>
      <c r="F5" s="111"/>
      <c r="G5" s="111"/>
      <c r="H5" s="100"/>
    </row>
    <row r="6" spans="1:11" ht="35.5" customHeight="1">
      <c r="A6" s="112" t="s">
        <v>239</v>
      </c>
      <c r="B6" s="112"/>
      <c r="C6" s="112"/>
      <c r="D6" s="112"/>
      <c r="E6" s="112"/>
      <c r="F6" s="112"/>
      <c r="G6" s="112"/>
      <c r="H6" s="112"/>
    </row>
    <row r="7" spans="1:11" ht="13.5" thickBot="1"/>
    <row r="8" spans="1:11" ht="31.5" customHeight="1">
      <c r="A8" s="113" t="s">
        <v>227</v>
      </c>
      <c r="B8" s="114" t="s">
        <v>226</v>
      </c>
      <c r="C8" s="115" t="s">
        <v>415</v>
      </c>
      <c r="D8" s="116"/>
      <c r="E8" s="116"/>
      <c r="F8" s="116"/>
      <c r="G8" s="116"/>
      <c r="H8" s="117"/>
      <c r="J8" s="118"/>
    </row>
    <row r="9" spans="1:11" ht="80" customHeight="1">
      <c r="A9" s="119"/>
      <c r="B9" s="120" t="s">
        <v>195</v>
      </c>
      <c r="C9" s="121" t="s">
        <v>416</v>
      </c>
      <c r="D9" s="122"/>
      <c r="E9" s="122"/>
      <c r="F9" s="122"/>
      <c r="G9" s="122"/>
      <c r="H9" s="123"/>
      <c r="J9" s="118"/>
    </row>
    <row r="10" spans="1:11" ht="31.5" customHeight="1">
      <c r="A10" s="119"/>
      <c r="B10" s="124" t="s">
        <v>228</v>
      </c>
      <c r="C10" s="125" t="s">
        <v>455</v>
      </c>
      <c r="D10" s="126"/>
      <c r="E10" s="126"/>
      <c r="F10" s="126"/>
      <c r="G10" s="126"/>
      <c r="H10" s="127"/>
      <c r="J10" s="118"/>
    </row>
    <row r="11" spans="1:11" ht="80" customHeight="1">
      <c r="A11" s="119"/>
      <c r="B11" s="120" t="s">
        <v>195</v>
      </c>
      <c r="C11" s="121" t="s">
        <v>456</v>
      </c>
      <c r="D11" s="122"/>
      <c r="E11" s="122"/>
      <c r="F11" s="122"/>
      <c r="G11" s="122"/>
      <c r="H11" s="123"/>
      <c r="J11" s="118"/>
    </row>
    <row r="12" spans="1:11" ht="31.5" customHeight="1">
      <c r="A12" s="119"/>
      <c r="B12" s="124" t="s">
        <v>229</v>
      </c>
      <c r="C12" s="125" t="s">
        <v>417</v>
      </c>
      <c r="D12" s="126"/>
      <c r="E12" s="126"/>
      <c r="F12" s="126"/>
      <c r="G12" s="126"/>
      <c r="H12" s="127"/>
      <c r="J12" s="118"/>
    </row>
    <row r="13" spans="1:11" ht="80" customHeight="1">
      <c r="A13" s="119"/>
      <c r="B13" s="128" t="s">
        <v>195</v>
      </c>
      <c r="C13" s="129" t="s">
        <v>451</v>
      </c>
      <c r="D13" s="130"/>
      <c r="E13" s="130"/>
      <c r="F13" s="130"/>
      <c r="G13" s="130"/>
      <c r="H13" s="131"/>
      <c r="J13" s="118"/>
    </row>
    <row r="14" spans="1:11" ht="31.5" customHeight="1">
      <c r="A14" s="132" t="s">
        <v>369</v>
      </c>
      <c r="B14" s="133" t="s">
        <v>230</v>
      </c>
      <c r="C14" s="125" t="s">
        <v>418</v>
      </c>
      <c r="D14" s="126"/>
      <c r="E14" s="126"/>
      <c r="F14" s="126"/>
      <c r="G14" s="126"/>
      <c r="H14" s="127"/>
      <c r="J14" s="118"/>
    </row>
    <row r="15" spans="1:11" ht="31.5" customHeight="1">
      <c r="A15" s="134"/>
      <c r="B15" s="133" t="s">
        <v>234</v>
      </c>
      <c r="C15" s="125" t="s">
        <v>226</v>
      </c>
      <c r="D15" s="126"/>
      <c r="E15" s="126"/>
      <c r="F15" s="126"/>
      <c r="G15" s="126"/>
      <c r="H15" s="127"/>
      <c r="I15" s="135" t="s">
        <v>235</v>
      </c>
      <c r="J15" s="118" t="s">
        <v>236</v>
      </c>
      <c r="K15" s="135" t="s">
        <v>237</v>
      </c>
    </row>
    <row r="16" spans="1:11" ht="80" customHeight="1">
      <c r="A16" s="134"/>
      <c r="B16" s="136" t="s">
        <v>195</v>
      </c>
      <c r="C16" s="129" t="s">
        <v>452</v>
      </c>
      <c r="D16" s="130"/>
      <c r="E16" s="130"/>
      <c r="F16" s="130"/>
      <c r="G16" s="130"/>
      <c r="H16" s="131"/>
      <c r="J16" s="118"/>
    </row>
    <row r="17" spans="1:10" ht="31.5" customHeight="1">
      <c r="A17" s="134"/>
      <c r="B17" s="133" t="s">
        <v>231</v>
      </c>
      <c r="C17" s="125" t="s">
        <v>453</v>
      </c>
      <c r="D17" s="126"/>
      <c r="E17" s="126"/>
      <c r="F17" s="126"/>
      <c r="G17" s="126"/>
      <c r="H17" s="127"/>
      <c r="J17" s="118"/>
    </row>
    <row r="18" spans="1:10" ht="31.5" customHeight="1">
      <c r="A18" s="134"/>
      <c r="B18" s="133" t="s">
        <v>234</v>
      </c>
      <c r="C18" s="125" t="s">
        <v>236</v>
      </c>
      <c r="D18" s="126"/>
      <c r="E18" s="126"/>
      <c r="F18" s="126"/>
      <c r="G18" s="126"/>
      <c r="H18" s="127"/>
      <c r="J18" s="118"/>
    </row>
    <row r="19" spans="1:10" ht="80" customHeight="1">
      <c r="A19" s="134"/>
      <c r="B19" s="136" t="s">
        <v>195</v>
      </c>
      <c r="C19" s="129" t="s">
        <v>454</v>
      </c>
      <c r="D19" s="130"/>
      <c r="E19" s="130"/>
      <c r="F19" s="130"/>
      <c r="G19" s="130"/>
      <c r="H19" s="131"/>
      <c r="J19" s="118"/>
    </row>
    <row r="20" spans="1:10" ht="31.5" customHeight="1">
      <c r="A20" s="134"/>
      <c r="B20" s="133" t="s">
        <v>232</v>
      </c>
      <c r="C20" s="125" t="s">
        <v>419</v>
      </c>
      <c r="D20" s="126"/>
      <c r="E20" s="126"/>
      <c r="F20" s="126"/>
      <c r="G20" s="126"/>
      <c r="H20" s="127"/>
      <c r="J20" s="118"/>
    </row>
    <row r="21" spans="1:10" ht="31.5" customHeight="1">
      <c r="A21" s="134"/>
      <c r="B21" s="133" t="s">
        <v>234</v>
      </c>
      <c r="C21" s="125" t="s">
        <v>229</v>
      </c>
      <c r="D21" s="126"/>
      <c r="E21" s="126"/>
      <c r="F21" s="126"/>
      <c r="G21" s="126"/>
      <c r="H21" s="127"/>
      <c r="J21" s="118"/>
    </row>
    <row r="22" spans="1:10" ht="80" customHeight="1">
      <c r="A22" s="134"/>
      <c r="B22" s="136" t="s">
        <v>195</v>
      </c>
      <c r="C22" s="129" t="s">
        <v>420</v>
      </c>
      <c r="D22" s="130"/>
      <c r="E22" s="130"/>
      <c r="F22" s="130"/>
      <c r="G22" s="130"/>
      <c r="H22" s="131"/>
      <c r="J22" s="118"/>
    </row>
    <row r="23" spans="1:10" ht="49" customHeight="1">
      <c r="A23" s="137" t="s">
        <v>151</v>
      </c>
      <c r="B23" s="125" t="s">
        <v>152</v>
      </c>
      <c r="C23" s="126"/>
      <c r="D23" s="126"/>
      <c r="E23" s="126"/>
      <c r="F23" s="126"/>
      <c r="G23" s="126"/>
      <c r="H23" s="127"/>
      <c r="J23" s="118"/>
    </row>
    <row r="24" spans="1:10" s="143" customFormat="1" ht="32" customHeight="1">
      <c r="A24" s="138" t="s">
        <v>368</v>
      </c>
      <c r="B24" s="139" t="s">
        <v>233</v>
      </c>
      <c r="C24" s="139"/>
      <c r="D24" s="140" t="s">
        <v>110</v>
      </c>
      <c r="E24" s="140" t="s">
        <v>108</v>
      </c>
      <c r="F24" s="140" t="s">
        <v>109</v>
      </c>
      <c r="G24" s="141"/>
      <c r="H24" s="142"/>
    </row>
    <row r="25" spans="1:10" s="143" customFormat="1" ht="31.5" customHeight="1">
      <c r="A25" s="144"/>
      <c r="B25" s="139" t="s">
        <v>105</v>
      </c>
      <c r="C25" s="139"/>
      <c r="D25" s="145" t="s">
        <v>421</v>
      </c>
      <c r="E25" s="145"/>
      <c r="F25" s="145"/>
      <c r="G25" s="146"/>
      <c r="H25" s="147"/>
    </row>
    <row r="26" spans="1:10" s="143" customFormat="1" ht="31.5" customHeight="1">
      <c r="A26" s="144"/>
      <c r="B26" s="139" t="s">
        <v>106</v>
      </c>
      <c r="C26" s="139"/>
      <c r="D26" s="145"/>
      <c r="E26" s="145" t="s">
        <v>421</v>
      </c>
      <c r="F26" s="145" t="s">
        <v>422</v>
      </c>
      <c r="G26" s="146"/>
      <c r="H26" s="147"/>
    </row>
    <row r="27" spans="1:10" s="143" customFormat="1" ht="31.5" customHeight="1" thickBot="1">
      <c r="A27" s="148"/>
      <c r="B27" s="149" t="s">
        <v>107</v>
      </c>
      <c r="C27" s="150"/>
      <c r="D27" s="151"/>
      <c r="E27" s="151" t="s">
        <v>423</v>
      </c>
      <c r="F27" s="151" t="s">
        <v>424</v>
      </c>
      <c r="G27" s="152"/>
      <c r="H27" s="153"/>
    </row>
    <row r="28" spans="1:10" ht="32" customHeight="1">
      <c r="A28" s="154" t="s">
        <v>111</v>
      </c>
      <c r="B28" s="155" t="s">
        <v>79</v>
      </c>
      <c r="C28" s="155" t="s">
        <v>80</v>
      </c>
      <c r="D28" s="155" t="s">
        <v>115</v>
      </c>
      <c r="E28" s="155" t="s">
        <v>117</v>
      </c>
      <c r="F28" s="155" t="s">
        <v>81</v>
      </c>
      <c r="G28" s="155" t="s">
        <v>82</v>
      </c>
      <c r="H28" s="156" t="s">
        <v>83</v>
      </c>
    </row>
    <row r="29" spans="1:10" ht="38">
      <c r="A29" s="157" t="s">
        <v>84</v>
      </c>
      <c r="B29" s="158" t="s">
        <v>85</v>
      </c>
      <c r="C29" s="158" t="s">
        <v>86</v>
      </c>
      <c r="D29" s="158" t="s">
        <v>87</v>
      </c>
      <c r="E29" s="158" t="s">
        <v>118</v>
      </c>
      <c r="F29" s="158" t="s">
        <v>88</v>
      </c>
      <c r="G29" s="158" t="s">
        <v>89</v>
      </c>
      <c r="H29" s="159" t="s">
        <v>90</v>
      </c>
    </row>
    <row r="30" spans="1:10" ht="32" customHeight="1" thickBot="1">
      <c r="A30" s="160">
        <v>950000</v>
      </c>
      <c r="B30" s="161">
        <v>0</v>
      </c>
      <c r="C30" s="162">
        <f>A30-B30</f>
        <v>950000</v>
      </c>
      <c r="D30" s="161">
        <v>0</v>
      </c>
      <c r="E30" s="162">
        <f>C30-D30</f>
        <v>950000</v>
      </c>
      <c r="F30" s="162">
        <f>ROUNDDOWN(E30/2,-3)</f>
        <v>475000</v>
      </c>
      <c r="G30" s="162">
        <v>500000</v>
      </c>
      <c r="H30" s="163">
        <f>MIN(F30,G30)</f>
        <v>475000</v>
      </c>
    </row>
    <row r="32" spans="1:10" ht="14">
      <c r="A32" s="164" t="s">
        <v>91</v>
      </c>
    </row>
    <row r="33" spans="1:1" ht="5.25" customHeight="1">
      <c r="A33" s="165"/>
    </row>
    <row r="34" spans="1:1" ht="14">
      <c r="A34" s="165" t="s">
        <v>238</v>
      </c>
    </row>
    <row r="35" spans="1:1" ht="5.25" customHeight="1">
      <c r="A35" s="165"/>
    </row>
    <row r="36" spans="1:1" ht="14">
      <c r="A36" s="165" t="s">
        <v>150</v>
      </c>
    </row>
    <row r="37" spans="1:1" ht="5.25" customHeight="1">
      <c r="A37" s="165"/>
    </row>
    <row r="38" spans="1:1" ht="14">
      <c r="A38" s="165" t="s">
        <v>148</v>
      </c>
    </row>
    <row r="39" spans="1:1" ht="5.25" customHeight="1">
      <c r="A39" s="165"/>
    </row>
    <row r="40" spans="1:1" ht="14">
      <c r="A40" s="165" t="s">
        <v>356</v>
      </c>
    </row>
    <row r="41" spans="1:1" ht="5.25" customHeight="1">
      <c r="A41" s="165"/>
    </row>
    <row r="42" spans="1:1" ht="14">
      <c r="A42" s="165" t="s">
        <v>116</v>
      </c>
    </row>
    <row r="43" spans="1:1" ht="5.25" customHeight="1">
      <c r="A43" s="165"/>
    </row>
    <row r="44" spans="1:1" ht="14">
      <c r="A44" s="165" t="s">
        <v>370</v>
      </c>
    </row>
    <row r="45" spans="1:1" ht="5.25" customHeight="1">
      <c r="A45" s="165"/>
    </row>
    <row r="46" spans="1:1" ht="14">
      <c r="A46" s="165" t="s">
        <v>93</v>
      </c>
    </row>
    <row r="47" spans="1:1" ht="5.25" customHeight="1">
      <c r="A47" s="165"/>
    </row>
    <row r="48" spans="1:1" ht="14">
      <c r="A48" s="165" t="s">
        <v>121</v>
      </c>
    </row>
  </sheetData>
  <sheetProtection algorithmName="SHA-512" hashValue="m4hlP6pKOEfwAdVR+7gm8ptizot2mj68gK4n5I7OAIB7ZXKNeR9uehyFY05nWLk28BfRFzjTMfEGlnFWHQcbZA==" saltValue="FI9pbnSXvR/bKNVO0sRutQ==" spinCount="100000" sheet="1" selectLockedCells="1"/>
  <mergeCells count="26">
    <mergeCell ref="C15:H15"/>
    <mergeCell ref="A14:A22"/>
    <mergeCell ref="C14:H14"/>
    <mergeCell ref="C16:H16"/>
    <mergeCell ref="C17:H17"/>
    <mergeCell ref="C19:H19"/>
    <mergeCell ref="C20:H20"/>
    <mergeCell ref="C22:H22"/>
    <mergeCell ref="C18:H18"/>
    <mergeCell ref="C21:H21"/>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s>
  <phoneticPr fontId="8"/>
  <dataValidations count="6">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30:H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zoomScaleNormal="80" zoomScaleSheetLayoutView="100" workbookViewId="0">
      <selection sqref="A1:XFD1048576"/>
    </sheetView>
  </sheetViews>
  <sheetFormatPr defaultColWidth="8.796875" defaultRowHeight="13"/>
  <cols>
    <col min="1" max="1" width="28.3984375" style="99" customWidth="1"/>
    <col min="2" max="8" width="20.796875" style="99" customWidth="1"/>
    <col min="9" max="16384" width="8.796875" style="99"/>
  </cols>
  <sheetData>
    <row r="1" spans="1:10" ht="23.5">
      <c r="A1" s="98" t="s">
        <v>193</v>
      </c>
      <c r="H1" s="100"/>
    </row>
    <row r="2" spans="1:10" ht="4.5" customHeight="1">
      <c r="A2" s="101"/>
    </row>
    <row r="3" spans="1:10" ht="35.5" customHeight="1">
      <c r="B3" s="102"/>
      <c r="C3" s="103"/>
      <c r="D3" s="104"/>
      <c r="E3" s="166" t="s">
        <v>394</v>
      </c>
      <c r="F3" s="106" t="str">
        <f>'１号'!$U$13&amp;'１号'!$U$14</f>
        <v>社会福祉法人　京都</v>
      </c>
      <c r="G3" s="106"/>
      <c r="H3" s="106"/>
    </row>
    <row r="4" spans="1:10" ht="35.5" customHeight="1">
      <c r="B4" s="102"/>
      <c r="C4" s="103"/>
      <c r="D4" s="104"/>
      <c r="E4" s="109" t="s">
        <v>398</v>
      </c>
      <c r="F4" s="108" t="str">
        <f>'１号'!$U$22</f>
        <v>京都保育所</v>
      </c>
      <c r="G4" s="109" t="s">
        <v>397</v>
      </c>
      <c r="H4" s="110" t="s">
        <v>447</v>
      </c>
    </row>
    <row r="5" spans="1:10" ht="13.5" customHeight="1">
      <c r="B5" s="102"/>
      <c r="C5" s="103"/>
      <c r="D5" s="104"/>
      <c r="E5" s="107"/>
      <c r="F5" s="111"/>
      <c r="G5" s="111"/>
      <c r="H5" s="100"/>
    </row>
    <row r="6" spans="1:10" ht="35.5" customHeight="1">
      <c r="A6" s="112" t="s">
        <v>391</v>
      </c>
      <c r="B6" s="112"/>
      <c r="C6" s="112"/>
      <c r="D6" s="112"/>
      <c r="E6" s="112"/>
      <c r="F6" s="112"/>
      <c r="G6" s="112"/>
      <c r="H6" s="112"/>
    </row>
    <row r="7" spans="1:10" ht="13.5" thickBot="1"/>
    <row r="8" spans="1:10" ht="31.5" customHeight="1">
      <c r="A8" s="113" t="s">
        <v>371</v>
      </c>
      <c r="B8" s="114" t="s">
        <v>194</v>
      </c>
      <c r="C8" s="115" t="s">
        <v>426</v>
      </c>
      <c r="D8" s="116"/>
      <c r="E8" s="116"/>
      <c r="F8" s="116"/>
      <c r="G8" s="116"/>
      <c r="H8" s="117"/>
      <c r="J8" s="118"/>
    </row>
    <row r="9" spans="1:10" ht="80" customHeight="1">
      <c r="A9" s="119"/>
      <c r="B9" s="120" t="s">
        <v>196</v>
      </c>
      <c r="C9" s="129" t="s">
        <v>427</v>
      </c>
      <c r="D9" s="130"/>
      <c r="E9" s="130"/>
      <c r="F9" s="130"/>
      <c r="G9" s="130"/>
      <c r="H9" s="131"/>
      <c r="J9" s="118"/>
    </row>
    <row r="10" spans="1:10" ht="31.5" customHeight="1">
      <c r="A10" s="119"/>
      <c r="B10" s="124" t="s">
        <v>198</v>
      </c>
      <c r="C10" s="125" t="s">
        <v>428</v>
      </c>
      <c r="D10" s="126"/>
      <c r="E10" s="126"/>
      <c r="F10" s="126"/>
      <c r="G10" s="126"/>
      <c r="H10" s="127"/>
      <c r="J10" s="118"/>
    </row>
    <row r="11" spans="1:10" ht="80" customHeight="1">
      <c r="A11" s="119"/>
      <c r="B11" s="120" t="s">
        <v>196</v>
      </c>
      <c r="C11" s="129" t="s">
        <v>429</v>
      </c>
      <c r="D11" s="130"/>
      <c r="E11" s="130"/>
      <c r="F11" s="130"/>
      <c r="G11" s="130"/>
      <c r="H11" s="131"/>
      <c r="J11" s="118"/>
    </row>
    <row r="12" spans="1:10" ht="31.5" customHeight="1">
      <c r="A12" s="119"/>
      <c r="B12" s="124" t="s">
        <v>199</v>
      </c>
      <c r="C12" s="125" t="s">
        <v>459</v>
      </c>
      <c r="D12" s="126"/>
      <c r="E12" s="126"/>
      <c r="F12" s="126"/>
      <c r="G12" s="126"/>
      <c r="H12" s="127"/>
      <c r="J12" s="118"/>
    </row>
    <row r="13" spans="1:10" ht="80" customHeight="1" thickBot="1">
      <c r="A13" s="119"/>
      <c r="B13" s="120" t="s">
        <v>196</v>
      </c>
      <c r="C13" s="129" t="s">
        <v>460</v>
      </c>
      <c r="D13" s="130"/>
      <c r="E13" s="130"/>
      <c r="F13" s="130"/>
      <c r="G13" s="130"/>
      <c r="H13" s="131"/>
      <c r="J13" s="118"/>
    </row>
    <row r="14" spans="1:10" ht="32" customHeight="1">
      <c r="A14" s="167" t="s">
        <v>197</v>
      </c>
      <c r="B14" s="155" t="s">
        <v>79</v>
      </c>
      <c r="C14" s="155" t="s">
        <v>80</v>
      </c>
      <c r="D14" s="155" t="s">
        <v>115</v>
      </c>
      <c r="E14" s="155" t="s">
        <v>117</v>
      </c>
      <c r="F14" s="155" t="s">
        <v>81</v>
      </c>
      <c r="G14" s="155" t="s">
        <v>82</v>
      </c>
      <c r="H14" s="156" t="s">
        <v>83</v>
      </c>
    </row>
    <row r="15" spans="1:10" ht="33">
      <c r="A15" s="168" t="s">
        <v>84</v>
      </c>
      <c r="B15" s="158" t="s">
        <v>85</v>
      </c>
      <c r="C15" s="158" t="s">
        <v>86</v>
      </c>
      <c r="D15" s="158" t="s">
        <v>87</v>
      </c>
      <c r="E15" s="158" t="s">
        <v>118</v>
      </c>
      <c r="F15" s="158" t="s">
        <v>88</v>
      </c>
      <c r="G15" s="158" t="s">
        <v>89</v>
      </c>
      <c r="H15" s="159" t="s">
        <v>90</v>
      </c>
    </row>
    <row r="16" spans="1:10" ht="32" customHeight="1" thickBot="1">
      <c r="A16" s="160">
        <v>550000</v>
      </c>
      <c r="B16" s="161">
        <v>0</v>
      </c>
      <c r="C16" s="162">
        <f>A16-B16</f>
        <v>550000</v>
      </c>
      <c r="D16" s="161">
        <v>0</v>
      </c>
      <c r="E16" s="162">
        <f>C16-D16</f>
        <v>550000</v>
      </c>
      <c r="F16" s="162">
        <f>ROUNDDOWN(E16/2,-3)</f>
        <v>275000</v>
      </c>
      <c r="G16" s="162">
        <v>500000</v>
      </c>
      <c r="H16" s="163">
        <f>MIN(F16,G16)</f>
        <v>275000</v>
      </c>
    </row>
    <row r="18" spans="1:1" ht="14">
      <c r="A18" s="164" t="s">
        <v>91</v>
      </c>
    </row>
    <row r="19" spans="1:1" ht="5.25" customHeight="1">
      <c r="A19" s="165"/>
    </row>
    <row r="20" spans="1:1" ht="14">
      <c r="A20" s="165" t="s">
        <v>372</v>
      </c>
    </row>
    <row r="21" spans="1:1" ht="5.25" customHeight="1">
      <c r="A21" s="165"/>
    </row>
    <row r="22" spans="1:1" ht="14">
      <c r="A22" s="165" t="s">
        <v>356</v>
      </c>
    </row>
    <row r="23" spans="1:1" ht="5.25" customHeight="1">
      <c r="A23" s="165"/>
    </row>
    <row r="24" spans="1:1" ht="14">
      <c r="A24" s="165" t="s">
        <v>116</v>
      </c>
    </row>
    <row r="25" spans="1:1" ht="5.25" customHeight="1">
      <c r="A25" s="165"/>
    </row>
    <row r="26" spans="1:1" ht="14">
      <c r="A26" s="165" t="s">
        <v>92</v>
      </c>
    </row>
    <row r="27" spans="1:1" ht="5.25" customHeight="1">
      <c r="A27" s="165"/>
    </row>
    <row r="28" spans="1:1" ht="14">
      <c r="A28" s="165" t="s">
        <v>93</v>
      </c>
    </row>
    <row r="29" spans="1:1" ht="5.25" customHeight="1">
      <c r="A29" s="165"/>
    </row>
    <row r="30" spans="1:1" ht="14">
      <c r="A30" s="165" t="s">
        <v>121</v>
      </c>
    </row>
  </sheetData>
  <sheetProtection algorithmName="SHA-512" hashValue="BhygTQ+pn2Kqs0nkyTBx8pJdDdmYA5sA4mcX1YiYVyssuRCpyOrcCSfym6qcNtknH+OnECViwlQPq0UNaoiyYQ==" saltValue="8Fl5l07Ogdx+mOcI0tQG3g=="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2">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16:H16" xr:uid="{A8BF0F7C-92ED-4B53-B3F2-53F2ED8D15B8}"/>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
  <sheetViews>
    <sheetView view="pageBreakPreview" zoomScaleNormal="80" zoomScaleSheetLayoutView="100" workbookViewId="0">
      <selection sqref="A1:XFD1048576"/>
    </sheetView>
  </sheetViews>
  <sheetFormatPr defaultColWidth="2.69921875" defaultRowHeight="14"/>
  <cols>
    <col min="1" max="2" width="2.69921875" style="76"/>
    <col min="3" max="4" width="3.09765625" style="76" customWidth="1"/>
    <col min="5" max="16384" width="2.69921875" style="76"/>
  </cols>
  <sheetData>
    <row r="1" spans="1:38">
      <c r="A1" s="76" t="s">
        <v>122</v>
      </c>
    </row>
    <row r="2" spans="1:38" ht="4.5" customHeight="1"/>
    <row r="3" spans="1:38" ht="35.5" customHeight="1">
      <c r="S3" s="169"/>
      <c r="T3" s="169"/>
      <c r="U3" s="169"/>
      <c r="V3" s="169"/>
      <c r="W3" s="170" t="s">
        <v>248</v>
      </c>
      <c r="X3" s="171" t="str">
        <f>'１号'!$U$13&amp;'１号'!$U$14</f>
        <v>社会福祉法人　京都</v>
      </c>
      <c r="Y3" s="171"/>
      <c r="Z3" s="171"/>
      <c r="AA3" s="171"/>
      <c r="AB3" s="171"/>
      <c r="AC3" s="171"/>
      <c r="AD3" s="171"/>
      <c r="AE3" s="171"/>
      <c r="AF3" s="171"/>
      <c r="AG3" s="172" t="str">
        <f>'１号'!$U$22</f>
        <v>京都保育所</v>
      </c>
      <c r="AH3" s="173"/>
      <c r="AI3" s="173"/>
      <c r="AJ3" s="173"/>
      <c r="AK3" s="173"/>
      <c r="AL3" s="173"/>
    </row>
    <row r="4" spans="1:38" ht="13.5" customHeight="1">
      <c r="W4" s="174"/>
      <c r="X4" s="174"/>
      <c r="Y4" s="174"/>
      <c r="Z4" s="174"/>
      <c r="AA4" s="174"/>
      <c r="AB4" s="174"/>
      <c r="AC4" s="174"/>
      <c r="AD4" s="174"/>
      <c r="AE4" s="174"/>
      <c r="AF4" s="174"/>
      <c r="AG4" s="175"/>
      <c r="AH4" s="175"/>
      <c r="AI4" s="175"/>
      <c r="AJ4" s="175"/>
      <c r="AK4" s="175"/>
      <c r="AL4" s="175"/>
    </row>
    <row r="5" spans="1:38" ht="35.5" customHeight="1">
      <c r="A5" s="176" t="s">
        <v>40</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row>
    <row r="6" spans="1:38" ht="13.5" customHeight="1">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row>
    <row r="7" spans="1:38" ht="14.5" thickBot="1">
      <c r="B7" s="76" t="s">
        <v>49</v>
      </c>
    </row>
    <row r="8" spans="1:38" ht="30" customHeight="1" thickBot="1">
      <c r="C8" s="178" t="s">
        <v>44</v>
      </c>
      <c r="D8" s="179"/>
      <c r="E8" s="180"/>
      <c r="F8" s="180"/>
      <c r="G8" s="180"/>
      <c r="H8" s="180"/>
      <c r="I8" s="180"/>
      <c r="J8" s="180"/>
      <c r="K8" s="180"/>
      <c r="L8" s="180" t="s">
        <v>53</v>
      </c>
      <c r="M8" s="180"/>
      <c r="N8" s="180"/>
      <c r="O8" s="180"/>
      <c r="P8" s="180"/>
      <c r="Q8" s="180"/>
      <c r="R8" s="180"/>
      <c r="S8" s="180"/>
      <c r="T8" s="180" t="s">
        <v>46</v>
      </c>
      <c r="U8" s="180"/>
      <c r="V8" s="180"/>
      <c r="W8" s="180"/>
      <c r="X8" s="180"/>
      <c r="Y8" s="180"/>
      <c r="Z8" s="180"/>
      <c r="AA8" s="180"/>
      <c r="AB8" s="180"/>
      <c r="AC8" s="180"/>
      <c r="AD8" s="180"/>
      <c r="AE8" s="180"/>
      <c r="AF8" s="180"/>
      <c r="AG8" s="180"/>
      <c r="AH8" s="180"/>
      <c r="AI8" s="180"/>
      <c r="AJ8" s="180"/>
      <c r="AK8" s="181"/>
    </row>
    <row r="9" spans="1:38" ht="40" customHeight="1" thickTop="1">
      <c r="C9" s="182" t="s">
        <v>41</v>
      </c>
      <c r="D9" s="183"/>
      <c r="E9" s="183"/>
      <c r="F9" s="183"/>
      <c r="G9" s="183"/>
      <c r="H9" s="183"/>
      <c r="I9" s="183"/>
      <c r="J9" s="183"/>
      <c r="K9" s="184"/>
      <c r="L9" s="28">
        <f>'参考１－１'!H30</f>
        <v>475000</v>
      </c>
      <c r="M9" s="28"/>
      <c r="N9" s="28"/>
      <c r="O9" s="28"/>
      <c r="P9" s="28"/>
      <c r="Q9" s="28"/>
      <c r="R9" s="28"/>
      <c r="S9" s="28"/>
      <c r="T9" s="185" t="s">
        <v>157</v>
      </c>
      <c r="U9" s="185"/>
      <c r="V9" s="185"/>
      <c r="W9" s="185"/>
      <c r="X9" s="185"/>
      <c r="Y9" s="185"/>
      <c r="Z9" s="185"/>
      <c r="AA9" s="185"/>
      <c r="AB9" s="185"/>
      <c r="AC9" s="185"/>
      <c r="AD9" s="185"/>
      <c r="AE9" s="185"/>
      <c r="AF9" s="185"/>
      <c r="AG9" s="185"/>
      <c r="AH9" s="185"/>
      <c r="AI9" s="185"/>
      <c r="AJ9" s="185"/>
      <c r="AK9" s="186"/>
    </row>
    <row r="10" spans="1:38" ht="40" customHeight="1" thickBot="1">
      <c r="C10" s="187"/>
      <c r="D10" s="97"/>
      <c r="E10" s="97"/>
      <c r="F10" s="97"/>
      <c r="G10" s="97"/>
      <c r="H10" s="97"/>
      <c r="I10" s="97"/>
      <c r="J10" s="97"/>
      <c r="K10" s="188"/>
      <c r="L10" s="189">
        <f>'参考１－２'!H16</f>
        <v>275000</v>
      </c>
      <c r="M10" s="189"/>
      <c r="N10" s="189"/>
      <c r="O10" s="189"/>
      <c r="P10" s="189"/>
      <c r="Q10" s="189"/>
      <c r="R10" s="189"/>
      <c r="S10" s="189"/>
      <c r="T10" s="190" t="s">
        <v>158</v>
      </c>
      <c r="U10" s="190"/>
      <c r="V10" s="190"/>
      <c r="W10" s="190"/>
      <c r="X10" s="190"/>
      <c r="Y10" s="190"/>
      <c r="Z10" s="190"/>
      <c r="AA10" s="190"/>
      <c r="AB10" s="190"/>
      <c r="AC10" s="190"/>
      <c r="AD10" s="190"/>
      <c r="AE10" s="190"/>
      <c r="AF10" s="190"/>
      <c r="AG10" s="190"/>
      <c r="AH10" s="190"/>
      <c r="AI10" s="190"/>
      <c r="AJ10" s="190"/>
      <c r="AK10" s="191"/>
    </row>
    <row r="11" spans="1:38" ht="40" customHeight="1" thickTop="1">
      <c r="C11" s="192"/>
      <c r="D11" s="193"/>
      <c r="E11" s="193"/>
      <c r="F11" s="193"/>
      <c r="G11" s="193"/>
      <c r="H11" s="193"/>
      <c r="I11" s="193"/>
      <c r="J11" s="193"/>
      <c r="K11" s="194"/>
      <c r="L11" s="195">
        <f>IF(L9+L10&gt;=500000,500000,L9+L10)</f>
        <v>500000</v>
      </c>
      <c r="M11" s="196"/>
      <c r="N11" s="196"/>
      <c r="O11" s="196"/>
      <c r="P11" s="196"/>
      <c r="Q11" s="196"/>
      <c r="R11" s="196"/>
      <c r="S11" s="197"/>
      <c r="T11" s="198" t="s">
        <v>392</v>
      </c>
      <c r="U11" s="199"/>
      <c r="V11" s="199"/>
      <c r="W11" s="199"/>
      <c r="X11" s="199"/>
      <c r="Y11" s="199"/>
      <c r="Z11" s="199"/>
      <c r="AA11" s="199"/>
      <c r="AB11" s="199"/>
      <c r="AC11" s="199"/>
      <c r="AD11" s="199"/>
      <c r="AE11" s="199"/>
      <c r="AF11" s="199"/>
      <c r="AG11" s="199"/>
      <c r="AH11" s="199"/>
      <c r="AI11" s="199"/>
      <c r="AJ11" s="199"/>
      <c r="AK11" s="200"/>
    </row>
    <row r="12" spans="1:38" ht="40" customHeight="1">
      <c r="C12" s="201" t="s">
        <v>42</v>
      </c>
      <c r="D12" s="202"/>
      <c r="E12" s="203"/>
      <c r="F12" s="203"/>
      <c r="G12" s="203"/>
      <c r="H12" s="203"/>
      <c r="I12" s="203"/>
      <c r="J12" s="203"/>
      <c r="K12" s="203"/>
      <c r="L12" s="204">
        <v>0</v>
      </c>
      <c r="M12" s="204"/>
      <c r="N12" s="204"/>
      <c r="O12" s="204"/>
      <c r="P12" s="204"/>
      <c r="Q12" s="204"/>
      <c r="R12" s="204"/>
      <c r="S12" s="204"/>
      <c r="T12" s="205"/>
      <c r="U12" s="205"/>
      <c r="V12" s="205"/>
      <c r="W12" s="205"/>
      <c r="X12" s="205"/>
      <c r="Y12" s="205"/>
      <c r="Z12" s="205"/>
      <c r="AA12" s="205"/>
      <c r="AB12" s="205"/>
      <c r="AC12" s="205"/>
      <c r="AD12" s="205"/>
      <c r="AE12" s="205"/>
      <c r="AF12" s="205"/>
      <c r="AG12" s="205"/>
      <c r="AH12" s="205"/>
      <c r="AI12" s="205"/>
      <c r="AJ12" s="205"/>
      <c r="AK12" s="206"/>
    </row>
    <row r="13" spans="1:38" ht="40" customHeight="1" thickBot="1">
      <c r="C13" s="207" t="s">
        <v>43</v>
      </c>
      <c r="D13" s="208"/>
      <c r="E13" s="209"/>
      <c r="F13" s="209"/>
      <c r="G13" s="209"/>
      <c r="H13" s="209"/>
      <c r="I13" s="209"/>
      <c r="J13" s="209"/>
      <c r="K13" s="209"/>
      <c r="L13" s="20">
        <f>L27-L11-L12</f>
        <v>1000000</v>
      </c>
      <c r="M13" s="20"/>
      <c r="N13" s="20"/>
      <c r="O13" s="20"/>
      <c r="P13" s="20"/>
      <c r="Q13" s="20"/>
      <c r="R13" s="20"/>
      <c r="S13" s="20"/>
      <c r="T13" s="210" t="s">
        <v>249</v>
      </c>
      <c r="U13" s="210"/>
      <c r="V13" s="210"/>
      <c r="W13" s="210"/>
      <c r="X13" s="210"/>
      <c r="Y13" s="210"/>
      <c r="Z13" s="210"/>
      <c r="AA13" s="210"/>
      <c r="AB13" s="210"/>
      <c r="AC13" s="210"/>
      <c r="AD13" s="210"/>
      <c r="AE13" s="210"/>
      <c r="AF13" s="210"/>
      <c r="AG13" s="210"/>
      <c r="AH13" s="210"/>
      <c r="AI13" s="210"/>
      <c r="AJ13" s="210"/>
      <c r="AK13" s="211"/>
    </row>
    <row r="14" spans="1:38" ht="40" customHeight="1" thickTop="1" thickBot="1">
      <c r="C14" s="212" t="s">
        <v>45</v>
      </c>
      <c r="D14" s="213"/>
      <c r="E14" s="214"/>
      <c r="F14" s="214"/>
      <c r="G14" s="214"/>
      <c r="H14" s="214"/>
      <c r="I14" s="214"/>
      <c r="J14" s="214"/>
      <c r="K14" s="214"/>
      <c r="L14" s="24">
        <f>SUM(L11:S13)</f>
        <v>1500000</v>
      </c>
      <c r="M14" s="24"/>
      <c r="N14" s="24"/>
      <c r="O14" s="24"/>
      <c r="P14" s="24"/>
      <c r="Q14" s="24"/>
      <c r="R14" s="24"/>
      <c r="S14" s="24"/>
      <c r="T14" s="215" t="s">
        <v>48</v>
      </c>
      <c r="U14" s="215"/>
      <c r="V14" s="215"/>
      <c r="W14" s="215"/>
      <c r="X14" s="215"/>
      <c r="Y14" s="215"/>
      <c r="Z14" s="215"/>
      <c r="AA14" s="215"/>
      <c r="AB14" s="215"/>
      <c r="AC14" s="215"/>
      <c r="AD14" s="215"/>
      <c r="AE14" s="215"/>
      <c r="AF14" s="215"/>
      <c r="AG14" s="215"/>
      <c r="AH14" s="215"/>
      <c r="AI14" s="215"/>
      <c r="AJ14" s="215"/>
      <c r="AK14" s="216"/>
    </row>
    <row r="15" spans="1:38" ht="14.25" customHeight="1">
      <c r="C15" s="88" t="s">
        <v>47</v>
      </c>
      <c r="D15" s="88"/>
      <c r="E15" s="96" t="s">
        <v>51</v>
      </c>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row>
    <row r="16" spans="1:38">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row>
    <row r="19" spans="2:37" ht="14.5" thickBot="1">
      <c r="B19" s="76" t="s">
        <v>52</v>
      </c>
    </row>
    <row r="20" spans="2:37" ht="30" customHeight="1" thickBot="1">
      <c r="C20" s="178" t="s">
        <v>44</v>
      </c>
      <c r="D20" s="179"/>
      <c r="E20" s="180"/>
      <c r="F20" s="180"/>
      <c r="G20" s="180"/>
      <c r="H20" s="180"/>
      <c r="I20" s="180"/>
      <c r="J20" s="180"/>
      <c r="K20" s="180"/>
      <c r="L20" s="180" t="s">
        <v>53</v>
      </c>
      <c r="M20" s="180"/>
      <c r="N20" s="180"/>
      <c r="O20" s="180"/>
      <c r="P20" s="180"/>
      <c r="Q20" s="180"/>
      <c r="R20" s="180"/>
      <c r="S20" s="180"/>
      <c r="T20" s="180" t="s">
        <v>46</v>
      </c>
      <c r="U20" s="180"/>
      <c r="V20" s="180"/>
      <c r="W20" s="180"/>
      <c r="X20" s="180"/>
      <c r="Y20" s="180"/>
      <c r="Z20" s="180"/>
      <c r="AA20" s="180"/>
      <c r="AB20" s="180"/>
      <c r="AC20" s="180"/>
      <c r="AD20" s="180"/>
      <c r="AE20" s="180"/>
      <c r="AF20" s="180"/>
      <c r="AG20" s="180"/>
      <c r="AH20" s="180"/>
      <c r="AI20" s="180"/>
      <c r="AJ20" s="180"/>
      <c r="AK20" s="181"/>
    </row>
    <row r="21" spans="2:37" ht="40" customHeight="1" thickTop="1">
      <c r="C21" s="217" t="s">
        <v>334</v>
      </c>
      <c r="D21" s="218" t="s">
        <v>110</v>
      </c>
      <c r="E21" s="219" t="str">
        <f>'参考１－１'!C14</f>
        <v>遮光性の高い日除けの設置</v>
      </c>
      <c r="F21" s="220"/>
      <c r="G21" s="220"/>
      <c r="H21" s="220"/>
      <c r="I21" s="220"/>
      <c r="J21" s="220"/>
      <c r="K21" s="221"/>
      <c r="L21" s="222">
        <v>250000</v>
      </c>
      <c r="M21" s="222"/>
      <c r="N21" s="222"/>
      <c r="O21" s="222"/>
      <c r="P21" s="222"/>
      <c r="Q21" s="222"/>
      <c r="R21" s="222"/>
      <c r="S21" s="222"/>
      <c r="T21" s="223"/>
      <c r="U21" s="223"/>
      <c r="V21" s="223"/>
      <c r="W21" s="223"/>
      <c r="X21" s="223"/>
      <c r="Y21" s="223"/>
      <c r="Z21" s="223"/>
      <c r="AA21" s="223"/>
      <c r="AB21" s="223"/>
      <c r="AC21" s="223"/>
      <c r="AD21" s="223"/>
      <c r="AE21" s="223"/>
      <c r="AF21" s="223"/>
      <c r="AG21" s="223"/>
      <c r="AH21" s="223"/>
      <c r="AI21" s="223"/>
      <c r="AJ21" s="223"/>
      <c r="AK21" s="224"/>
    </row>
    <row r="22" spans="2:37" ht="40" customHeight="1">
      <c r="C22" s="225"/>
      <c r="D22" s="226" t="s">
        <v>108</v>
      </c>
      <c r="E22" s="227" t="str">
        <f>'参考１－１'!C17</f>
        <v>洗面台の改修工事</v>
      </c>
      <c r="F22" s="227"/>
      <c r="G22" s="227"/>
      <c r="H22" s="227"/>
      <c r="I22" s="227"/>
      <c r="J22" s="227"/>
      <c r="K22" s="227"/>
      <c r="L22" s="204">
        <v>400000</v>
      </c>
      <c r="M22" s="204"/>
      <c r="N22" s="204"/>
      <c r="O22" s="204"/>
      <c r="P22" s="204"/>
      <c r="Q22" s="204"/>
      <c r="R22" s="204"/>
      <c r="S22" s="204"/>
      <c r="T22" s="205"/>
      <c r="U22" s="205"/>
      <c r="V22" s="205"/>
      <c r="W22" s="205"/>
      <c r="X22" s="205"/>
      <c r="Y22" s="205"/>
      <c r="Z22" s="205"/>
      <c r="AA22" s="205"/>
      <c r="AB22" s="205"/>
      <c r="AC22" s="205"/>
      <c r="AD22" s="205"/>
      <c r="AE22" s="205"/>
      <c r="AF22" s="205"/>
      <c r="AG22" s="205"/>
      <c r="AH22" s="205"/>
      <c r="AI22" s="205"/>
      <c r="AJ22" s="205"/>
      <c r="AK22" s="206"/>
    </row>
    <row r="23" spans="2:37" ht="40" customHeight="1" thickBot="1">
      <c r="C23" s="225"/>
      <c r="D23" s="228" t="s">
        <v>109</v>
      </c>
      <c r="E23" s="229" t="str">
        <f>'参考１－１'!C20</f>
        <v>電子錠の導入</v>
      </c>
      <c r="F23" s="229"/>
      <c r="G23" s="229"/>
      <c r="H23" s="229"/>
      <c r="I23" s="229"/>
      <c r="J23" s="229"/>
      <c r="K23" s="229"/>
      <c r="L23" s="230">
        <v>300000</v>
      </c>
      <c r="M23" s="230"/>
      <c r="N23" s="230"/>
      <c r="O23" s="230"/>
      <c r="P23" s="230"/>
      <c r="Q23" s="230"/>
      <c r="R23" s="230"/>
      <c r="S23" s="230"/>
      <c r="T23" s="231"/>
      <c r="U23" s="231"/>
      <c r="V23" s="231"/>
      <c r="W23" s="231"/>
      <c r="X23" s="231"/>
      <c r="Y23" s="231"/>
      <c r="Z23" s="231"/>
      <c r="AA23" s="231"/>
      <c r="AB23" s="231"/>
      <c r="AC23" s="231"/>
      <c r="AD23" s="231"/>
      <c r="AE23" s="231"/>
      <c r="AF23" s="231"/>
      <c r="AG23" s="231"/>
      <c r="AH23" s="231"/>
      <c r="AI23" s="231"/>
      <c r="AJ23" s="231"/>
      <c r="AK23" s="232"/>
    </row>
    <row r="24" spans="2:37" ht="40" customHeight="1" thickTop="1">
      <c r="C24" s="217" t="s">
        <v>393</v>
      </c>
      <c r="D24" s="218" t="s">
        <v>110</v>
      </c>
      <c r="E24" s="233" t="str">
        <f>'参考１－２'!C8</f>
        <v>保育士等のオンライン研修環境の整備</v>
      </c>
      <c r="F24" s="233"/>
      <c r="G24" s="233"/>
      <c r="H24" s="233"/>
      <c r="I24" s="233"/>
      <c r="J24" s="233"/>
      <c r="K24" s="233"/>
      <c r="L24" s="234">
        <v>250000</v>
      </c>
      <c r="M24" s="234"/>
      <c r="N24" s="234"/>
      <c r="O24" s="234"/>
      <c r="P24" s="234"/>
      <c r="Q24" s="234"/>
      <c r="R24" s="234"/>
      <c r="S24" s="234"/>
      <c r="T24" s="235"/>
      <c r="U24" s="235"/>
      <c r="V24" s="235"/>
      <c r="W24" s="235"/>
      <c r="X24" s="235"/>
      <c r="Y24" s="235"/>
      <c r="Z24" s="235"/>
      <c r="AA24" s="235"/>
      <c r="AB24" s="235"/>
      <c r="AC24" s="235"/>
      <c r="AD24" s="235"/>
      <c r="AE24" s="235"/>
      <c r="AF24" s="235"/>
      <c r="AG24" s="235"/>
      <c r="AH24" s="235"/>
      <c r="AI24" s="235"/>
      <c r="AJ24" s="235"/>
      <c r="AK24" s="236"/>
    </row>
    <row r="25" spans="2:37" ht="40" customHeight="1">
      <c r="C25" s="225"/>
      <c r="D25" s="226" t="s">
        <v>108</v>
      </c>
      <c r="E25" s="237" t="str">
        <f>'参考１－２'!C10</f>
        <v>支援が必要なこども等への訪問支援</v>
      </c>
      <c r="F25" s="237"/>
      <c r="G25" s="237"/>
      <c r="H25" s="237"/>
      <c r="I25" s="237"/>
      <c r="J25" s="237"/>
      <c r="K25" s="237"/>
      <c r="L25" s="204">
        <v>240000</v>
      </c>
      <c r="M25" s="204"/>
      <c r="N25" s="204"/>
      <c r="O25" s="204"/>
      <c r="P25" s="204"/>
      <c r="Q25" s="204"/>
      <c r="R25" s="204"/>
      <c r="S25" s="204"/>
      <c r="T25" s="205" t="s">
        <v>462</v>
      </c>
      <c r="U25" s="205"/>
      <c r="V25" s="205"/>
      <c r="W25" s="205"/>
      <c r="X25" s="205"/>
      <c r="Y25" s="205"/>
      <c r="Z25" s="205"/>
      <c r="AA25" s="205"/>
      <c r="AB25" s="205"/>
      <c r="AC25" s="205"/>
      <c r="AD25" s="205"/>
      <c r="AE25" s="205"/>
      <c r="AF25" s="205"/>
      <c r="AG25" s="205"/>
      <c r="AH25" s="205"/>
      <c r="AI25" s="205"/>
      <c r="AJ25" s="205"/>
      <c r="AK25" s="206"/>
    </row>
    <row r="26" spans="2:37" ht="40" customHeight="1" thickBot="1">
      <c r="C26" s="238"/>
      <c r="D26" s="239" t="s">
        <v>109</v>
      </c>
      <c r="E26" s="240" t="str">
        <f>'参考１－２'!C12</f>
        <v>NPOと連携した育児教室の開催</v>
      </c>
      <c r="F26" s="240"/>
      <c r="G26" s="240"/>
      <c r="H26" s="240"/>
      <c r="I26" s="240"/>
      <c r="J26" s="240"/>
      <c r="K26" s="240"/>
      <c r="L26" s="241">
        <v>60000</v>
      </c>
      <c r="M26" s="241"/>
      <c r="N26" s="241"/>
      <c r="O26" s="241"/>
      <c r="P26" s="241"/>
      <c r="Q26" s="241"/>
      <c r="R26" s="241"/>
      <c r="S26" s="241"/>
      <c r="T26" s="242" t="s">
        <v>461</v>
      </c>
      <c r="U26" s="242"/>
      <c r="V26" s="242"/>
      <c r="W26" s="242"/>
      <c r="X26" s="242"/>
      <c r="Y26" s="242"/>
      <c r="Z26" s="242"/>
      <c r="AA26" s="242"/>
      <c r="AB26" s="242"/>
      <c r="AC26" s="242"/>
      <c r="AD26" s="242"/>
      <c r="AE26" s="242"/>
      <c r="AF26" s="242"/>
      <c r="AG26" s="242"/>
      <c r="AH26" s="242"/>
      <c r="AI26" s="242"/>
      <c r="AJ26" s="242"/>
      <c r="AK26" s="243"/>
    </row>
    <row r="27" spans="2:37" ht="40" customHeight="1" thickTop="1" thickBot="1">
      <c r="C27" s="212" t="s">
        <v>45</v>
      </c>
      <c r="D27" s="213"/>
      <c r="E27" s="214"/>
      <c r="F27" s="214"/>
      <c r="G27" s="214"/>
      <c r="H27" s="214"/>
      <c r="I27" s="214"/>
      <c r="J27" s="214"/>
      <c r="K27" s="214"/>
      <c r="L27" s="24">
        <f>SUM(L21:S26)</f>
        <v>1500000</v>
      </c>
      <c r="M27" s="24"/>
      <c r="N27" s="24"/>
      <c r="O27" s="24"/>
      <c r="P27" s="24"/>
      <c r="Q27" s="24"/>
      <c r="R27" s="24"/>
      <c r="S27" s="24"/>
      <c r="T27" s="215" t="s">
        <v>50</v>
      </c>
      <c r="U27" s="215"/>
      <c r="V27" s="215"/>
      <c r="W27" s="215"/>
      <c r="X27" s="215"/>
      <c r="Y27" s="215"/>
      <c r="Z27" s="215"/>
      <c r="AA27" s="215"/>
      <c r="AB27" s="215"/>
      <c r="AC27" s="215"/>
      <c r="AD27" s="215"/>
      <c r="AE27" s="215"/>
      <c r="AF27" s="215"/>
      <c r="AG27" s="215"/>
      <c r="AH27" s="215"/>
      <c r="AI27" s="215"/>
      <c r="AJ27" s="215"/>
      <c r="AK27" s="216"/>
    </row>
    <row r="28" spans="2:37">
      <c r="C28" s="88" t="s">
        <v>47</v>
      </c>
      <c r="D28" s="88"/>
      <c r="E28" s="244" t="s">
        <v>373</v>
      </c>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row>
    <row r="29" spans="2:37">
      <c r="C29" s="88" t="s">
        <v>18</v>
      </c>
      <c r="D29" s="88"/>
      <c r="E29" s="76" t="s">
        <v>250</v>
      </c>
    </row>
  </sheetData>
  <sheetProtection algorithmName="SHA-512" hashValue="Kw4bSj5gSoWR4d0bY6EHPQ9PSL+h6lmvcACJRy83LYhD8NvwB3UXy8e9PcTnn20iqsZ4lWMJv/fXu4ddhlOTug==" saltValue="sY6iKo0zv6ALsGsYqew5ow==" spinCount="100000" sheet="1" selectLockedCells="1"/>
  <mergeCells count="49">
    <mergeCell ref="E15:AK16"/>
    <mergeCell ref="C24:C26"/>
    <mergeCell ref="C21:C23"/>
    <mergeCell ref="L25:S25"/>
    <mergeCell ref="T25:AK25"/>
    <mergeCell ref="E23:K23"/>
    <mergeCell ref="L23:S23"/>
    <mergeCell ref="T23:AK23"/>
    <mergeCell ref="E21:K21"/>
    <mergeCell ref="E22:K22"/>
    <mergeCell ref="E26:K26"/>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AG3:AL3"/>
    <mergeCell ref="X3:AF3"/>
    <mergeCell ref="A5:AL5"/>
    <mergeCell ref="T8:AK8"/>
    <mergeCell ref="C8:K8"/>
    <mergeCell ref="L8:S8"/>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s>
  <phoneticPr fontId="8"/>
  <dataValidations count="1">
    <dataValidation imeMode="disabled" allowBlank="1" showInputMessage="1" showErrorMessage="1" sqref="L21:S27 L9:S14" xr:uid="{C22128F2-7898-403C-9E0B-13950310C1DA}"/>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M73"/>
  <sheetViews>
    <sheetView view="pageBreakPreview" zoomScaleNormal="80" zoomScaleSheetLayoutView="100" workbookViewId="0">
      <selection sqref="A1:XFD1048576"/>
    </sheetView>
  </sheetViews>
  <sheetFormatPr defaultColWidth="2.69921875" defaultRowHeight="14"/>
  <cols>
    <col min="1" max="37" width="2.69921875" style="76"/>
    <col min="38" max="38" width="6" style="76" customWidth="1"/>
    <col min="39" max="16384" width="2.69921875" style="76"/>
  </cols>
  <sheetData>
    <row r="1" spans="1:37">
      <c r="A1" s="76" t="s">
        <v>162</v>
      </c>
    </row>
    <row r="2" spans="1:37" ht="18" customHeight="1">
      <c r="A2" s="245" t="s">
        <v>163</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row>
    <row r="3" spans="1:37">
      <c r="AA3" s="246">
        <f>'１号'!AA3:AJ3</f>
        <v>46171</v>
      </c>
      <c r="AB3" s="247"/>
      <c r="AC3" s="247"/>
      <c r="AD3" s="247"/>
      <c r="AE3" s="247"/>
      <c r="AF3" s="247"/>
      <c r="AG3" s="247"/>
      <c r="AH3" s="247"/>
      <c r="AI3" s="247"/>
      <c r="AJ3" s="247"/>
    </row>
    <row r="4" spans="1:37">
      <c r="AA4" s="248"/>
      <c r="AB4" s="248"/>
      <c r="AC4" s="248"/>
      <c r="AD4" s="248"/>
      <c r="AE4" s="248"/>
      <c r="AF4" s="248"/>
      <c r="AG4" s="248"/>
      <c r="AH4" s="248"/>
      <c r="AI4" s="248"/>
      <c r="AJ4" s="248"/>
    </row>
    <row r="5" spans="1:37">
      <c r="A5" s="76" t="s">
        <v>189</v>
      </c>
    </row>
    <row r="7" spans="1:37">
      <c r="Q7" s="76" t="s">
        <v>9</v>
      </c>
    </row>
    <row r="8" spans="1:37">
      <c r="T8" s="76" t="s">
        <v>11</v>
      </c>
      <c r="U8" s="249" t="str">
        <f>'１号'!U8:AJ8</f>
        <v>602-8750</v>
      </c>
      <c r="V8" s="249"/>
      <c r="W8" s="249"/>
      <c r="X8" s="249"/>
      <c r="Y8" s="249"/>
      <c r="Z8" s="249"/>
      <c r="AA8" s="249"/>
      <c r="AB8" s="249"/>
      <c r="AC8" s="249"/>
      <c r="AD8" s="249"/>
      <c r="AE8" s="249"/>
      <c r="AF8" s="249"/>
      <c r="AG8" s="249"/>
      <c r="AH8" s="249"/>
      <c r="AI8" s="249"/>
      <c r="AJ8" s="249"/>
    </row>
    <row r="9" spans="1:37">
      <c r="B9" s="250"/>
      <c r="C9" s="250"/>
      <c r="D9" s="250"/>
      <c r="E9" s="250"/>
      <c r="F9" s="250"/>
      <c r="G9" s="250"/>
      <c r="H9" s="250"/>
      <c r="I9" s="250"/>
      <c r="J9" s="250"/>
      <c r="K9" s="250"/>
      <c r="L9" s="250"/>
      <c r="M9" s="250"/>
      <c r="N9" s="250"/>
      <c r="O9" s="250"/>
      <c r="P9" s="250"/>
      <c r="U9" s="251" t="str">
        <f>'１号'!U9</f>
        <v>京都市上京区下立売通新町西入薮之内町</v>
      </c>
      <c r="V9" s="251"/>
      <c r="W9" s="251"/>
      <c r="X9" s="251"/>
      <c r="Y9" s="251"/>
      <c r="Z9" s="251"/>
      <c r="AA9" s="251"/>
      <c r="AB9" s="251"/>
      <c r="AC9" s="251"/>
      <c r="AD9" s="251"/>
      <c r="AE9" s="251"/>
      <c r="AF9" s="251"/>
      <c r="AG9" s="251"/>
      <c r="AH9" s="251"/>
      <c r="AI9" s="251"/>
      <c r="AJ9" s="251"/>
    </row>
    <row r="10" spans="1:37">
      <c r="B10" s="250"/>
      <c r="C10" s="250"/>
      <c r="D10" s="250"/>
      <c r="E10" s="250"/>
      <c r="F10" s="250"/>
      <c r="G10" s="250"/>
      <c r="H10" s="250"/>
      <c r="I10" s="250"/>
      <c r="J10" s="250"/>
      <c r="K10" s="250"/>
      <c r="L10" s="250"/>
      <c r="M10" s="250"/>
      <c r="N10" s="250"/>
      <c r="O10" s="250"/>
      <c r="P10" s="250"/>
      <c r="U10" s="251"/>
      <c r="V10" s="251"/>
      <c r="W10" s="251"/>
      <c r="X10" s="251"/>
      <c r="Y10" s="251"/>
      <c r="Z10" s="251"/>
      <c r="AA10" s="251"/>
      <c r="AB10" s="251"/>
      <c r="AC10" s="251"/>
      <c r="AD10" s="251"/>
      <c r="AE10" s="251"/>
      <c r="AF10" s="251"/>
      <c r="AG10" s="251"/>
      <c r="AH10" s="251"/>
      <c r="AI10" s="251"/>
      <c r="AJ10" s="251"/>
    </row>
    <row r="11" spans="1:37">
      <c r="B11" s="250"/>
      <c r="C11" s="250"/>
      <c r="D11" s="250"/>
      <c r="E11" s="250"/>
      <c r="F11" s="250"/>
      <c r="G11" s="250"/>
      <c r="H11" s="250"/>
      <c r="I11" s="250"/>
      <c r="J11" s="250"/>
      <c r="K11" s="250"/>
      <c r="L11" s="250"/>
      <c r="M11" s="250"/>
      <c r="N11" s="250"/>
      <c r="O11" s="250"/>
      <c r="P11" s="250"/>
    </row>
    <row r="12" spans="1:37">
      <c r="B12" s="250"/>
      <c r="C12" s="250"/>
      <c r="D12" s="250"/>
      <c r="E12" s="250"/>
      <c r="F12" s="250"/>
      <c r="G12" s="250"/>
      <c r="H12" s="250"/>
      <c r="I12" s="250"/>
      <c r="J12" s="250"/>
      <c r="K12" s="250"/>
      <c r="L12" s="250"/>
      <c r="M12" s="250"/>
      <c r="N12" s="250"/>
      <c r="O12" s="250"/>
      <c r="P12" s="250"/>
      <c r="Q12" s="76" t="s">
        <v>259</v>
      </c>
    </row>
    <row r="13" spans="1:37">
      <c r="B13" s="250"/>
      <c r="C13" s="250"/>
      <c r="D13" s="250"/>
      <c r="E13" s="250"/>
      <c r="F13" s="250"/>
      <c r="G13" s="250"/>
      <c r="H13" s="250"/>
      <c r="I13" s="250"/>
      <c r="J13" s="250"/>
      <c r="K13" s="250"/>
      <c r="L13" s="250"/>
      <c r="M13" s="250"/>
      <c r="N13" s="250"/>
      <c r="O13" s="250"/>
      <c r="P13" s="250"/>
      <c r="S13" s="76" t="s">
        <v>212</v>
      </c>
      <c r="U13" s="252" t="str">
        <f>'１号'!$U$13</f>
        <v>社会福祉法人　</v>
      </c>
      <c r="V13" s="252"/>
      <c r="W13" s="252"/>
      <c r="X13" s="252"/>
      <c r="Y13" s="252"/>
      <c r="Z13" s="252"/>
      <c r="AA13" s="252"/>
      <c r="AB13" s="252"/>
      <c r="AC13" s="252"/>
      <c r="AD13" s="252"/>
      <c r="AE13" s="252"/>
      <c r="AF13" s="252"/>
      <c r="AG13" s="252"/>
      <c r="AH13" s="252"/>
      <c r="AI13" s="252"/>
      <c r="AJ13" s="252"/>
    </row>
    <row r="14" spans="1:37">
      <c r="B14" s="250"/>
      <c r="C14" s="250"/>
      <c r="D14" s="250"/>
      <c r="E14" s="250"/>
      <c r="F14" s="250"/>
      <c r="G14" s="250"/>
      <c r="H14" s="250"/>
      <c r="I14" s="250"/>
      <c r="J14" s="250"/>
      <c r="K14" s="250"/>
      <c r="L14" s="250"/>
      <c r="M14" s="250"/>
      <c r="N14" s="250"/>
      <c r="O14" s="250"/>
      <c r="P14" s="250"/>
      <c r="S14" s="76" t="s">
        <v>213</v>
      </c>
      <c r="U14" s="253" t="str">
        <f>'１号'!$U$14</f>
        <v>京都</v>
      </c>
      <c r="V14" s="253"/>
      <c r="W14" s="253"/>
      <c r="X14" s="253"/>
      <c r="Y14" s="253"/>
      <c r="Z14" s="253"/>
      <c r="AA14" s="253"/>
      <c r="AB14" s="253"/>
      <c r="AC14" s="253"/>
      <c r="AD14" s="253"/>
      <c r="AE14" s="253"/>
      <c r="AF14" s="253"/>
      <c r="AG14" s="253"/>
      <c r="AH14" s="253"/>
      <c r="AI14" s="253"/>
      <c r="AJ14" s="253"/>
    </row>
    <row r="16" spans="1:37">
      <c r="Q16" s="76" t="s">
        <v>8</v>
      </c>
      <c r="AH16" s="87"/>
      <c r="AI16" s="87"/>
      <c r="AJ16" s="87"/>
    </row>
    <row r="17" spans="3:39">
      <c r="T17" s="88" t="s">
        <v>164</v>
      </c>
      <c r="U17" s="252" t="str">
        <f>'１号'!U17</f>
        <v>理事長</v>
      </c>
      <c r="V17" s="252"/>
      <c r="W17" s="252"/>
      <c r="X17" s="252"/>
      <c r="Y17" s="252"/>
      <c r="Z17" s="252"/>
      <c r="AA17" s="252"/>
      <c r="AB17" s="252"/>
      <c r="AC17" s="252"/>
      <c r="AD17" s="252"/>
      <c r="AE17" s="252"/>
      <c r="AF17" s="252"/>
      <c r="AG17" s="252"/>
      <c r="AH17" s="252"/>
      <c r="AI17" s="252"/>
      <c r="AJ17" s="252"/>
    </row>
    <row r="18" spans="3:39">
      <c r="T18" s="88" t="s">
        <v>165</v>
      </c>
      <c r="U18" s="254" t="str">
        <f>'１号'!U18</f>
        <v>京都　太郎</v>
      </c>
      <c r="V18" s="254"/>
      <c r="W18" s="254"/>
      <c r="X18" s="254"/>
      <c r="Y18" s="254"/>
      <c r="Z18" s="254"/>
      <c r="AA18" s="254"/>
      <c r="AB18" s="254"/>
      <c r="AC18" s="254"/>
      <c r="AD18" s="254"/>
      <c r="AE18" s="254"/>
      <c r="AF18" s="254"/>
      <c r="AG18" s="254"/>
      <c r="AH18" s="254"/>
      <c r="AI18" s="254"/>
      <c r="AJ18" s="254"/>
    </row>
    <row r="19" spans="3:39" ht="14" customHeight="1">
      <c r="R19" s="255" t="s">
        <v>18</v>
      </c>
      <c r="S19" s="256" t="s">
        <v>241</v>
      </c>
      <c r="T19" s="256"/>
      <c r="U19" s="256"/>
      <c r="V19" s="256"/>
      <c r="W19" s="256"/>
      <c r="X19" s="256"/>
      <c r="Y19" s="256"/>
      <c r="Z19" s="256"/>
      <c r="AA19" s="256"/>
      <c r="AB19" s="256"/>
      <c r="AC19" s="256"/>
      <c r="AD19" s="256"/>
      <c r="AE19" s="256"/>
      <c r="AF19" s="256"/>
      <c r="AG19" s="256"/>
      <c r="AH19" s="256"/>
      <c r="AI19" s="256"/>
      <c r="AJ19" s="256"/>
      <c r="AK19" s="255"/>
    </row>
    <row r="20" spans="3:39">
      <c r="R20" s="255"/>
      <c r="S20" s="256"/>
      <c r="T20" s="256"/>
      <c r="U20" s="256"/>
      <c r="V20" s="256"/>
      <c r="W20" s="256"/>
      <c r="X20" s="256"/>
      <c r="Y20" s="256"/>
      <c r="Z20" s="256"/>
      <c r="AA20" s="256"/>
      <c r="AB20" s="256"/>
      <c r="AC20" s="256"/>
      <c r="AD20" s="256"/>
      <c r="AE20" s="256"/>
      <c r="AF20" s="256"/>
      <c r="AG20" s="256"/>
      <c r="AH20" s="256"/>
      <c r="AI20" s="256"/>
      <c r="AJ20" s="256"/>
      <c r="AK20" s="255"/>
    </row>
    <row r="21" spans="3:39" ht="14.5" customHeight="1">
      <c r="Q21" s="76" t="s">
        <v>242</v>
      </c>
      <c r="AH21" s="87"/>
      <c r="AI21" s="87"/>
      <c r="AJ21" s="87"/>
    </row>
    <row r="22" spans="3:39" ht="14.5" customHeight="1">
      <c r="U22" s="254" t="str">
        <f>'１号'!$U$22</f>
        <v>京都保育所</v>
      </c>
      <c r="V22" s="254"/>
      <c r="W22" s="254"/>
      <c r="X22" s="254"/>
      <c r="Y22" s="254"/>
      <c r="Z22" s="254"/>
      <c r="AA22" s="254"/>
      <c r="AB22" s="254"/>
      <c r="AC22" s="254"/>
      <c r="AD22" s="254"/>
      <c r="AE22" s="254"/>
      <c r="AF22" s="254"/>
      <c r="AG22" s="254"/>
      <c r="AH22" s="254"/>
      <c r="AI22" s="254"/>
      <c r="AJ22" s="254"/>
    </row>
    <row r="23" spans="3:39" ht="14.25" customHeight="1">
      <c r="C23" s="257" t="s">
        <v>176</v>
      </c>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row>
    <row r="24" spans="3:39">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row>
    <row r="25" spans="3:39" ht="24.5" customHeight="1">
      <c r="C25" s="259" t="s">
        <v>166</v>
      </c>
      <c r="D25" s="259"/>
      <c r="E25" s="259"/>
      <c r="F25" s="259"/>
      <c r="G25" s="259"/>
      <c r="H25" s="259"/>
      <c r="I25" s="259"/>
      <c r="J25" s="260" t="s">
        <v>437</v>
      </c>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row>
    <row r="26" spans="3:39" ht="24.5" customHeight="1">
      <c r="C26" s="259" t="s">
        <v>167</v>
      </c>
      <c r="D26" s="259"/>
      <c r="E26" s="259"/>
      <c r="F26" s="259"/>
      <c r="G26" s="259"/>
      <c r="H26" s="259"/>
      <c r="I26" s="259"/>
      <c r="J26" s="260" t="s">
        <v>438</v>
      </c>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row>
    <row r="27" spans="3:39" ht="24.5" customHeight="1">
      <c r="C27" s="259" t="s">
        <v>168</v>
      </c>
      <c r="D27" s="259"/>
      <c r="E27" s="259"/>
      <c r="F27" s="259"/>
      <c r="G27" s="259"/>
      <c r="H27" s="259"/>
      <c r="I27" s="259"/>
      <c r="J27" s="261" t="s">
        <v>439</v>
      </c>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L27" s="76" t="s">
        <v>172</v>
      </c>
      <c r="AM27" s="76" t="s">
        <v>173</v>
      </c>
    </row>
    <row r="28" spans="3:39" ht="24.5" customHeight="1">
      <c r="C28" s="259" t="s">
        <v>169</v>
      </c>
      <c r="D28" s="259"/>
      <c r="E28" s="259"/>
      <c r="F28" s="259"/>
      <c r="G28" s="259"/>
      <c r="H28" s="259"/>
      <c r="I28" s="259"/>
      <c r="J28" s="262" t="s">
        <v>440</v>
      </c>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row>
    <row r="29" spans="3:39" ht="24.5" customHeight="1">
      <c r="C29" s="259" t="s">
        <v>170</v>
      </c>
      <c r="D29" s="259"/>
      <c r="E29" s="259"/>
      <c r="F29" s="259"/>
      <c r="G29" s="259"/>
      <c r="H29" s="259"/>
      <c r="I29" s="259"/>
      <c r="J29" s="263" t="str">
        <f>ASC(PHONETIC(J30))</f>
        <v>ﾌｸ)ｷｮｳﾄ ｷｮｳﾄﾎｲｸｴﾝ ｴﾝﾁｮｳ ﾆﾎﾝ ﾊﾅｺ</v>
      </c>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row>
    <row r="30" spans="3:39" ht="24.5" customHeight="1">
      <c r="C30" s="259" t="s">
        <v>171</v>
      </c>
      <c r="D30" s="259"/>
      <c r="E30" s="259"/>
      <c r="F30" s="259"/>
      <c r="G30" s="259"/>
      <c r="H30" s="259"/>
      <c r="I30" s="259"/>
      <c r="J30" s="260" t="s">
        <v>441</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row>
    <row r="31" spans="3:39" ht="15.5" customHeight="1">
      <c r="C31" s="264" t="s">
        <v>177</v>
      </c>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row>
    <row r="32" spans="3:39" ht="15.5" customHeight="1">
      <c r="C32" s="264" t="s">
        <v>174</v>
      </c>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row>
    <row r="33" spans="3:3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row>
    <row r="34" spans="3:36" ht="5" customHeight="1">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7"/>
    </row>
    <row r="35" spans="3:36" ht="22.5">
      <c r="C35" s="268" t="s">
        <v>178</v>
      </c>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70"/>
    </row>
    <row r="36" spans="3:36" ht="18">
      <c r="C36" s="271" t="s">
        <v>179</v>
      </c>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3"/>
    </row>
    <row r="37" spans="3:36" ht="7" customHeight="1">
      <c r="C37" s="274"/>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188"/>
    </row>
    <row r="38" spans="3:36">
      <c r="C38" s="275">
        <f>AA3</f>
        <v>46171</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7"/>
    </row>
    <row r="39" spans="3:36">
      <c r="C39" s="274" t="s">
        <v>180</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88"/>
    </row>
    <row r="40" spans="3:36" ht="24.5" customHeight="1">
      <c r="C40" s="228"/>
      <c r="D40" s="278" t="s">
        <v>181</v>
      </c>
      <c r="E40" s="278"/>
      <c r="F40" s="278"/>
      <c r="G40" s="278"/>
      <c r="H40" s="278"/>
      <c r="I40" s="278"/>
      <c r="J40" s="278"/>
      <c r="K40" s="278"/>
      <c r="L40" s="278"/>
      <c r="M40" s="278"/>
      <c r="N40" s="279" t="s">
        <v>442</v>
      </c>
      <c r="O40" s="279"/>
      <c r="P40" s="279"/>
      <c r="Q40" s="279"/>
      <c r="R40" s="279"/>
      <c r="S40" s="279"/>
      <c r="T40" s="279"/>
      <c r="U40" s="279"/>
      <c r="V40" s="279"/>
      <c r="W40" s="279"/>
      <c r="X40" s="279"/>
      <c r="Y40" s="279"/>
      <c r="Z40" s="279"/>
      <c r="AA40" s="279"/>
      <c r="AB40" s="279"/>
      <c r="AC40" s="279"/>
      <c r="AD40" s="279"/>
      <c r="AE40" s="279"/>
      <c r="AF40" s="279"/>
      <c r="AG40" s="279"/>
      <c r="AH40" s="279"/>
      <c r="AI40" s="279"/>
      <c r="AJ40" s="228"/>
    </row>
    <row r="41" spans="3:36" ht="24.5" customHeight="1">
      <c r="C41" s="280"/>
      <c r="D41" s="278" t="s">
        <v>182</v>
      </c>
      <c r="E41" s="278"/>
      <c r="F41" s="278"/>
      <c r="G41" s="278"/>
      <c r="H41" s="278"/>
      <c r="I41" s="278"/>
      <c r="J41" s="278"/>
      <c r="K41" s="278"/>
      <c r="L41" s="278"/>
      <c r="M41" s="278"/>
      <c r="N41" s="279" t="s">
        <v>443</v>
      </c>
      <c r="O41" s="279"/>
      <c r="P41" s="279"/>
      <c r="Q41" s="279"/>
      <c r="R41" s="279"/>
      <c r="S41" s="279"/>
      <c r="T41" s="279"/>
      <c r="U41" s="279"/>
      <c r="V41" s="279"/>
      <c r="W41" s="279"/>
      <c r="X41" s="279"/>
      <c r="Y41" s="279"/>
      <c r="Z41" s="279"/>
      <c r="AA41" s="279"/>
      <c r="AB41" s="279"/>
      <c r="AC41" s="279"/>
      <c r="AD41" s="279"/>
      <c r="AE41" s="279"/>
      <c r="AF41" s="279"/>
      <c r="AG41" s="279"/>
      <c r="AH41" s="279"/>
      <c r="AI41" s="279"/>
      <c r="AJ41" s="228"/>
    </row>
    <row r="42" spans="3:36" ht="24.5" customHeight="1">
      <c r="C42" s="280"/>
      <c r="D42" s="278" t="s">
        <v>186</v>
      </c>
      <c r="E42" s="278"/>
      <c r="F42" s="278"/>
      <c r="G42" s="278"/>
      <c r="H42" s="278"/>
      <c r="I42" s="278"/>
      <c r="J42" s="278"/>
      <c r="K42" s="278"/>
      <c r="L42" s="278"/>
      <c r="M42" s="278"/>
      <c r="N42" s="279" t="s">
        <v>444</v>
      </c>
      <c r="O42" s="279"/>
      <c r="P42" s="279"/>
      <c r="Q42" s="279"/>
      <c r="R42" s="279"/>
      <c r="S42" s="279"/>
      <c r="T42" s="279"/>
      <c r="U42" s="279"/>
      <c r="V42" s="279"/>
      <c r="W42" s="279"/>
      <c r="X42" s="279"/>
      <c r="Y42" s="279"/>
      <c r="Z42" s="279"/>
      <c r="AA42" s="279"/>
      <c r="AB42" s="279"/>
      <c r="AC42" s="279"/>
      <c r="AD42" s="279"/>
      <c r="AE42" s="279"/>
      <c r="AF42" s="279"/>
      <c r="AG42" s="279"/>
      <c r="AH42" s="279"/>
      <c r="AI42" s="279"/>
      <c r="AJ42" s="228"/>
    </row>
    <row r="43" spans="3:36" ht="44.5" customHeight="1">
      <c r="C43" s="281" t="s">
        <v>357</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3"/>
    </row>
    <row r="44" spans="3:36">
      <c r="C44" s="274" t="s">
        <v>183</v>
      </c>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88"/>
    </row>
    <row r="45" spans="3:36" ht="24.5" customHeight="1">
      <c r="C45" s="228"/>
      <c r="D45" s="278" t="s">
        <v>184</v>
      </c>
      <c r="E45" s="278"/>
      <c r="F45" s="278"/>
      <c r="G45" s="278"/>
      <c r="H45" s="278"/>
      <c r="I45" s="278"/>
      <c r="J45" s="278"/>
      <c r="K45" s="278"/>
      <c r="L45" s="278"/>
      <c r="M45" s="278"/>
      <c r="N45" s="279" t="s">
        <v>445</v>
      </c>
      <c r="O45" s="279"/>
      <c r="P45" s="279"/>
      <c r="Q45" s="279"/>
      <c r="R45" s="279"/>
      <c r="S45" s="279"/>
      <c r="T45" s="279"/>
      <c r="U45" s="279"/>
      <c r="V45" s="279"/>
      <c r="W45" s="279"/>
      <c r="X45" s="279"/>
      <c r="Y45" s="279"/>
      <c r="Z45" s="279"/>
      <c r="AA45" s="279"/>
      <c r="AB45" s="279"/>
      <c r="AC45" s="279"/>
      <c r="AD45" s="279"/>
      <c r="AE45" s="279"/>
      <c r="AF45" s="279"/>
      <c r="AG45" s="279"/>
      <c r="AH45" s="279"/>
      <c r="AI45" s="279"/>
      <c r="AJ45" s="228"/>
    </row>
    <row r="46" spans="3:36" ht="24.5" customHeight="1">
      <c r="C46" s="280"/>
      <c r="D46" s="278" t="s">
        <v>187</v>
      </c>
      <c r="E46" s="278"/>
      <c r="F46" s="278"/>
      <c r="G46" s="278"/>
      <c r="H46" s="278"/>
      <c r="I46" s="278"/>
      <c r="J46" s="278"/>
      <c r="K46" s="278"/>
      <c r="L46" s="278"/>
      <c r="M46" s="278"/>
      <c r="N46" s="279" t="s">
        <v>446</v>
      </c>
      <c r="O46" s="279"/>
      <c r="P46" s="279"/>
      <c r="Q46" s="279"/>
      <c r="R46" s="279"/>
      <c r="S46" s="279"/>
      <c r="T46" s="279"/>
      <c r="U46" s="279"/>
      <c r="V46" s="279"/>
      <c r="W46" s="279"/>
      <c r="X46" s="279"/>
      <c r="Y46" s="279"/>
      <c r="Z46" s="279"/>
      <c r="AA46" s="279"/>
      <c r="AB46" s="279"/>
      <c r="AC46" s="279"/>
      <c r="AD46" s="279"/>
      <c r="AE46" s="279"/>
      <c r="AF46" s="279"/>
      <c r="AG46" s="279"/>
      <c r="AH46" s="279"/>
      <c r="AI46" s="279"/>
      <c r="AJ46" s="228"/>
    </row>
    <row r="47" spans="3:36">
      <c r="C47" s="284"/>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6"/>
    </row>
    <row r="48" spans="3:36">
      <c r="C48" s="287" t="s">
        <v>185</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row>
    <row r="49" spans="3:36">
      <c r="C49" s="288" t="s">
        <v>190</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row>
    <row r="50" spans="3:36">
      <c r="C50" s="288" t="s">
        <v>188</v>
      </c>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row>
    <row r="63" spans="3:36" ht="14.25" customHeight="1"/>
    <row r="65" s="76" customFormat="1"/>
    <row r="66" s="76" customFormat="1"/>
    <row r="67" s="76" customFormat="1"/>
    <row r="68" s="76" customFormat="1" ht="14.25" customHeight="1"/>
    <row r="69" s="76" customFormat="1"/>
    <row r="70" s="76" customFormat="1"/>
    <row r="71" s="76" customFormat="1"/>
    <row r="72" s="76" customFormat="1"/>
    <row r="73" s="76" customFormat="1"/>
  </sheetData>
  <sheetProtection algorithmName="SHA-512" hashValue="/k9I+JlLPR2Ah8DkH0i8CBVPCB2MAogQiGnT19vP9YqoUntBsQCt+xyxn0K+B4APXvgdY7ZgGDlSV5s+71eCXg==" saltValue="HgkxcL+I7u4WYcfdXMcCpQ==" spinCount="100000" sheet="1" selectLockedCells="1"/>
  <mergeCells count="46">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 ref="J30:AJ30"/>
    <mergeCell ref="C27:I27"/>
    <mergeCell ref="C28:I28"/>
    <mergeCell ref="C29:I29"/>
    <mergeCell ref="C30:I30"/>
    <mergeCell ref="J27:AJ27"/>
    <mergeCell ref="J28:AJ28"/>
    <mergeCell ref="J29:AJ29"/>
    <mergeCell ref="D40:M40"/>
    <mergeCell ref="D41:M41"/>
    <mergeCell ref="N40:AI40"/>
    <mergeCell ref="N41:AI41"/>
    <mergeCell ref="C31:AJ31"/>
    <mergeCell ref="C32:AJ32"/>
    <mergeCell ref="C34:AJ34"/>
    <mergeCell ref="C36:AJ36"/>
    <mergeCell ref="C37:AJ37"/>
    <mergeCell ref="C38:AJ38"/>
    <mergeCell ref="C39:AJ39"/>
    <mergeCell ref="C35:AJ35"/>
    <mergeCell ref="C50:AJ50"/>
    <mergeCell ref="C49:AJ49"/>
    <mergeCell ref="D42:M42"/>
    <mergeCell ref="D45:M45"/>
    <mergeCell ref="D46:M46"/>
    <mergeCell ref="C44:AJ44"/>
    <mergeCell ref="C48:AJ48"/>
    <mergeCell ref="C43:AJ43"/>
    <mergeCell ref="N42:AI42"/>
    <mergeCell ref="N45:AI45"/>
    <mergeCell ref="N46:AI46"/>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zoomScaleNormal="80" zoomScaleSheetLayoutView="100" workbookViewId="0">
      <selection sqref="A1:XFD1048576"/>
    </sheetView>
  </sheetViews>
  <sheetFormatPr defaultColWidth="8.796875" defaultRowHeight="13"/>
  <cols>
    <col min="1" max="4" width="8.796875" style="289"/>
    <col min="5" max="5" width="11.3984375" style="289" customWidth="1"/>
    <col min="6" max="8" width="8.796875" style="289"/>
    <col min="9" max="9" width="10" style="289" customWidth="1"/>
    <col min="10" max="10" width="7.69921875" style="289" customWidth="1"/>
    <col min="11" max="16384" width="8.796875" style="289"/>
  </cols>
  <sheetData>
    <row r="1" spans="1:10">
      <c r="A1" s="289" t="s">
        <v>281</v>
      </c>
    </row>
    <row r="2" spans="1:10" ht="14">
      <c r="B2" s="290" t="s">
        <v>261</v>
      </c>
      <c r="C2" s="290"/>
      <c r="D2" s="290"/>
      <c r="E2" s="290"/>
      <c r="F2" s="290"/>
      <c r="G2" s="290"/>
      <c r="H2" s="290"/>
      <c r="I2" s="290"/>
      <c r="J2" s="290"/>
    </row>
    <row r="3" spans="1:10" s="291" customFormat="1">
      <c r="B3" s="292"/>
      <c r="C3" s="292"/>
      <c r="D3" s="292"/>
      <c r="E3" s="292"/>
      <c r="F3" s="292"/>
      <c r="G3" s="292"/>
      <c r="H3" s="292"/>
      <c r="I3" s="292"/>
      <c r="J3" s="292"/>
    </row>
    <row r="4" spans="1:10" ht="13.5" thickBot="1">
      <c r="B4" s="293" t="s">
        <v>280</v>
      </c>
      <c r="C4" s="293"/>
      <c r="D4" s="293"/>
      <c r="E4" s="293"/>
      <c r="F4" s="293"/>
      <c r="G4" s="293"/>
      <c r="H4" s="293"/>
      <c r="I4" s="293"/>
      <c r="J4" s="293"/>
    </row>
    <row r="5" spans="1:10" ht="16.25" customHeight="1" thickBot="1">
      <c r="B5" s="294" t="s">
        <v>62</v>
      </c>
      <c r="C5" s="295" t="str">
        <f>'１号'!$U$13&amp;'１号'!$U$14</f>
        <v>社会福祉法人　京都</v>
      </c>
      <c r="D5" s="296"/>
      <c r="E5" s="297"/>
      <c r="F5" s="298" t="s">
        <v>63</v>
      </c>
      <c r="G5" s="299" t="str">
        <f>'１号'!$U$22</f>
        <v>京都保育所</v>
      </c>
      <c r="H5" s="300"/>
      <c r="I5" s="300"/>
      <c r="J5" s="301"/>
    </row>
    <row r="6" spans="1:10" ht="16.25" customHeight="1">
      <c r="B6" s="302" t="s">
        <v>64</v>
      </c>
      <c r="C6" s="303" t="str">
        <f>'１号'!$U$25</f>
        <v>京都　次郎</v>
      </c>
      <c r="D6" s="304"/>
      <c r="E6" s="305"/>
      <c r="F6" s="302" t="s">
        <v>65</v>
      </c>
      <c r="G6" s="306" t="s">
        <v>66</v>
      </c>
      <c r="H6" s="307" t="str">
        <f>'１号'!U26</f>
        <v>075-451-8111</v>
      </c>
      <c r="I6" s="308"/>
      <c r="J6" s="309"/>
    </row>
    <row r="7" spans="1:10" ht="16.25" customHeight="1" thickBot="1">
      <c r="B7" s="310"/>
      <c r="C7" s="311"/>
      <c r="D7" s="312"/>
      <c r="E7" s="313"/>
      <c r="F7" s="310"/>
      <c r="G7" s="314" t="s">
        <v>67</v>
      </c>
      <c r="H7" s="315" t="str">
        <f>'１号'!$U$28</f>
        <v>kodomo@pref.kyoto.lg.jp</v>
      </c>
      <c r="I7" s="316"/>
      <c r="J7" s="317"/>
    </row>
    <row r="8" spans="1:10">
      <c r="B8" s="293"/>
      <c r="C8" s="293"/>
      <c r="D8" s="293"/>
      <c r="E8" s="293"/>
      <c r="F8" s="293"/>
      <c r="G8" s="293"/>
      <c r="H8" s="293"/>
      <c r="I8" s="293"/>
      <c r="J8" s="293"/>
    </row>
    <row r="9" spans="1:10" s="291" customFormat="1" ht="13.5" thickBot="1">
      <c r="B9" s="293" t="s">
        <v>267</v>
      </c>
      <c r="C9" s="293"/>
      <c r="D9" s="293"/>
      <c r="E9" s="293"/>
      <c r="F9" s="293"/>
      <c r="G9" s="293"/>
      <c r="H9" s="293"/>
      <c r="I9" s="293"/>
      <c r="J9" s="293"/>
    </row>
    <row r="10" spans="1:10" s="291" customFormat="1" ht="22.25" customHeight="1">
      <c r="B10" s="318" t="s">
        <v>61</v>
      </c>
      <c r="C10" s="319"/>
      <c r="D10" s="320" t="s">
        <v>268</v>
      </c>
      <c r="E10" s="321"/>
      <c r="F10" s="321"/>
      <c r="G10" s="321"/>
      <c r="H10" s="321"/>
      <c r="I10" s="321"/>
      <c r="J10" s="322"/>
    </row>
    <row r="11" spans="1:10">
      <c r="B11" s="293"/>
      <c r="C11" s="293"/>
      <c r="D11" s="293"/>
      <c r="E11" s="293"/>
      <c r="F11" s="293"/>
      <c r="G11" s="293"/>
      <c r="H11" s="293"/>
      <c r="I11" s="293"/>
      <c r="J11" s="293"/>
    </row>
    <row r="12" spans="1:10" s="291" customFormat="1" ht="13.5" thickBot="1">
      <c r="B12" s="293" t="s">
        <v>272</v>
      </c>
      <c r="C12" s="293"/>
      <c r="D12" s="293"/>
      <c r="E12" s="293"/>
      <c r="F12" s="293"/>
      <c r="G12" s="293"/>
      <c r="H12" s="293"/>
      <c r="I12" s="293"/>
      <c r="J12" s="293"/>
    </row>
    <row r="13" spans="1:10" s="291" customFormat="1" ht="15.65" customHeight="1">
      <c r="B13" s="318" t="s">
        <v>61</v>
      </c>
      <c r="C13" s="319"/>
      <c r="D13" s="320" t="s">
        <v>263</v>
      </c>
      <c r="E13" s="321"/>
      <c r="F13" s="321"/>
      <c r="G13" s="321"/>
      <c r="H13" s="321"/>
      <c r="I13" s="321"/>
      <c r="J13" s="322"/>
    </row>
    <row r="14" spans="1:10" s="291" customFormat="1" ht="15.65" customHeight="1" thickBot="1">
      <c r="B14" s="323"/>
      <c r="C14" s="324"/>
      <c r="D14" s="325" t="s">
        <v>262</v>
      </c>
      <c r="E14" s="326"/>
      <c r="F14" s="326"/>
      <c r="G14" s="326"/>
      <c r="H14" s="326"/>
      <c r="I14" s="326"/>
      <c r="J14" s="327"/>
    </row>
    <row r="15" spans="1:10">
      <c r="B15" s="293"/>
      <c r="C15" s="293"/>
      <c r="D15" s="293"/>
      <c r="E15" s="293"/>
      <c r="F15" s="293"/>
      <c r="G15" s="293"/>
      <c r="H15" s="293"/>
      <c r="I15" s="293"/>
      <c r="J15" s="293"/>
    </row>
    <row r="16" spans="1:10" ht="13.5" thickBot="1">
      <c r="B16" s="293" t="s">
        <v>68</v>
      </c>
      <c r="C16" s="293"/>
      <c r="D16" s="293"/>
      <c r="E16" s="293"/>
      <c r="F16" s="293"/>
      <c r="G16" s="293"/>
      <c r="H16" s="293"/>
      <c r="I16" s="293"/>
      <c r="J16" s="293"/>
    </row>
    <row r="17" spans="2:12" ht="13.5" thickBot="1">
      <c r="B17" s="328"/>
      <c r="C17" s="329" t="s">
        <v>69</v>
      </c>
      <c r="D17" s="329"/>
      <c r="E17" s="329"/>
      <c r="F17" s="329" t="s">
        <v>70</v>
      </c>
      <c r="G17" s="329"/>
      <c r="H17" s="329"/>
      <c r="I17" s="329"/>
      <c r="J17" s="330" t="s">
        <v>71</v>
      </c>
      <c r="L17" s="331"/>
    </row>
    <row r="18" spans="2:12" ht="15.65" customHeight="1">
      <c r="B18" s="332">
        <v>1</v>
      </c>
      <c r="C18" s="333" t="s">
        <v>264</v>
      </c>
      <c r="D18" s="333"/>
      <c r="E18" s="333"/>
      <c r="F18" s="334" t="s">
        <v>265</v>
      </c>
      <c r="G18" s="334"/>
      <c r="H18" s="334"/>
      <c r="I18" s="334"/>
      <c r="J18" s="335"/>
    </row>
    <row r="19" spans="2:12" ht="28.75" customHeight="1">
      <c r="B19" s="336"/>
      <c r="C19" s="337"/>
      <c r="D19" s="337"/>
      <c r="E19" s="337"/>
      <c r="F19" s="338" t="s">
        <v>363</v>
      </c>
      <c r="G19" s="338"/>
      <c r="H19" s="338"/>
      <c r="I19" s="338"/>
      <c r="J19" s="339"/>
    </row>
    <row r="20" spans="2:12" ht="39.65" customHeight="1">
      <c r="B20" s="336"/>
      <c r="C20" s="337"/>
      <c r="D20" s="337"/>
      <c r="E20" s="337"/>
      <c r="F20" s="340" t="s">
        <v>364</v>
      </c>
      <c r="G20" s="340"/>
      <c r="H20" s="340"/>
      <c r="I20" s="340"/>
      <c r="J20" s="339"/>
    </row>
    <row r="21" spans="2:12" ht="39.65" customHeight="1">
      <c r="B21" s="336"/>
      <c r="C21" s="337"/>
      <c r="D21" s="337"/>
      <c r="E21" s="337"/>
      <c r="F21" s="341" t="s">
        <v>266</v>
      </c>
      <c r="G21" s="340"/>
      <c r="H21" s="340"/>
      <c r="I21" s="340"/>
      <c r="J21" s="339"/>
    </row>
    <row r="22" spans="2:12" ht="15.65" customHeight="1">
      <c r="B22" s="336">
        <v>2</v>
      </c>
      <c r="C22" s="338" t="s">
        <v>289</v>
      </c>
      <c r="D22" s="337"/>
      <c r="E22" s="337"/>
      <c r="F22" s="338" t="s">
        <v>365</v>
      </c>
      <c r="G22" s="338"/>
      <c r="H22" s="338"/>
      <c r="I22" s="338"/>
      <c r="J22" s="342"/>
    </row>
    <row r="23" spans="2:12" ht="15.65" customHeight="1">
      <c r="B23" s="336"/>
      <c r="C23" s="337"/>
      <c r="D23" s="337"/>
      <c r="E23" s="337"/>
      <c r="F23" s="340" t="s">
        <v>270</v>
      </c>
      <c r="G23" s="340"/>
      <c r="H23" s="340"/>
      <c r="I23" s="340"/>
      <c r="J23" s="342"/>
    </row>
    <row r="24" spans="2:12" ht="15.65" customHeight="1">
      <c r="B24" s="336"/>
      <c r="C24" s="337"/>
      <c r="D24" s="337"/>
      <c r="E24" s="337"/>
      <c r="F24" s="338" t="s">
        <v>286</v>
      </c>
      <c r="G24" s="337"/>
      <c r="H24" s="337"/>
      <c r="I24" s="337"/>
      <c r="J24" s="339"/>
    </row>
    <row r="25" spans="2:12" ht="28.75" customHeight="1">
      <c r="B25" s="336">
        <v>3</v>
      </c>
      <c r="C25" s="338" t="s">
        <v>290</v>
      </c>
      <c r="D25" s="337"/>
      <c r="E25" s="337"/>
      <c r="F25" s="338" t="s">
        <v>366</v>
      </c>
      <c r="G25" s="338"/>
      <c r="H25" s="338"/>
      <c r="I25" s="338"/>
      <c r="J25" s="342"/>
    </row>
    <row r="26" spans="2:12" ht="15.65" customHeight="1">
      <c r="B26" s="336"/>
      <c r="C26" s="337"/>
      <c r="D26" s="337"/>
      <c r="E26" s="337"/>
      <c r="F26" s="338" t="s">
        <v>286</v>
      </c>
      <c r="G26" s="337"/>
      <c r="H26" s="337"/>
      <c r="I26" s="337"/>
      <c r="J26" s="339"/>
    </row>
    <row r="27" spans="2:12" ht="28.75" customHeight="1">
      <c r="B27" s="336">
        <v>4</v>
      </c>
      <c r="C27" s="338" t="s">
        <v>271</v>
      </c>
      <c r="D27" s="338"/>
      <c r="E27" s="338"/>
      <c r="F27" s="338" t="s">
        <v>367</v>
      </c>
      <c r="G27" s="338"/>
      <c r="H27" s="338"/>
      <c r="I27" s="338"/>
      <c r="J27" s="342"/>
    </row>
    <row r="28" spans="2:12" ht="15.65" customHeight="1">
      <c r="B28" s="336"/>
      <c r="C28" s="338"/>
      <c r="D28" s="338"/>
      <c r="E28" s="338"/>
      <c r="F28" s="338" t="s">
        <v>73</v>
      </c>
      <c r="G28" s="338"/>
      <c r="H28" s="338"/>
      <c r="I28" s="338"/>
      <c r="J28" s="342"/>
    </row>
    <row r="29" spans="2:12" ht="28.75" customHeight="1">
      <c r="B29" s="336">
        <v>5</v>
      </c>
      <c r="C29" s="338" t="s">
        <v>292</v>
      </c>
      <c r="D29" s="338"/>
      <c r="E29" s="338"/>
      <c r="F29" s="340" t="s">
        <v>273</v>
      </c>
      <c r="G29" s="343"/>
      <c r="H29" s="343"/>
      <c r="I29" s="343"/>
      <c r="J29" s="342"/>
    </row>
    <row r="30" spans="2:12" ht="28.75" customHeight="1">
      <c r="B30" s="336"/>
      <c r="C30" s="338"/>
      <c r="D30" s="338"/>
      <c r="E30" s="338"/>
      <c r="F30" s="338" t="s">
        <v>274</v>
      </c>
      <c r="G30" s="338"/>
      <c r="H30" s="338"/>
      <c r="I30" s="338"/>
      <c r="J30" s="339"/>
    </row>
    <row r="31" spans="2:12" ht="28.75" customHeight="1">
      <c r="B31" s="336"/>
      <c r="C31" s="338"/>
      <c r="D31" s="338"/>
      <c r="E31" s="338"/>
      <c r="F31" s="340" t="s">
        <v>275</v>
      </c>
      <c r="G31" s="340"/>
      <c r="H31" s="340"/>
      <c r="I31" s="340"/>
      <c r="J31" s="339"/>
    </row>
    <row r="32" spans="2:12" ht="28.75" customHeight="1">
      <c r="B32" s="336"/>
      <c r="C32" s="338"/>
      <c r="D32" s="338"/>
      <c r="E32" s="338"/>
      <c r="F32" s="340" t="s">
        <v>276</v>
      </c>
      <c r="G32" s="340"/>
      <c r="H32" s="340"/>
      <c r="I32" s="340"/>
      <c r="J32" s="339"/>
    </row>
    <row r="33" spans="2:10" ht="49.25" customHeight="1">
      <c r="B33" s="344">
        <v>6</v>
      </c>
      <c r="C33" s="338" t="s">
        <v>360</v>
      </c>
      <c r="D33" s="338"/>
      <c r="E33" s="338"/>
      <c r="F33" s="338" t="s">
        <v>279</v>
      </c>
      <c r="G33" s="338"/>
      <c r="H33" s="338"/>
      <c r="I33" s="338"/>
      <c r="J33" s="339"/>
    </row>
    <row r="34" spans="2:10" ht="28.75" customHeight="1">
      <c r="B34" s="344">
        <v>7</v>
      </c>
      <c r="C34" s="338" t="s">
        <v>277</v>
      </c>
      <c r="D34" s="338"/>
      <c r="E34" s="338"/>
      <c r="F34" s="338" t="s">
        <v>278</v>
      </c>
      <c r="G34" s="338"/>
      <c r="H34" s="338"/>
      <c r="I34" s="338"/>
      <c r="J34" s="339"/>
    </row>
    <row r="35" spans="2:10" ht="28.75" customHeight="1" thickBot="1">
      <c r="B35" s="345">
        <v>8</v>
      </c>
      <c r="C35" s="346" t="s">
        <v>72</v>
      </c>
      <c r="D35" s="346"/>
      <c r="E35" s="346"/>
      <c r="F35" s="347" t="s">
        <v>269</v>
      </c>
      <c r="G35" s="347"/>
      <c r="H35" s="347"/>
      <c r="I35" s="347"/>
      <c r="J35" s="348"/>
    </row>
  </sheetData>
  <sheetProtection algorithmName="SHA-512" hashValue="anZ53suat1RQ9FZkGregsVeDaxkHaWnDDDKqMyJxAlNYCJUMWofgl1lglOfZpeiR6DLZbB88dgo/gIRehlcfuA==" saltValue="02quYMRgnbt6EeOiHEK4Dg==" spinCount="100000" sheet="1" selectLockedCells="1"/>
  <mergeCells count="46">
    <mergeCell ref="B10:C10"/>
    <mergeCell ref="D10:J10"/>
    <mergeCell ref="B2:J2"/>
    <mergeCell ref="C5:E5"/>
    <mergeCell ref="G5:J5"/>
    <mergeCell ref="B6:B7"/>
    <mergeCell ref="C6:E7"/>
    <mergeCell ref="F6:F7"/>
    <mergeCell ref="H6:J6"/>
    <mergeCell ref="H7:J7"/>
    <mergeCell ref="F22:I22"/>
    <mergeCell ref="F24:I24"/>
    <mergeCell ref="F20:I20"/>
    <mergeCell ref="F21:I21"/>
    <mergeCell ref="C17:E17"/>
    <mergeCell ref="F17:I17"/>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51"/>
  <sheetViews>
    <sheetView view="pageBreakPreview" zoomScaleNormal="80" zoomScaleSheetLayoutView="100" workbookViewId="0">
      <selection sqref="A1:XFD1048576"/>
    </sheetView>
  </sheetViews>
  <sheetFormatPr defaultColWidth="2.69921875" defaultRowHeight="14"/>
  <cols>
    <col min="1" max="16384" width="2.69921875" style="76"/>
  </cols>
  <sheetData>
    <row r="1" spans="1:36">
      <c r="A1" s="76" t="s">
        <v>175</v>
      </c>
    </row>
    <row r="3" spans="1:36" ht="14" customHeight="1">
      <c r="AA3" s="78">
        <v>46266</v>
      </c>
      <c r="AB3" s="79"/>
      <c r="AC3" s="79"/>
      <c r="AD3" s="79"/>
      <c r="AE3" s="79"/>
      <c r="AF3" s="79"/>
      <c r="AG3" s="79"/>
      <c r="AH3" s="79"/>
      <c r="AI3" s="79"/>
      <c r="AJ3" s="79"/>
    </row>
    <row r="4" spans="1:36">
      <c r="AA4" s="80" t="s">
        <v>255</v>
      </c>
      <c r="AB4" s="80"/>
      <c r="AC4" s="80"/>
      <c r="AD4" s="80"/>
      <c r="AE4" s="80"/>
      <c r="AF4" s="80"/>
      <c r="AG4" s="80"/>
      <c r="AH4" s="80"/>
      <c r="AI4" s="80"/>
      <c r="AJ4" s="80"/>
    </row>
    <row r="5" spans="1:36">
      <c r="AA5" s="80"/>
      <c r="AB5" s="80"/>
      <c r="AC5" s="80"/>
      <c r="AD5" s="80"/>
      <c r="AE5" s="80"/>
      <c r="AF5" s="80"/>
      <c r="AG5" s="80"/>
      <c r="AH5" s="80"/>
      <c r="AI5" s="80"/>
      <c r="AJ5" s="80"/>
    </row>
    <row r="6" spans="1:36">
      <c r="A6" s="76" t="s">
        <v>189</v>
      </c>
    </row>
    <row r="8" spans="1:36">
      <c r="Q8" s="76" t="s">
        <v>9</v>
      </c>
    </row>
    <row r="9" spans="1:36" ht="14" customHeight="1">
      <c r="T9" s="76" t="s">
        <v>11</v>
      </c>
      <c r="U9" s="349" t="str">
        <f>'１号'!U8:AJ8</f>
        <v>602-8750</v>
      </c>
      <c r="V9" s="350"/>
      <c r="W9" s="350"/>
      <c r="X9" s="350"/>
      <c r="Y9" s="350"/>
      <c r="Z9" s="350"/>
      <c r="AA9" s="350"/>
      <c r="AB9" s="350"/>
      <c r="AC9" s="350"/>
      <c r="AD9" s="350"/>
      <c r="AE9" s="350"/>
      <c r="AF9" s="350"/>
      <c r="AG9" s="350"/>
      <c r="AH9" s="350"/>
      <c r="AI9" s="350"/>
      <c r="AJ9" s="350"/>
    </row>
    <row r="10" spans="1:36" ht="14" customHeight="1">
      <c r="U10" s="351" t="str">
        <f>'１号'!U9</f>
        <v>京都市上京区下立売通新町西入薮之内町</v>
      </c>
      <c r="V10" s="351"/>
      <c r="W10" s="351"/>
      <c r="X10" s="351"/>
      <c r="Y10" s="351"/>
      <c r="Z10" s="351"/>
      <c r="AA10" s="351"/>
      <c r="AB10" s="351"/>
      <c r="AC10" s="351"/>
      <c r="AD10" s="351"/>
      <c r="AE10" s="351"/>
      <c r="AF10" s="351"/>
      <c r="AG10" s="351"/>
      <c r="AH10" s="351"/>
      <c r="AI10" s="351"/>
      <c r="AJ10" s="351"/>
    </row>
    <row r="11" spans="1:36">
      <c r="U11" s="351"/>
      <c r="V11" s="351"/>
      <c r="W11" s="351"/>
      <c r="X11" s="351"/>
      <c r="Y11" s="351"/>
      <c r="Z11" s="351"/>
      <c r="AA11" s="351"/>
      <c r="AB11" s="351"/>
      <c r="AC11" s="351"/>
      <c r="AD11" s="351"/>
      <c r="AE11" s="351"/>
      <c r="AF11" s="351"/>
      <c r="AG11" s="351"/>
      <c r="AH11" s="351"/>
      <c r="AI11" s="351"/>
      <c r="AJ11" s="351"/>
    </row>
    <row r="13" spans="1:36">
      <c r="Q13" s="76" t="s">
        <v>260</v>
      </c>
    </row>
    <row r="14" spans="1:36">
      <c r="S14" s="76" t="s">
        <v>212</v>
      </c>
      <c r="U14" s="352" t="str">
        <f>'１号'!$U$13</f>
        <v>社会福祉法人　</v>
      </c>
      <c r="V14" s="352"/>
      <c r="W14" s="352"/>
      <c r="X14" s="352"/>
      <c r="Y14" s="352"/>
      <c r="Z14" s="352"/>
      <c r="AA14" s="352"/>
      <c r="AB14" s="352"/>
      <c r="AC14" s="352"/>
      <c r="AD14" s="352"/>
      <c r="AE14" s="352"/>
      <c r="AF14" s="352"/>
      <c r="AG14" s="352"/>
      <c r="AH14" s="352"/>
      <c r="AI14" s="352"/>
      <c r="AJ14" s="352"/>
    </row>
    <row r="15" spans="1:36">
      <c r="S15" s="76" t="s">
        <v>213</v>
      </c>
      <c r="U15" s="353" t="str">
        <f>'１号'!$U$14</f>
        <v>京都</v>
      </c>
      <c r="V15" s="353"/>
      <c r="W15" s="353"/>
      <c r="X15" s="353"/>
      <c r="Y15" s="353"/>
      <c r="Z15" s="353"/>
      <c r="AA15" s="353"/>
      <c r="AB15" s="353"/>
      <c r="AC15" s="353"/>
      <c r="AD15" s="353"/>
      <c r="AE15" s="353"/>
      <c r="AF15" s="353"/>
      <c r="AG15" s="353"/>
      <c r="AH15" s="353"/>
      <c r="AI15" s="353"/>
      <c r="AJ15" s="353"/>
    </row>
    <row r="17" spans="1:37">
      <c r="Q17" s="76" t="s">
        <v>8</v>
      </c>
      <c r="AH17" s="87"/>
      <c r="AI17" s="87"/>
      <c r="AJ17" s="87"/>
    </row>
    <row r="18" spans="1:37">
      <c r="T18" s="88" t="s">
        <v>164</v>
      </c>
      <c r="U18" s="352" t="str">
        <f>'１号'!U17</f>
        <v>理事長</v>
      </c>
      <c r="V18" s="352"/>
      <c r="W18" s="352"/>
      <c r="X18" s="352"/>
      <c r="Y18" s="352"/>
      <c r="Z18" s="352"/>
      <c r="AA18" s="352"/>
      <c r="AB18" s="352"/>
      <c r="AC18" s="352"/>
      <c r="AD18" s="352"/>
      <c r="AE18" s="352"/>
      <c r="AF18" s="352"/>
      <c r="AG18" s="352"/>
      <c r="AH18" s="352"/>
      <c r="AI18" s="352"/>
      <c r="AJ18" s="352"/>
    </row>
    <row r="19" spans="1:37">
      <c r="T19" s="88" t="s">
        <v>165</v>
      </c>
      <c r="U19" s="354" t="str">
        <f>'１号'!U18</f>
        <v>京都　太郎</v>
      </c>
      <c r="V19" s="354"/>
      <c r="W19" s="354"/>
      <c r="X19" s="354"/>
      <c r="Y19" s="354"/>
      <c r="Z19" s="354"/>
      <c r="AA19" s="354"/>
      <c r="AB19" s="354"/>
      <c r="AC19" s="354"/>
      <c r="AD19" s="354"/>
      <c r="AE19" s="354"/>
      <c r="AF19" s="354"/>
      <c r="AG19" s="354"/>
      <c r="AH19" s="354"/>
      <c r="AI19" s="354"/>
      <c r="AJ19" s="354"/>
    </row>
    <row r="20" spans="1:37">
      <c r="R20" s="255" t="s">
        <v>134</v>
      </c>
      <c r="S20" s="80" t="s">
        <v>254</v>
      </c>
      <c r="T20" s="80"/>
      <c r="U20" s="80"/>
      <c r="V20" s="80"/>
      <c r="W20" s="80"/>
      <c r="X20" s="80"/>
      <c r="Y20" s="80"/>
      <c r="Z20" s="80"/>
      <c r="AA20" s="80"/>
      <c r="AB20" s="80"/>
      <c r="AC20" s="80"/>
      <c r="AD20" s="80"/>
      <c r="AE20" s="80"/>
      <c r="AF20" s="80"/>
      <c r="AG20" s="80"/>
      <c r="AH20" s="80"/>
      <c r="AI20" s="80"/>
      <c r="AJ20" s="80"/>
      <c r="AK20" s="255"/>
    </row>
    <row r="21" spans="1:37">
      <c r="R21" s="255"/>
      <c r="S21" s="80"/>
      <c r="T21" s="80"/>
      <c r="U21" s="80"/>
      <c r="V21" s="80"/>
      <c r="W21" s="80"/>
      <c r="X21" s="80"/>
      <c r="Y21" s="80"/>
      <c r="Z21" s="80"/>
      <c r="AA21" s="80"/>
      <c r="AB21" s="80"/>
      <c r="AC21" s="80"/>
      <c r="AD21" s="80"/>
      <c r="AE21" s="80"/>
      <c r="AF21" s="80"/>
      <c r="AG21" s="80"/>
      <c r="AH21" s="80"/>
      <c r="AI21" s="80"/>
      <c r="AJ21" s="80"/>
      <c r="AK21" s="255"/>
    </row>
    <row r="23" spans="1:37" ht="14.5" customHeight="1">
      <c r="Q23" s="76" t="s">
        <v>242</v>
      </c>
      <c r="AH23" s="87"/>
      <c r="AI23" s="87"/>
      <c r="AJ23" s="87"/>
    </row>
    <row r="24" spans="1:37" ht="14.5" customHeight="1">
      <c r="U24" s="354" t="str">
        <f>'１号'!$U$22</f>
        <v>京都保育所</v>
      </c>
      <c r="V24" s="354"/>
      <c r="W24" s="354"/>
      <c r="X24" s="354"/>
      <c r="Y24" s="354"/>
      <c r="Z24" s="354"/>
      <c r="AA24" s="354"/>
      <c r="AB24" s="354"/>
      <c r="AC24" s="354"/>
      <c r="AD24" s="354"/>
      <c r="AE24" s="354"/>
      <c r="AF24" s="354"/>
      <c r="AG24" s="354"/>
      <c r="AH24" s="354"/>
      <c r="AI24" s="354"/>
      <c r="AJ24" s="354"/>
    </row>
    <row r="25" spans="1:37" ht="14.5" customHeight="1">
      <c r="U25" s="86"/>
      <c r="V25" s="86"/>
      <c r="W25" s="86"/>
      <c r="X25" s="86"/>
      <c r="Y25" s="86"/>
      <c r="Z25" s="86"/>
      <c r="AA25" s="86"/>
      <c r="AB25" s="86"/>
      <c r="AC25" s="86"/>
      <c r="AD25" s="86"/>
      <c r="AE25" s="86"/>
      <c r="AF25" s="86"/>
      <c r="AG25" s="86"/>
      <c r="AH25" s="86"/>
      <c r="AI25" s="86"/>
      <c r="AJ25" s="86"/>
    </row>
    <row r="26" spans="1:37" ht="14.25" customHeight="1">
      <c r="C26" s="94" t="str">
        <f>TEXT('１号'!$AM$3,"ggge")&amp;"年度保育環境等向上支援事業費補助金変更承認申請書"</f>
        <v>令和8年度保育環境等向上支援事業費補助金変更承認申請書</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row>
    <row r="27" spans="1:37">
      <c r="B27" s="95"/>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row>
    <row r="28" spans="1:37">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row>
    <row r="29" spans="1:37">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row>
    <row r="31" spans="1:37">
      <c r="A31" s="355" t="s">
        <v>466</v>
      </c>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row>
    <row r="32" spans="1:37">
      <c r="A32" s="355"/>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row>
    <row r="33" spans="1:37">
      <c r="A33" s="355"/>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row>
    <row r="35" spans="1:37">
      <c r="A35" s="97" t="s">
        <v>0</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row>
    <row r="39" spans="1:37">
      <c r="A39" s="76" t="s">
        <v>2</v>
      </c>
    </row>
    <row r="40" spans="1:37">
      <c r="C40" s="82" t="s">
        <v>448</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7">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3" spans="1:37">
      <c r="A43" s="76" t="s">
        <v>3</v>
      </c>
    </row>
    <row r="44" spans="1:37">
      <c r="A44" s="76" t="s">
        <v>25</v>
      </c>
      <c r="O44" s="88" t="s">
        <v>15</v>
      </c>
      <c r="P44" s="356">
        <v>500000</v>
      </c>
      <c r="Q44" s="356"/>
      <c r="R44" s="356"/>
      <c r="S44" s="356"/>
      <c r="T44" s="76" t="s">
        <v>17</v>
      </c>
      <c r="V44" s="16"/>
    </row>
    <row r="46" spans="1:37">
      <c r="A46" s="76" t="s">
        <v>26</v>
      </c>
      <c r="O46" s="88" t="s">
        <v>15</v>
      </c>
      <c r="P46" s="356">
        <v>300000</v>
      </c>
      <c r="Q46" s="356"/>
      <c r="R46" s="356"/>
      <c r="S46" s="356"/>
      <c r="T46" s="76" t="s">
        <v>17</v>
      </c>
      <c r="V46" s="16"/>
    </row>
    <row r="48" spans="1:37">
      <c r="A48" s="76" t="s">
        <v>4</v>
      </c>
    </row>
    <row r="49" spans="1:1">
      <c r="A49" s="76" t="s">
        <v>16</v>
      </c>
    </row>
    <row r="50" spans="1:1">
      <c r="A50" s="76" t="s">
        <v>94</v>
      </c>
    </row>
    <row r="51" spans="1:1">
      <c r="A51" s="76" t="s">
        <v>353</v>
      </c>
    </row>
  </sheetData>
  <sheetProtection algorithmName="SHA-512" hashValue="cO44THY5Nl8dCZ6NxkhBcnbEuM2SwLBO2Yms695dS1Fv9WKE31Z74bkfyy4YtsNJQtgMm1WQbC5By7eRxn+DWA==" saltValue="521n9baa8tnFMPtHt6ba5A==" spinCount="100000" sheet="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2">
    <dataValidation type="date" imeMode="disabled" allowBlank="1" showInputMessage="1" showErrorMessage="1" sqref="AA3:AJ3" xr:uid="{7F661670-80E9-4114-B62D-774E5FD97FAC}">
      <formula1>46235</formula1>
      <formula2>46446</formula2>
    </dataValidation>
    <dataValidation imeMode="disabled" allowBlank="1" showInputMessage="1" showErrorMessage="1" sqref="P44:S44 P46:S46" xr:uid="{3F02C5BD-8F35-4D60-8C53-B921B837427D}"/>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90"/>
  <sheetViews>
    <sheetView view="pageBreakPreview" zoomScaleNormal="100" zoomScaleSheetLayoutView="100" workbookViewId="0">
      <selection sqref="A1:XFD1048576"/>
    </sheetView>
  </sheetViews>
  <sheetFormatPr defaultColWidth="2.69921875" defaultRowHeight="14"/>
  <cols>
    <col min="1" max="16384" width="2.69921875" style="76"/>
  </cols>
  <sheetData>
    <row r="1" spans="1:36">
      <c r="A1" s="76" t="s">
        <v>145</v>
      </c>
    </row>
    <row r="3" spans="1:36" ht="14" customHeight="1">
      <c r="AA3" s="78">
        <v>46357</v>
      </c>
      <c r="AB3" s="79"/>
      <c r="AC3" s="79"/>
      <c r="AD3" s="79"/>
      <c r="AE3" s="79"/>
      <c r="AF3" s="79"/>
      <c r="AG3" s="79"/>
      <c r="AH3" s="79"/>
      <c r="AI3" s="79"/>
      <c r="AJ3" s="79"/>
    </row>
    <row r="4" spans="1:36">
      <c r="AA4" s="80" t="s">
        <v>253</v>
      </c>
      <c r="AB4" s="80"/>
      <c r="AC4" s="80"/>
      <c r="AD4" s="80"/>
      <c r="AE4" s="80"/>
      <c r="AF4" s="80"/>
      <c r="AG4" s="80"/>
      <c r="AH4" s="80"/>
      <c r="AI4" s="80"/>
      <c r="AJ4" s="80"/>
    </row>
    <row r="5" spans="1:36">
      <c r="AA5" s="80"/>
      <c r="AB5" s="80"/>
      <c r="AC5" s="80"/>
      <c r="AD5" s="80"/>
      <c r="AE5" s="80"/>
      <c r="AF5" s="80"/>
      <c r="AG5" s="80"/>
      <c r="AH5" s="80"/>
      <c r="AI5" s="80"/>
      <c r="AJ5" s="80"/>
    </row>
    <row r="6" spans="1:36">
      <c r="A6" s="76" t="s">
        <v>189</v>
      </c>
    </row>
    <row r="8" spans="1:36">
      <c r="Q8" s="76" t="s">
        <v>9</v>
      </c>
    </row>
    <row r="9" spans="1:36" ht="14" customHeight="1">
      <c r="T9" s="76" t="s">
        <v>11</v>
      </c>
      <c r="U9" s="349" t="str">
        <f>'１号'!U8:AJ8</f>
        <v>602-8750</v>
      </c>
      <c r="V9" s="350"/>
      <c r="W9" s="350"/>
      <c r="X9" s="350"/>
      <c r="Y9" s="350"/>
      <c r="Z9" s="350"/>
      <c r="AA9" s="350"/>
      <c r="AB9" s="350"/>
      <c r="AC9" s="350"/>
      <c r="AD9" s="350"/>
      <c r="AE9" s="350"/>
      <c r="AF9" s="350"/>
      <c r="AG9" s="350"/>
      <c r="AH9" s="350"/>
      <c r="AI9" s="350"/>
      <c r="AJ9" s="350"/>
    </row>
    <row r="10" spans="1:36" ht="14" customHeight="1">
      <c r="U10" s="351" t="str">
        <f>'１号'!U9</f>
        <v>京都市上京区下立売通新町西入薮之内町</v>
      </c>
      <c r="V10" s="351"/>
      <c r="W10" s="351"/>
      <c r="X10" s="351"/>
      <c r="Y10" s="351"/>
      <c r="Z10" s="351"/>
      <c r="AA10" s="351"/>
      <c r="AB10" s="351"/>
      <c r="AC10" s="351"/>
      <c r="AD10" s="351"/>
      <c r="AE10" s="351"/>
      <c r="AF10" s="351"/>
      <c r="AG10" s="351"/>
      <c r="AH10" s="351"/>
      <c r="AI10" s="351"/>
      <c r="AJ10" s="351"/>
    </row>
    <row r="11" spans="1:36">
      <c r="U11" s="351"/>
      <c r="V11" s="351"/>
      <c r="W11" s="351"/>
      <c r="X11" s="351"/>
      <c r="Y11" s="351"/>
      <c r="Z11" s="351"/>
      <c r="AA11" s="351"/>
      <c r="AB11" s="351"/>
      <c r="AC11" s="351"/>
      <c r="AD11" s="351"/>
      <c r="AE11" s="351"/>
      <c r="AF11" s="351"/>
      <c r="AG11" s="351"/>
      <c r="AH11" s="351"/>
      <c r="AI11" s="351"/>
      <c r="AJ11" s="351"/>
    </row>
    <row r="13" spans="1:36">
      <c r="Q13" s="76" t="s">
        <v>260</v>
      </c>
    </row>
    <row r="14" spans="1:36">
      <c r="S14" s="76" t="s">
        <v>212</v>
      </c>
      <c r="U14" s="352" t="str">
        <f>'１号'!$U$13</f>
        <v>社会福祉法人　</v>
      </c>
      <c r="V14" s="352"/>
      <c r="W14" s="352"/>
      <c r="X14" s="352"/>
      <c r="Y14" s="352"/>
      <c r="Z14" s="352"/>
      <c r="AA14" s="352"/>
      <c r="AB14" s="352"/>
      <c r="AC14" s="352"/>
      <c r="AD14" s="352"/>
      <c r="AE14" s="352"/>
      <c r="AF14" s="352"/>
      <c r="AG14" s="352"/>
      <c r="AH14" s="352"/>
      <c r="AI14" s="352"/>
      <c r="AJ14" s="352"/>
    </row>
    <row r="15" spans="1:36">
      <c r="S15" s="76" t="s">
        <v>213</v>
      </c>
      <c r="U15" s="353" t="str">
        <f>'１号'!$U$14</f>
        <v>京都</v>
      </c>
      <c r="V15" s="353"/>
      <c r="W15" s="353"/>
      <c r="X15" s="353"/>
      <c r="Y15" s="353"/>
      <c r="Z15" s="353"/>
      <c r="AA15" s="353"/>
      <c r="AB15" s="353"/>
      <c r="AC15" s="353"/>
      <c r="AD15" s="353"/>
      <c r="AE15" s="353"/>
      <c r="AF15" s="353"/>
      <c r="AG15" s="353"/>
      <c r="AH15" s="353"/>
      <c r="AI15" s="353"/>
      <c r="AJ15" s="353"/>
    </row>
    <row r="16" spans="1:36">
      <c r="U16" s="357"/>
      <c r="V16" s="357"/>
      <c r="W16" s="357"/>
      <c r="X16" s="357"/>
      <c r="Y16" s="357"/>
      <c r="Z16" s="357"/>
      <c r="AA16" s="357"/>
      <c r="AB16" s="357"/>
      <c r="AC16" s="357"/>
      <c r="AD16" s="357"/>
      <c r="AE16" s="357"/>
      <c r="AF16" s="357"/>
      <c r="AG16" s="357"/>
      <c r="AH16" s="357"/>
      <c r="AI16" s="357"/>
      <c r="AJ16" s="357"/>
    </row>
    <row r="17" spans="1:37">
      <c r="Q17" s="76" t="s">
        <v>8</v>
      </c>
      <c r="AH17" s="87"/>
      <c r="AI17" s="87"/>
      <c r="AJ17" s="87"/>
    </row>
    <row r="18" spans="1:37">
      <c r="T18" s="88" t="s">
        <v>164</v>
      </c>
      <c r="U18" s="352" t="str">
        <f>'１号'!U17</f>
        <v>理事長</v>
      </c>
      <c r="V18" s="352"/>
      <c r="W18" s="352"/>
      <c r="X18" s="352"/>
      <c r="Y18" s="352"/>
      <c r="Z18" s="352"/>
      <c r="AA18" s="352"/>
      <c r="AB18" s="352"/>
      <c r="AC18" s="352"/>
      <c r="AD18" s="352"/>
      <c r="AE18" s="352"/>
      <c r="AF18" s="352"/>
      <c r="AG18" s="352"/>
      <c r="AH18" s="352"/>
      <c r="AI18" s="352"/>
      <c r="AJ18" s="352"/>
    </row>
    <row r="19" spans="1:37">
      <c r="T19" s="88" t="s">
        <v>165</v>
      </c>
      <c r="U19" s="354" t="str">
        <f>'１号'!U18</f>
        <v>京都　太郎</v>
      </c>
      <c r="V19" s="354"/>
      <c r="W19" s="354"/>
      <c r="X19" s="354"/>
      <c r="Y19" s="354"/>
      <c r="Z19" s="354"/>
      <c r="AA19" s="354"/>
      <c r="AB19" s="354"/>
      <c r="AC19" s="354"/>
      <c r="AD19" s="354"/>
      <c r="AE19" s="354"/>
      <c r="AF19" s="354"/>
      <c r="AG19" s="354"/>
      <c r="AH19" s="354"/>
      <c r="AI19" s="354"/>
      <c r="AJ19" s="354"/>
    </row>
    <row r="20" spans="1:37" ht="14" customHeight="1">
      <c r="R20" s="255" t="s">
        <v>134</v>
      </c>
      <c r="S20" s="255" t="s">
        <v>135</v>
      </c>
      <c r="T20" s="358"/>
      <c r="U20" s="358"/>
      <c r="V20" s="358"/>
      <c r="W20" s="358"/>
      <c r="X20" s="358"/>
      <c r="Y20" s="358"/>
      <c r="Z20" s="358"/>
      <c r="AA20" s="358"/>
      <c r="AB20" s="358"/>
      <c r="AC20" s="358"/>
      <c r="AD20" s="358"/>
      <c r="AE20" s="358"/>
      <c r="AF20" s="358"/>
      <c r="AG20" s="358"/>
      <c r="AH20" s="358"/>
      <c r="AI20" s="358"/>
      <c r="AJ20" s="358"/>
      <c r="AK20" s="255"/>
    </row>
    <row r="21" spans="1:37">
      <c r="R21" s="255"/>
      <c r="S21" s="358"/>
      <c r="T21" s="358"/>
      <c r="U21" s="358"/>
      <c r="V21" s="358"/>
      <c r="W21" s="358"/>
      <c r="X21" s="358"/>
      <c r="Y21" s="358"/>
      <c r="Z21" s="358"/>
      <c r="AA21" s="358"/>
      <c r="AB21" s="358"/>
      <c r="AC21" s="358"/>
      <c r="AD21" s="358"/>
      <c r="AE21" s="358"/>
      <c r="AF21" s="358"/>
      <c r="AG21" s="358"/>
      <c r="AH21" s="358"/>
      <c r="AI21" s="358"/>
      <c r="AJ21" s="358"/>
      <c r="AK21" s="255"/>
    </row>
    <row r="22" spans="1:37">
      <c r="R22" s="255"/>
      <c r="S22" s="255"/>
      <c r="T22" s="255"/>
      <c r="U22" s="255"/>
      <c r="V22" s="255"/>
      <c r="W22" s="255"/>
      <c r="X22" s="255"/>
      <c r="Y22" s="255"/>
      <c r="Z22" s="255"/>
      <c r="AA22" s="255"/>
      <c r="AB22" s="255"/>
      <c r="AC22" s="255"/>
      <c r="AD22" s="255"/>
      <c r="AE22" s="255"/>
      <c r="AF22" s="255"/>
      <c r="AG22" s="255"/>
      <c r="AH22" s="255"/>
      <c r="AI22" s="255"/>
      <c r="AJ22" s="255"/>
      <c r="AK22" s="255"/>
    </row>
    <row r="23" spans="1:37" ht="14.5" customHeight="1">
      <c r="Q23" s="76" t="s">
        <v>242</v>
      </c>
      <c r="AH23" s="87"/>
      <c r="AI23" s="87"/>
      <c r="AJ23" s="87"/>
    </row>
    <row r="24" spans="1:37" ht="14.5" customHeight="1">
      <c r="U24" s="354" t="str">
        <f>'１号'!$U$22</f>
        <v>京都保育所</v>
      </c>
      <c r="V24" s="354"/>
      <c r="W24" s="354"/>
      <c r="X24" s="354"/>
      <c r="Y24" s="354"/>
      <c r="Z24" s="354"/>
      <c r="AA24" s="354"/>
      <c r="AB24" s="354"/>
      <c r="AC24" s="354"/>
      <c r="AD24" s="354"/>
      <c r="AE24" s="354"/>
      <c r="AF24" s="354"/>
      <c r="AG24" s="354"/>
      <c r="AH24" s="354"/>
      <c r="AI24" s="354"/>
      <c r="AJ24" s="354"/>
    </row>
    <row r="26" spans="1:37" ht="14.25" customHeight="1">
      <c r="C26" s="94" t="str">
        <f>TEXT('１号'!$AM$3,"ggge")&amp;"年度保育環境等向上支援事業費補助金事業中止（廃止）申請書"</f>
        <v>令和8年度保育環境等向上支援事業費補助金事業中止（廃止）申請書</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row>
    <row r="27" spans="1:37">
      <c r="B27" s="95"/>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row>
    <row r="28" spans="1:37">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row>
    <row r="29" spans="1:37">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row>
    <row r="31" spans="1:37">
      <c r="A31" s="355" t="s">
        <v>467</v>
      </c>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row>
    <row r="32" spans="1:37">
      <c r="A32" s="355"/>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row>
    <row r="33" spans="1:37">
      <c r="A33" s="355"/>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row>
    <row r="35" spans="1:37">
      <c r="A35" s="97" t="s">
        <v>0</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row>
    <row r="38" spans="1:37">
      <c r="A38" s="76" t="s">
        <v>7</v>
      </c>
    </row>
    <row r="39" spans="1:37">
      <c r="C39" s="82" t="s">
        <v>449</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7">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3" spans="1:37">
      <c r="A43" s="76" t="s">
        <v>256</v>
      </c>
      <c r="O43" s="88" t="s">
        <v>15</v>
      </c>
      <c r="P43" s="359">
        <v>500000</v>
      </c>
      <c r="Q43" s="359"/>
      <c r="R43" s="359"/>
      <c r="S43" s="359"/>
      <c r="T43" s="76" t="s">
        <v>17</v>
      </c>
      <c r="V43" s="16"/>
    </row>
    <row r="46" spans="1:37">
      <c r="A46" s="76" t="s">
        <v>257</v>
      </c>
    </row>
    <row r="47" spans="1:37">
      <c r="C47" s="360">
        <v>46357</v>
      </c>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row>
    <row r="49" spans="1:1">
      <c r="A49" s="76" t="s">
        <v>258</v>
      </c>
    </row>
    <row r="50" spans="1:1">
      <c r="A50" s="76" t="s">
        <v>354</v>
      </c>
    </row>
    <row r="63" spans="1:1" ht="14.25" customHeight="1"/>
    <row r="65" s="76" customFormat="1"/>
    <row r="66" s="76" customFormat="1"/>
    <row r="67" s="76" customFormat="1"/>
    <row r="68" s="76" customFormat="1"/>
    <row r="69" s="76" customFormat="1"/>
    <row r="70" s="76" customFormat="1"/>
    <row r="71" s="76" customFormat="1"/>
    <row r="72" s="76" customFormat="1"/>
    <row r="73" s="76" customFormat="1"/>
    <row r="74" s="76" customFormat="1"/>
    <row r="75" s="76" customFormat="1"/>
    <row r="76" s="76" customFormat="1"/>
    <row r="77" s="76" customFormat="1"/>
    <row r="78" s="76" customFormat="1"/>
    <row r="79" s="76" customFormat="1"/>
    <row r="80" s="76" customFormat="1" ht="14.25" customHeight="1"/>
    <row r="81" s="76" customFormat="1"/>
    <row r="82" s="76" customFormat="1"/>
    <row r="83" s="76" customFormat="1"/>
    <row r="84" s="76" customFormat="1"/>
    <row r="85" s="76" customFormat="1" ht="14.25" customHeight="1"/>
    <row r="86" s="76" customFormat="1"/>
    <row r="87" s="76" customFormat="1"/>
    <row r="88" s="76" customFormat="1"/>
    <row r="89" s="76" customFormat="1"/>
    <row r="90" s="76" customFormat="1"/>
  </sheetData>
  <sheetProtection algorithmName="SHA-512" hashValue="IAZgkzMy5lS+CuN+e4LTjtj6abEeR7OWtGB1W3CzzYPxhWAlz4QcOW/Mmi8faNU18kNJ6ycvQ0RRj82HceW7rg==" saltValue="nczj5EAVzo4h4Z8oxnrkHw==" spinCount="100000" sheet="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3">
    <dataValidation type="date" imeMode="disabled" allowBlank="1" showInputMessage="1" showErrorMessage="1" sqref="AA3:AJ3" xr:uid="{52F701BF-C69B-4DCF-B2E8-61F2AB253D43}">
      <formula1>46235</formula1>
      <formula2>46446</formula2>
    </dataValidation>
    <dataValidation imeMode="disabled" allowBlank="1" showInputMessage="1" showErrorMessage="1" sqref="P43:S43" xr:uid="{09446740-2D3E-42FE-A066-1595F1340566}"/>
    <dataValidation type="date" allowBlank="1" showInputMessage="1" showErrorMessage="1" sqref="C47:AJ47" xr:uid="{B6CAE3F7-A1A9-42C5-A989-E7B6A9A968A4}">
      <formula1>46235</formula1>
      <formula2>46446</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３号</vt:lpstr>
      <vt:lpstr>４号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2025-04-16T04:37:44Z</cp:lastPrinted>
  <dcterms:created xsi:type="dcterms:W3CDTF">2019-07-02T05:51:42Z</dcterms:created>
  <dcterms:modified xsi:type="dcterms:W3CDTF">2026-03-26T06:26:43Z</dcterms:modified>
</cp:coreProperties>
</file>