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財政課\財務調査\60　地方公営企業\R5\R60116 公営企業に係る経営比較分析表（令和４年度決算）の分析等について\04 国提出\"/>
    </mc:Choice>
  </mc:AlternateContent>
  <xr:revisionPtr revIDLastSave="0" documentId="13_ncr:1_{9FCC2813-CA6D-4E01-A1C9-E6E61634BA6A}" xr6:coauthVersionLast="36" xr6:coauthVersionMax="36" xr10:uidLastSave="{00000000-0000-0000-0000-000000000000}"/>
  <workbookProtection workbookAlgorithmName="SHA-512" workbookHashValue="2WuRypqemoSweu6jL4xl+xwHay6yELJqDT0S3TsXOL3tgEdZUPiu16QyAV7HQodBDyEqozHM9HVi+s96Qjvx+Q==" workbookSaltValue="Ybc/kw2aYkm3E6kFdStUmw==" workbookSpinCount="100000" lockStructure="1"/>
  <bookViews>
    <workbookView xWindow="0" yWindow="0" windowWidth="15360" windowHeight="76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CF90" i="4" s="1"/>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FL33" i="4"/>
  <c r="ER33" i="4"/>
  <c r="CZ33" i="4"/>
  <c r="CF33" i="4"/>
  <c r="BL33" i="4"/>
  <c r="AR33" i="4"/>
  <c r="X33" i="4"/>
  <c r="RH32" i="4"/>
  <c r="QN32" i="4"/>
  <c r="PT32" i="4"/>
  <c r="OF32" i="4"/>
  <c r="LT32" i="4"/>
  <c r="KF32" i="4"/>
  <c r="HT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CL10" i="5" l="1"/>
  <c r="GF32" i="4"/>
  <c r="GZ33" i="4"/>
  <c r="V10" i="5"/>
  <c r="DF10" i="5"/>
  <c r="AF10" i="5"/>
  <c r="DP10" i="5"/>
  <c r="AJ10" i="5"/>
  <c r="DT10" i="5"/>
  <c r="KZ32" i="4"/>
  <c r="AT10" i="5"/>
  <c r="ED10" i="5"/>
  <c r="BN10" i="5"/>
  <c r="BX10" i="5"/>
  <c r="CB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<sst xmlns="http://schemas.openxmlformats.org/spreadsheetml/2006/main" count="262" uniqueCount="107">
  <si>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</si>
  <si>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</si>
  <si>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</si>
  <si>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</si>
  <si>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</si>
  <si>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</si>
  <si>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</si>
  <si>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</si>
  <si>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</si>
  <si>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</si>
  <si>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</si>
  <si>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</si>
  <si>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</si>
  <si>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</si>
  <si>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</si>
  <si>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</si>
  <si>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</si>
  <si>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</si>
  <si>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</si>
  <si>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</si>
  <si>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</si>
  <si>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</si>
  <si>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</si>
  <si>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</si>
  <si>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</si>
  <si>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</si>
  <si>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</si>
  <si>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</si>
  <si>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</si>
  <si>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</si>
  <si>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</si>
  <si>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</si>
  <si>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</si>
  <si>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</si>
  <si>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</si>
  <si>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</si>
  <si>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</si>
  <si>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</si>
  <si>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</si>
  <si>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</si>
  <si>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</si>
  <si>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</si>
  <si>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</si>
  <si>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</si>
  <si>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</si>
  <si>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</si>
  <si>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</si>
  <si>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</si>
  <si>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</si>
  <si>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</si>
  <si>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</si>
  <si>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</si>
  <si>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</si>
  <si>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</si>
  <si>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</si>
  <si>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</si>
  <si>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</si>
  <si>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</si>
  <si>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</si>
  <si>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</si>
  <si>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</si>
  <si>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</si>
  <si>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</si>
  <si>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</si>
  <si>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</si>
  <si>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</si>
  <si>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</si>
  <si>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</si>
  <si>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</si>
  <si>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</si>
  <si>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</si>
  <si>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</si>
  <si>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</si>
  <si>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</si>
  <si>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</si>
  <si>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</si>
  <si>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</si>
  <si>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</si>
  <si>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</si>
  <si>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</si>
  <si>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</si>
  <si>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</si>
  <si>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</si>
  <si>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</si>
  <si>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</si>
  <si>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</si>
  <si>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</si>
  <si>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</si>
  <si>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</si>
  <si>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</si>
  <si>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</si>
  <si>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</si>
  <si>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</si>
  <si>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</si>
  <si>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</si>
  <si>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</si>
  <si>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</si>
  <si>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</si>
  <si>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</si>
  <si>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</si>
  <si>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</si>
  <si>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</si>
  <si>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</si>
  <si>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</si>
  <si>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施設や管路の老朽化が進んでおり、有形固定資産減価償却率は上昇傾向にあります。
　現在進めている配水管更新工事は令和９年度の供用開始を予定しており、供用開始により、①有形固定資産減価償却率及び②管路経年化率が減少し、③管路更新率が増加する見込みです。
　引き続き計画的な施設更新を行い、施設の健全性を維持していきます。</t>
    <rPh sb="1" eb="3">
      <t>シセツ</t>
    </rPh>
    <rPh sb="4" eb="6">
      <t>カンロ</t>
    </rPh>
    <rPh sb="7" eb="10">
      <t>ロウキュウカ</t>
    </rPh>
    <rPh sb="11" eb="12">
      <t>スス</t>
    </rPh>
    <rPh sb="17" eb="25">
      <t>ユウケイコテイシサンゲンカ</t>
    </rPh>
    <rPh sb="25" eb="28">
      <t>ショウキャクリツ</t>
    </rPh>
    <rPh sb="29" eb="31">
      <t>ジョウショウ</t>
    </rPh>
    <rPh sb="31" eb="33">
      <t>ケイコウ</t>
    </rPh>
    <rPh sb="41" eb="43">
      <t>ゲンザイ</t>
    </rPh>
    <rPh sb="43" eb="44">
      <t>スス</t>
    </rPh>
    <rPh sb="48" eb="51">
      <t>ハイスイカン</t>
    </rPh>
    <rPh sb="51" eb="53">
      <t>コウシン</t>
    </rPh>
    <rPh sb="53" eb="55">
      <t>コウジ</t>
    </rPh>
    <rPh sb="56" eb="58">
      <t>レイワ</t>
    </rPh>
    <rPh sb="59" eb="61">
      <t>ネンド</t>
    </rPh>
    <rPh sb="62" eb="64">
      <t>キョウヨウ</t>
    </rPh>
    <rPh sb="64" eb="66">
      <t>カイシ</t>
    </rPh>
    <rPh sb="67" eb="69">
      <t>ヨテイ</t>
    </rPh>
    <rPh sb="74" eb="76">
      <t>キョウヨウ</t>
    </rPh>
    <rPh sb="76" eb="78">
      <t>カイシ</t>
    </rPh>
    <rPh sb="83" eb="89">
      <t>ユウケイコテイシサン</t>
    </rPh>
    <rPh sb="89" eb="91">
      <t>ゲンカ</t>
    </rPh>
    <rPh sb="91" eb="93">
      <t>ショウキャク</t>
    </rPh>
    <rPh sb="93" eb="94">
      <t>リツ</t>
    </rPh>
    <rPh sb="94" eb="95">
      <t>オヨ</t>
    </rPh>
    <rPh sb="97" eb="99">
      <t>カンロ</t>
    </rPh>
    <rPh sb="99" eb="102">
      <t>ケイネンカ</t>
    </rPh>
    <rPh sb="102" eb="103">
      <t>リツ</t>
    </rPh>
    <rPh sb="104" eb="106">
      <t>ゲンショウ</t>
    </rPh>
    <rPh sb="109" eb="111">
      <t>カンロ</t>
    </rPh>
    <rPh sb="111" eb="113">
      <t>コウシン</t>
    </rPh>
    <rPh sb="113" eb="114">
      <t>リツ</t>
    </rPh>
    <rPh sb="115" eb="117">
      <t>ゾウカ</t>
    </rPh>
    <rPh sb="119" eb="121">
      <t>ミコ</t>
    </rPh>
    <rPh sb="127" eb="128">
      <t>ヒ</t>
    </rPh>
    <rPh sb="129" eb="130">
      <t>ツヅ</t>
    </rPh>
    <rPh sb="131" eb="134">
      <t>ケイカクテキ</t>
    </rPh>
    <rPh sb="135" eb="137">
      <t>シセツ</t>
    </rPh>
    <rPh sb="137" eb="139">
      <t>コウシン</t>
    </rPh>
    <rPh sb="140" eb="141">
      <t>オコナ</t>
    </rPh>
    <rPh sb="143" eb="145">
      <t>シセツ</t>
    </rPh>
    <rPh sb="146" eb="149">
      <t>ケンゼンセイ</t>
    </rPh>
    <rPh sb="150" eb="152">
      <t>イジ</t>
    </rPh>
    <phoneticPr fontId="5"/>
  </si>
  <si>
    <t>　長田野工業用水道では、平成30年３月に経営戦略を策定し、料金改定を行うなど経営の改善を図った結果、経営指標については比較的良好な状況を維持してきました。
　しかし、近年の電力調達料金高騰の影響等を踏まえ、令和５年３月に、経営戦略の中間改定を行い、適正な料金単価の見直しを進めているところであり、引き続き、安心・安全な給水体制の確保に努めていきます。</t>
    <rPh sb="68" eb="70">
      <t>イジ</t>
    </rPh>
    <rPh sb="92" eb="94">
      <t>コウトウ</t>
    </rPh>
    <rPh sb="95" eb="97">
      <t>エイキョウ</t>
    </rPh>
    <rPh sb="97" eb="98">
      <t>トウ</t>
    </rPh>
    <rPh sb="99" eb="100">
      <t>フ</t>
    </rPh>
    <rPh sb="111" eb="115">
      <t>ケイエイセンリャク</t>
    </rPh>
    <rPh sb="116" eb="118">
      <t>チュウカン</t>
    </rPh>
    <rPh sb="118" eb="120">
      <t>カイテイ</t>
    </rPh>
    <rPh sb="121" eb="122">
      <t>オコナ</t>
    </rPh>
    <rPh sb="136" eb="137">
      <t>スス</t>
    </rPh>
    <rPh sb="148" eb="149">
      <t>ヒ</t>
    </rPh>
    <rPh sb="150" eb="151">
      <t>ツヅ</t>
    </rPh>
    <phoneticPr fontId="5"/>
  </si>
  <si>
    <t>　①経常収支比率は、令和３年度まで100％以上を維持し、安定的な経営状況でしたが、令和４年度は、電力調達料金高騰の影響により動力費が増加したため、大幅に低下しています。
　②累積欠損金は生じていません。
　③流動比率は、各年度の未払金の増減に伴い変動していますが、毎年度100％を大幅に上回っており、資金面で安全な状況です。
　④企業債残高対給水収益比率は、今後の施設更新費用の増加に備え、資金残高平準化の観点から企業債を計画的に活用することとしているため増加していますが、類似団体平均よりも大幅に低くなっています。
　⑤料金回収率は、電力調達料金高騰の影響により動力費が増加したため、100％を下回りました。適正な料金単価設定となるよう、単価の見直しを進めています。
　⑥給水原価は、類似団体平均よりも下回って推移しているため効率的な経営が行えている状況です。
　⑦施設利用率は配水量の増加に伴い、前年度より増加しています。
　⑧契約率は平成30年度からほぼ横ばいとなっています。今後も、契約率の向上策について検討していきます。</t>
    <rPh sb="10" eb="12">
      <t>レイワ</t>
    </rPh>
    <rPh sb="13" eb="15">
      <t>ネンド</t>
    </rPh>
    <rPh sb="41" eb="43">
      <t>レイワ</t>
    </rPh>
    <rPh sb="44" eb="46">
      <t>ネンド</t>
    </rPh>
    <rPh sb="48" eb="56">
      <t>デンリョクチョウタツリョウキンコウトウ</t>
    </rPh>
    <rPh sb="62" eb="64">
      <t>ドウリョク</t>
    </rPh>
    <rPh sb="64" eb="65">
      <t>ヒ</t>
    </rPh>
    <rPh sb="66" eb="68">
      <t>ゾウカ</t>
    </rPh>
    <rPh sb="73" eb="75">
      <t>オオハバ</t>
    </rPh>
    <rPh sb="76" eb="78">
      <t>テイカ</t>
    </rPh>
    <rPh sb="132" eb="135">
      <t>マイネンド</t>
    </rPh>
    <rPh sb="170" eb="171">
      <t>タイ</t>
    </rPh>
    <rPh sb="171" eb="173">
      <t>キュウスイ</t>
    </rPh>
    <rPh sb="173" eb="175">
      <t>シュウエキ</t>
    </rPh>
    <rPh sb="175" eb="177">
      <t>ヒリツ</t>
    </rPh>
    <rPh sb="298" eb="300">
      <t>シタマワ</t>
    </rPh>
    <rPh sb="305" eb="307">
      <t>テキセイ</t>
    </rPh>
    <rPh sb="308" eb="310">
      <t>リョウキン</t>
    </rPh>
    <rPh sb="310" eb="312">
      <t>タンカ</t>
    </rPh>
    <rPh sb="312" eb="314">
      <t>セッテイ</t>
    </rPh>
    <rPh sb="320" eb="322">
      <t>タンカ</t>
    </rPh>
    <rPh sb="323" eb="325">
      <t>ミナオ</t>
    </rPh>
    <rPh sb="327" eb="328">
      <t>スス</t>
    </rPh>
    <rPh sb="376" eb="378">
      <t>ジョウキョウ</t>
    </rPh>
    <rPh sb="420" eb="422">
      <t>ヘイセイ</t>
    </rPh>
    <rPh sb="424" eb="42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</si>
</sst>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50.49</c:v>
                </c:pt>
                <c:pt idx="1">
                  <c:v>51.73</c:v>
                </c:pt>
                <c:pt idx="2">
                  <c:v>53.07</c:v>
                </c:pt>
                <c:pt idx="3">
                  <c:v>54.88</c:v>
                </c:pt>
                <c:pt idx="4">
                  <c:v>56.9</c:v>
                </c:pt>
              </c:numCache>
            </c:numRef>
          </c:val>
          <c:extLst>
            <c:ext xmlns:c16="http://schemas.microsoft.com/office/drawing/2014/chart" uri="{C3380CC4-5D6E-409C-BE32-E72D297353CC}">
              <c16:uniqueId val="{00000000-BD4B-4B03-B67A-99EC667CF6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BD4B-4B03-B67A-99EC667CF6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24.06</c:v>
                </c:pt>
                <c:pt idx="1">
                  <c:v>24.06</c:v>
                </c:pt>
                <c:pt idx="2">
                  <c:v>24.06</c:v>
                </c:pt>
                <c:pt idx="3">
                  <c:v>24.06</c:v>
                </c:pt>
                <c:pt idx="4">
                  <c:v>25.73</c:v>
                </c:pt>
              </c:numCache>
            </c:numRef>
          </c:val>
          <c:extLst>
            <c:ext xmlns:c16="http://schemas.microsoft.com/office/drawing/2014/chart" uri="{C3380CC4-5D6E-409C-BE32-E72D297353CC}">
              <c16:uniqueId val="{00000000-9FAB-42A7-B7CB-823172E2EC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9FAB-42A7-B7CB-823172E2EC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D2-4E6A-B154-D0F2618538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FCD2-4E6A-B154-D0F2618538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659.62</c:v>
                </c:pt>
                <c:pt idx="1">
                  <c:v>678.37</c:v>
                </c:pt>
                <c:pt idx="2">
                  <c:v>1278.23</c:v>
                </c:pt>
                <c:pt idx="3">
                  <c:v>1101.99</c:v>
                </c:pt>
                <c:pt idx="4">
                  <c:v>544.16</c:v>
                </c:pt>
              </c:numCache>
            </c:numRef>
          </c:val>
          <c:extLst>
            <c:ext xmlns:c16="http://schemas.microsoft.com/office/drawing/2014/chart" uri="{C3380CC4-5D6E-409C-BE32-E72D297353CC}">
              <c16:uniqueId val="{00000000-5549-4634-8D1A-58C75A4DC8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5549-4634-8D1A-58C75A4DC8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84.27</c:v>
                </c:pt>
                <c:pt idx="1">
                  <c:v>95.82</c:v>
                </c:pt>
                <c:pt idx="2">
                  <c:v>97.71</c:v>
                </c:pt>
                <c:pt idx="3">
                  <c:v>102.47</c:v>
                </c:pt>
                <c:pt idx="4">
                  <c:v>107.16</c:v>
                </c:pt>
              </c:numCache>
            </c:numRef>
          </c:val>
          <c:extLst>
            <c:ext xmlns:c16="http://schemas.microsoft.com/office/drawing/2014/chart" uri="{C3380CC4-5D6E-409C-BE32-E72D297353CC}">
              <c16:uniqueId val="{00000000-4521-4C68-B879-C82BF6DF59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4521-4C68-B879-C82BF6DF59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103.69</c:v>
                </c:pt>
                <c:pt idx="1">
                  <c:v>110.81</c:v>
                </c:pt>
                <c:pt idx="2">
                  <c:v>116.7</c:v>
                </c:pt>
                <c:pt idx="3">
                  <c:v>113.81</c:v>
                </c:pt>
                <c:pt idx="4">
                  <c:v>82.95</c:v>
                </c:pt>
              </c:numCache>
            </c:numRef>
          </c:val>
          <c:extLst>
            <c:ext xmlns:c16="http://schemas.microsoft.com/office/drawing/2014/chart" uri="{C3380CC4-5D6E-409C-BE32-E72D297353CC}">
              <c16:uniqueId val="{00000000-219A-4DE9-8C3A-993B8695C6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219A-4DE9-8C3A-993B8695C6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23.15</c:v>
                </c:pt>
                <c:pt idx="1">
                  <c:v>21.73</c:v>
                </c:pt>
                <c:pt idx="2">
                  <c:v>20.58</c:v>
                </c:pt>
                <c:pt idx="3">
                  <c:v>21.12</c:v>
                </c:pt>
                <c:pt idx="4">
                  <c:v>29.02</c:v>
                </c:pt>
              </c:numCache>
            </c:numRef>
          </c:val>
          <c:extLst>
            <c:ext xmlns:c16="http://schemas.microsoft.com/office/drawing/2014/chart" uri="{C3380CC4-5D6E-409C-BE32-E72D297353CC}">
              <c16:uniqueId val="{00000000-A817-4FCF-A819-4145C7356A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A817-4FCF-A819-4145C7356A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41.42</c:v>
                </c:pt>
                <c:pt idx="1">
                  <c:v>42.26</c:v>
                </c:pt>
                <c:pt idx="2">
                  <c:v>44.35</c:v>
                </c:pt>
                <c:pt idx="3">
                  <c:v>47.05</c:v>
                </c:pt>
                <c:pt idx="4">
                  <c:v>47.95</c:v>
                </c:pt>
              </c:numCache>
            </c:numRef>
          </c:val>
          <c:extLst>
            <c:ext xmlns:c16="http://schemas.microsoft.com/office/drawing/2014/chart" uri="{C3380CC4-5D6E-409C-BE32-E72D297353CC}">
              <c16:uniqueId val="{00000000-B998-47BB-AEC7-71D45FC903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B998-47BB-AEC7-71D45FC903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74.39</c:v>
                </c:pt>
                <c:pt idx="1">
                  <c:v>77.66</c:v>
                </c:pt>
                <c:pt idx="2">
                  <c:v>77.63</c:v>
                </c:pt>
                <c:pt idx="3">
                  <c:v>78.7</c:v>
                </c:pt>
                <c:pt idx="4">
                  <c:v>79.290000000000006</c:v>
                </c:pt>
              </c:numCache>
            </c:numRef>
          </c:val>
          <c:extLst>
            <c:ext xmlns:c16="http://schemas.microsoft.com/office/drawing/2014/chart" uri="{C3380CC4-5D6E-409C-BE32-E72D297353CC}">
              <c16:uniqueId val="{00000000-2735-487D-8BDD-13220AE2D2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2735-487D-8BDD-13220AE2D2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F-4C51-9F1C-DA49A96CB3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396F-4C51-9F1C-DA49A96CB3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103.07</c:v>
                </c:pt>
                <c:pt idx="1">
                  <c:v>108.75</c:v>
                </c:pt>
                <c:pt idx="2">
                  <c:v>113.32</c:v>
                </c:pt>
                <c:pt idx="3">
                  <c:v>111.31</c:v>
                </c:pt>
                <c:pt idx="4">
                  <c:v>85.77</c:v>
                </c:pt>
              </c:numCache>
            </c:numRef>
          </c:val>
          <c:extLst>
            <c:ext xmlns:c16="http://schemas.microsoft.com/office/drawing/2014/chart" uri="{C3380CC4-5D6E-409C-BE32-E72D297353CC}">
              <c16:uniqueId val="{00000000-743D-42BF-8DD3-02AB2B180C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743D-42BF-8DD3-02AB2B180C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1" zoomScale="90" zoomScaleNormal="90" workbookViewId="0">
      <selection activeCell="SM46" sqref="SM46:TA47"/>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京都府</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37150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17812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29457</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103.07</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108.75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113.32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111.31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85.77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659.62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678.37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1278.23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1101.99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544.16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84.27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95.82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97.71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102.47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107.16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108.18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114.99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110.04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79.27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75.56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68.38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66.13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680.22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786.06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771.18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815.18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504.73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450.91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444.01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413.29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103.69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110.81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116.7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113.81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82.95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23.15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21.73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20.58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21.12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29.02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41.42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42.26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44.35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47.05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47.95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74.39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77.66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77.63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78.7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79.290000000000006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103.39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96.49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101.92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34.33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30.96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33.229999999999997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31.6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44.05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45.51</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44.67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41.71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61.85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64.14</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63.89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64.7</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H30</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R01</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R02</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R03</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R04</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H30</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R01</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R02</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R03</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R04</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H30</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R01</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R02</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R03</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R04</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50.49</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51.73</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53.07</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54.88</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56.9</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24.06</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24.06</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24.06</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24.06</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25.73</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52.21</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54.51</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55.38</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56.07</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55.87</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32.03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36.58</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40.880000000000003</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41.24</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39.020000000000003</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0.11</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0.36</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0.12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0.31</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0.03</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si/yp+opui0kwwqx7ORkG+xrBgDa3AYD5ZyTwWNpIlspPe0WGe2c/UeOiOv1rYyo+/hMfhUT/RdAaXl9mmmig==" saltValue="0bPjRmmf3dC3gVl58YlhF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103.07</v>
      </c>
      <c r="U6" s="35">
        <f>U7</f>
        <v>108.75</v>
      </c>
      <c r="V6" s="35">
        <f>V7</f>
        <v>113.32</v>
      </c>
      <c r="W6" s="35">
        <f>W7</f>
        <v>111.31</v>
      </c>
      <c r="X6" s="35">
        <f t="shared" si="3"/>
        <v>85.77</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659.62</v>
      </c>
      <c r="AQ6" s="35">
        <f>AQ7</f>
        <v>678.37</v>
      </c>
      <c r="AR6" s="35">
        <f>AR7</f>
        <v>1278.23</v>
      </c>
      <c r="AS6" s="35">
        <f>AS7</f>
        <v>1101.99</v>
      </c>
      <c r="AT6" s="35">
        <f t="shared" si="3"/>
        <v>544.16</v>
      </c>
      <c r="AU6" s="35">
        <f t="shared" si="3"/>
        <v>680.22</v>
      </c>
      <c r="AV6" s="35">
        <f t="shared" si="3"/>
        <v>786.06</v>
      </c>
      <c r="AW6" s="35">
        <f t="shared" si="3"/>
        <v>771.18</v>
      </c>
      <c r="AX6" s="35">
        <f t="shared" si="3"/>
        <v>815.18</v>
      </c>
      <c r="AY6" s="35">
        <f t="shared" si="3"/>
        <v>808.62</v>
      </c>
      <c r="AZ6" s="33" t="str">
        <f>IF(AZ7="-","【-】","【"&amp;SUBSTITUTE(TEXT(AZ7,"#,##0.00"),"-","△")&amp;"】")</f>
        <v>【473.00】</v>
      </c>
      <c r="BA6" s="35">
        <f t="shared" si="3"/>
        <v>84.27</v>
      </c>
      <c r="BB6" s="35">
        <f>BB7</f>
        <v>95.82</v>
      </c>
      <c r="BC6" s="35">
        <f>BC7</f>
        <v>97.71</v>
      </c>
      <c r="BD6" s="35">
        <f>BD7</f>
        <v>102.47</v>
      </c>
      <c r="BE6" s="35">
        <f t="shared" si="3"/>
        <v>107.16</v>
      </c>
      <c r="BF6" s="35">
        <f t="shared" si="3"/>
        <v>504.73</v>
      </c>
      <c r="BG6" s="35">
        <f t="shared" si="3"/>
        <v>450.91</v>
      </c>
      <c r="BH6" s="35">
        <f t="shared" si="3"/>
        <v>444.01</v>
      </c>
      <c r="BI6" s="35">
        <f t="shared" si="3"/>
        <v>413.29</v>
      </c>
      <c r="BJ6" s="35">
        <f t="shared" si="3"/>
        <v>408.48</v>
      </c>
      <c r="BK6" s="33" t="str">
        <f>IF(BK7="-","【-】","【"&amp;SUBSTITUTE(TEXT(BK7,"#,##0.00"),"-","△")&amp;"】")</f>
        <v>【233.74】</v>
      </c>
      <c r="BL6" s="35">
        <f t="shared" si="3"/>
        <v>103.69</v>
      </c>
      <c r="BM6" s="35">
        <f>BM7</f>
        <v>110.81</v>
      </c>
      <c r="BN6" s="35">
        <f>BN7</f>
        <v>116.7</v>
      </c>
      <c r="BO6" s="35">
        <f>BO7</f>
        <v>113.81</v>
      </c>
      <c r="BP6" s="35">
        <f t="shared" si="3"/>
        <v>82.95</v>
      </c>
      <c r="BQ6" s="35">
        <f t="shared" si="3"/>
        <v>92.2</v>
      </c>
      <c r="BR6" s="35">
        <f t="shared" si="3"/>
        <v>103.39</v>
      </c>
      <c r="BS6" s="35">
        <f t="shared" si="3"/>
        <v>96.49</v>
      </c>
      <c r="BT6" s="35">
        <f t="shared" si="3"/>
        <v>101.92</v>
      </c>
      <c r="BU6" s="35">
        <f t="shared" si="3"/>
        <v>98.05</v>
      </c>
      <c r="BV6" s="33" t="str">
        <f>IF(BV7="-","【-】","【"&amp;SUBSTITUTE(TEXT(BV7,"#,##0.00"),"-","△")&amp;"】")</f>
        <v>【106.87】</v>
      </c>
      <c r="BW6" s="35">
        <f t="shared" si="3"/>
        <v>23.15</v>
      </c>
      <c r="BX6" s="35">
        <f>BX7</f>
        <v>21.73</v>
      </c>
      <c r="BY6" s="35">
        <f>BY7</f>
        <v>20.58</v>
      </c>
      <c r="BZ6" s="35">
        <f>BZ7</f>
        <v>21.12</v>
      </c>
      <c r="CA6" s="35">
        <f t="shared" si="3"/>
        <v>29.02</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41.42</v>
      </c>
      <c r="CI6" s="35">
        <f>CI7</f>
        <v>42.26</v>
      </c>
      <c r="CJ6" s="35">
        <f>CJ7</f>
        <v>44.35</v>
      </c>
      <c r="CK6" s="35">
        <f>CK7</f>
        <v>47.05</v>
      </c>
      <c r="CL6" s="35">
        <f t="shared" si="5"/>
        <v>47.95</v>
      </c>
      <c r="CM6" s="35">
        <f t="shared" si="5"/>
        <v>44.05</v>
      </c>
      <c r="CN6" s="35">
        <f t="shared" si="5"/>
        <v>45.51</v>
      </c>
      <c r="CO6" s="35">
        <f t="shared" si="5"/>
        <v>44.67</v>
      </c>
      <c r="CP6" s="35">
        <f t="shared" si="5"/>
        <v>41.71</v>
      </c>
      <c r="CQ6" s="35">
        <f t="shared" si="5"/>
        <v>47.02</v>
      </c>
      <c r="CR6" s="33" t="str">
        <f>IF(CR7="-","【-】","【"&amp;SUBSTITUTE(TEXT(CR7,"#,##0.00"),"-","△")&amp;"】")</f>
        <v>【53.19】</v>
      </c>
      <c r="CS6" s="35">
        <f t="shared" ref="CS6:DB6" si="6">CS7</f>
        <v>74.39</v>
      </c>
      <c r="CT6" s="35">
        <f>CT7</f>
        <v>77.66</v>
      </c>
      <c r="CU6" s="35">
        <f>CU7</f>
        <v>77.63</v>
      </c>
      <c r="CV6" s="35">
        <f>CV7</f>
        <v>78.7</v>
      </c>
      <c r="CW6" s="35">
        <f t="shared" si="6"/>
        <v>79.290000000000006</v>
      </c>
      <c r="CX6" s="35">
        <f t="shared" si="6"/>
        <v>61.85</v>
      </c>
      <c r="CY6" s="35">
        <f t="shared" si="6"/>
        <v>64.14</v>
      </c>
      <c r="CZ6" s="35">
        <f t="shared" si="6"/>
        <v>63.89</v>
      </c>
      <c r="DA6" s="35">
        <f t="shared" si="6"/>
        <v>64.7</v>
      </c>
      <c r="DB6" s="35">
        <f t="shared" si="6"/>
        <v>65.38</v>
      </c>
      <c r="DC6" s="33" t="str">
        <f>IF(DC7="-","【-】","【"&amp;SUBSTITUTE(TEXT(DC7,"#,##0.00"),"-","△")&amp;"】")</f>
        <v>【75.85】</v>
      </c>
      <c r="DD6" s="35">
        <f t="shared" ref="DD6:DM6" si="7">DD7</f>
        <v>50.49</v>
      </c>
      <c r="DE6" s="35">
        <f>DE7</f>
        <v>51.73</v>
      </c>
      <c r="DF6" s="35">
        <f>DF7</f>
        <v>53.07</v>
      </c>
      <c r="DG6" s="35">
        <f>DG7</f>
        <v>54.88</v>
      </c>
      <c r="DH6" s="35">
        <f t="shared" si="7"/>
        <v>56.9</v>
      </c>
      <c r="DI6" s="35">
        <f t="shared" si="7"/>
        <v>52.21</v>
      </c>
      <c r="DJ6" s="35">
        <f t="shared" si="7"/>
        <v>54.51</v>
      </c>
      <c r="DK6" s="35">
        <f t="shared" si="7"/>
        <v>55.38</v>
      </c>
      <c r="DL6" s="35">
        <f t="shared" si="7"/>
        <v>56.07</v>
      </c>
      <c r="DM6" s="35">
        <f t="shared" si="7"/>
        <v>55.87</v>
      </c>
      <c r="DN6" s="33" t="str">
        <f>IF(DN7="-","【-】","【"&amp;SUBSTITUTE(TEXT(DN7,"#,##0.00"),"-","△")&amp;"】")</f>
        <v>【61.17】</v>
      </c>
      <c r="DO6" s="35">
        <f t="shared" ref="DO6:DX6" si="8">DO7</f>
        <v>24.06</v>
      </c>
      <c r="DP6" s="35">
        <f>DP7</f>
        <v>24.06</v>
      </c>
      <c r="DQ6" s="35">
        <f>DQ7</f>
        <v>24.06</v>
      </c>
      <c r="DR6" s="35">
        <f>DR7</f>
        <v>24.06</v>
      </c>
      <c r="DS6" s="35">
        <f t="shared" si="8"/>
        <v>25.73</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c r="A7"/>
      <c r="B7" s="37" t="s">
        <v>87</v>
      </c>
      <c r="C7" s="37" t="s">
        <v>88</v>
      </c>
      <c r="D7" s="37" t="s">
        <v>89</v>
      </c>
      <c r="E7" s="37" t="s">
        <v>90</v>
      </c>
      <c r="F7" s="37" t="s">
        <v>91</v>
      </c>
      <c r="G7" s="37" t="s">
        <v>92</v>
      </c>
      <c r="H7" s="37" t="s">
        <v>93</v>
      </c>
      <c r="I7" s="37" t="s">
        <v>94</v>
      </c>
      <c r="J7" s="37" t="s">
        <v>95</v>
      </c>
      <c r="K7" s="38">
        <v>37150</v>
      </c>
      <c r="L7" s="37" t="s">
        <v>96</v>
      </c>
      <c r="M7" s="38">
        <v>1</v>
      </c>
      <c r="N7" s="38">
        <v>17812</v>
      </c>
      <c r="O7" s="39" t="s">
        <v>97</v>
      </c>
      <c r="P7" s="39">
        <v>83.9</v>
      </c>
      <c r="Q7" s="38">
        <v>37</v>
      </c>
      <c r="R7" s="38">
        <v>29457</v>
      </c>
      <c r="S7" s="37" t="s">
        <v>98</v>
      </c>
      <c r="T7" s="40">
        <v>103.07</v>
      </c>
      <c r="U7" s="40">
        <v>108.75</v>
      </c>
      <c r="V7" s="40">
        <v>113.32</v>
      </c>
      <c r="W7" s="40">
        <v>111.31</v>
      </c>
      <c r="X7" s="40">
        <v>85.77</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659.62</v>
      </c>
      <c r="AQ7" s="40">
        <v>678.37</v>
      </c>
      <c r="AR7" s="40">
        <v>1278.23</v>
      </c>
      <c r="AS7" s="40">
        <v>1101.99</v>
      </c>
      <c r="AT7" s="40">
        <v>544.16</v>
      </c>
      <c r="AU7" s="40">
        <v>680.22</v>
      </c>
      <c r="AV7" s="40">
        <v>786.06</v>
      </c>
      <c r="AW7" s="40">
        <v>771.18</v>
      </c>
      <c r="AX7" s="40">
        <v>815.18</v>
      </c>
      <c r="AY7" s="40">
        <v>808.62</v>
      </c>
      <c r="AZ7" s="40">
        <v>473</v>
      </c>
      <c r="BA7" s="40">
        <v>84.27</v>
      </c>
      <c r="BB7" s="40">
        <v>95.82</v>
      </c>
      <c r="BC7" s="40">
        <v>97.71</v>
      </c>
      <c r="BD7" s="40">
        <v>102.47</v>
      </c>
      <c r="BE7" s="40">
        <v>107.16</v>
      </c>
      <c r="BF7" s="40">
        <v>504.73</v>
      </c>
      <c r="BG7" s="40">
        <v>450.91</v>
      </c>
      <c r="BH7" s="40">
        <v>444.01</v>
      </c>
      <c r="BI7" s="40">
        <v>413.29</v>
      </c>
      <c r="BJ7" s="40">
        <v>408.48</v>
      </c>
      <c r="BK7" s="40">
        <v>233.74</v>
      </c>
      <c r="BL7" s="40">
        <v>103.69</v>
      </c>
      <c r="BM7" s="40">
        <v>110.81</v>
      </c>
      <c r="BN7" s="40">
        <v>116.7</v>
      </c>
      <c r="BO7" s="40">
        <v>113.81</v>
      </c>
      <c r="BP7" s="40">
        <v>82.95</v>
      </c>
      <c r="BQ7" s="40">
        <v>92.2</v>
      </c>
      <c r="BR7" s="40">
        <v>103.39</v>
      </c>
      <c r="BS7" s="40">
        <v>96.49</v>
      </c>
      <c r="BT7" s="40">
        <v>101.92</v>
      </c>
      <c r="BU7" s="40">
        <v>98.05</v>
      </c>
      <c r="BV7" s="40">
        <v>106.87</v>
      </c>
      <c r="BW7" s="40">
        <v>23.15</v>
      </c>
      <c r="BX7" s="40">
        <v>21.73</v>
      </c>
      <c r="BY7" s="40">
        <v>20.58</v>
      </c>
      <c r="BZ7" s="40">
        <v>21.12</v>
      </c>
      <c r="CA7" s="40">
        <v>29.02</v>
      </c>
      <c r="CB7" s="40">
        <v>34.33</v>
      </c>
      <c r="CC7" s="40">
        <v>30.96</v>
      </c>
      <c r="CD7" s="40">
        <v>33.229999999999997</v>
      </c>
      <c r="CE7" s="40">
        <v>31.6</v>
      </c>
      <c r="CF7" s="40">
        <v>33.26</v>
      </c>
      <c r="CG7" s="40">
        <v>20.260000000000002</v>
      </c>
      <c r="CH7" s="40">
        <v>41.42</v>
      </c>
      <c r="CI7" s="40">
        <v>42.26</v>
      </c>
      <c r="CJ7" s="40">
        <v>44.35</v>
      </c>
      <c r="CK7" s="40">
        <v>47.05</v>
      </c>
      <c r="CL7" s="40">
        <v>47.95</v>
      </c>
      <c r="CM7" s="40">
        <v>44.05</v>
      </c>
      <c r="CN7" s="40">
        <v>45.51</v>
      </c>
      <c r="CO7" s="40">
        <v>44.67</v>
      </c>
      <c r="CP7" s="40">
        <v>41.71</v>
      </c>
      <c r="CQ7" s="40">
        <v>47.02</v>
      </c>
      <c r="CR7" s="40">
        <v>53.19</v>
      </c>
      <c r="CS7" s="40">
        <v>74.39</v>
      </c>
      <c r="CT7" s="40">
        <v>77.66</v>
      </c>
      <c r="CU7" s="40">
        <v>77.63</v>
      </c>
      <c r="CV7" s="40">
        <v>78.7</v>
      </c>
      <c r="CW7" s="40">
        <v>79.290000000000006</v>
      </c>
      <c r="CX7" s="40">
        <v>61.85</v>
      </c>
      <c r="CY7" s="40">
        <v>64.14</v>
      </c>
      <c r="CZ7" s="40">
        <v>63.89</v>
      </c>
      <c r="DA7" s="40">
        <v>64.7</v>
      </c>
      <c r="DB7" s="40">
        <v>65.38</v>
      </c>
      <c r="DC7" s="40">
        <v>75.849999999999994</v>
      </c>
      <c r="DD7" s="40">
        <v>50.49</v>
      </c>
      <c r="DE7" s="40">
        <v>51.73</v>
      </c>
      <c r="DF7" s="40">
        <v>53.07</v>
      </c>
      <c r="DG7" s="40">
        <v>54.88</v>
      </c>
      <c r="DH7" s="40">
        <v>56.9</v>
      </c>
      <c r="DI7" s="40">
        <v>52.21</v>
      </c>
      <c r="DJ7" s="40">
        <v>54.51</v>
      </c>
      <c r="DK7" s="40">
        <v>55.38</v>
      </c>
      <c r="DL7" s="40">
        <v>56.07</v>
      </c>
      <c r="DM7" s="40">
        <v>55.87</v>
      </c>
      <c r="DN7" s="40">
        <v>61.17</v>
      </c>
      <c r="DO7" s="40">
        <v>24.06</v>
      </c>
      <c r="DP7" s="40">
        <v>24.06</v>
      </c>
      <c r="DQ7" s="40">
        <v>24.06</v>
      </c>
      <c r="DR7" s="40">
        <v>24.06</v>
      </c>
      <c r="DS7" s="40">
        <v>25.73</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103.07</v>
      </c>
      <c r="V11" s="48">
        <f>IF(U6="-",NA(),U6)</f>
        <v>108.75</v>
      </c>
      <c r="W11" s="48">
        <f>IF(V6="-",NA(),V6)</f>
        <v>113.32</v>
      </c>
      <c r="X11" s="48">
        <f>IF(W6="-",NA(),W6)</f>
        <v>111.31</v>
      </c>
      <c r="Y11" s="48">
        <f>IF(X6="-",NA(),X6)</f>
        <v>85.77</v>
      </c>
      <c r="AE11" s="47" t="s">
        <v>23</v>
      </c>
      <c r="AF11" s="48">
        <f>IF(AE6="-",NA(),AE6)</f>
        <v>0</v>
      </c>
      <c r="AG11" s="48">
        <f>IF(AF6="-",NA(),AF6)</f>
        <v>0</v>
      </c>
      <c r="AH11" s="48">
        <f>IF(AG6="-",NA(),AG6)</f>
        <v>0</v>
      </c>
      <c r="AI11" s="48">
        <f>IF(AH6="-",NA(),AH6)</f>
        <v>0</v>
      </c>
      <c r="AJ11" s="48">
        <f>IF(AI6="-",NA(),AI6)</f>
        <v>0</v>
      </c>
      <c r="AP11" s="47" t="s">
        <v>23</v>
      </c>
      <c r="AQ11" s="48">
        <f>IF(AP6="-",NA(),AP6)</f>
        <v>659.62</v>
      </c>
      <c r="AR11" s="48">
        <f>IF(AQ6="-",NA(),AQ6)</f>
        <v>678.37</v>
      </c>
      <c r="AS11" s="48">
        <f>IF(AR6="-",NA(),AR6)</f>
        <v>1278.23</v>
      </c>
      <c r="AT11" s="48">
        <f>IF(AS6="-",NA(),AS6)</f>
        <v>1101.99</v>
      </c>
      <c r="AU11" s="48">
        <f>IF(AT6="-",NA(),AT6)</f>
        <v>544.16</v>
      </c>
      <c r="BA11" s="47" t="s">
        <v>23</v>
      </c>
      <c r="BB11" s="48">
        <f>IF(BA6="-",NA(),BA6)</f>
        <v>84.27</v>
      </c>
      <c r="BC11" s="48">
        <f>IF(BB6="-",NA(),BB6)</f>
        <v>95.82</v>
      </c>
      <c r="BD11" s="48">
        <f>IF(BC6="-",NA(),BC6)</f>
        <v>97.71</v>
      </c>
      <c r="BE11" s="48">
        <f>IF(BD6="-",NA(),BD6)</f>
        <v>102.47</v>
      </c>
      <c r="BF11" s="48">
        <f>IF(BE6="-",NA(),BE6)</f>
        <v>107.16</v>
      </c>
      <c r="BL11" s="47" t="s">
        <v>23</v>
      </c>
      <c r="BM11" s="48">
        <f>IF(BL6="-",NA(),BL6)</f>
        <v>103.69</v>
      </c>
      <c r="BN11" s="48">
        <f>IF(BM6="-",NA(),BM6)</f>
        <v>110.81</v>
      </c>
      <c r="BO11" s="48">
        <f>IF(BN6="-",NA(),BN6)</f>
        <v>116.7</v>
      </c>
      <c r="BP11" s="48">
        <f>IF(BO6="-",NA(),BO6)</f>
        <v>113.81</v>
      </c>
      <c r="BQ11" s="48">
        <f>IF(BP6="-",NA(),BP6)</f>
        <v>82.95</v>
      </c>
      <c r="BW11" s="47" t="s">
        <v>23</v>
      </c>
      <c r="BX11" s="48">
        <f>IF(BW6="-",NA(),BW6)</f>
        <v>23.15</v>
      </c>
      <c r="BY11" s="48">
        <f>IF(BX6="-",NA(),BX6)</f>
        <v>21.73</v>
      </c>
      <c r="BZ11" s="48">
        <f>IF(BY6="-",NA(),BY6)</f>
        <v>20.58</v>
      </c>
      <c r="CA11" s="48">
        <f>IF(BZ6="-",NA(),BZ6)</f>
        <v>21.12</v>
      </c>
      <c r="CB11" s="48">
        <f>IF(CA6="-",NA(),CA6)</f>
        <v>29.02</v>
      </c>
      <c r="CH11" s="47" t="s">
        <v>23</v>
      </c>
      <c r="CI11" s="48">
        <f>IF(CH6="-",NA(),CH6)</f>
        <v>41.42</v>
      </c>
      <c r="CJ11" s="48">
        <f>IF(CI6="-",NA(),CI6)</f>
        <v>42.26</v>
      </c>
      <c r="CK11" s="48">
        <f>IF(CJ6="-",NA(),CJ6)</f>
        <v>44.35</v>
      </c>
      <c r="CL11" s="48">
        <f>IF(CK6="-",NA(),CK6)</f>
        <v>47.05</v>
      </c>
      <c r="CM11" s="48">
        <f>IF(CL6="-",NA(),CL6)</f>
        <v>47.95</v>
      </c>
      <c r="CS11" s="47" t="s">
        <v>23</v>
      </c>
      <c r="CT11" s="48">
        <f>IF(CS6="-",NA(),CS6)</f>
        <v>74.39</v>
      </c>
      <c r="CU11" s="48">
        <f>IF(CT6="-",NA(),CT6)</f>
        <v>77.66</v>
      </c>
      <c r="CV11" s="48">
        <f>IF(CU6="-",NA(),CU6)</f>
        <v>77.63</v>
      </c>
      <c r="CW11" s="48">
        <f>IF(CV6="-",NA(),CV6)</f>
        <v>78.7</v>
      </c>
      <c r="CX11" s="48">
        <f>IF(CW6="-",NA(),CW6)</f>
        <v>79.290000000000006</v>
      </c>
      <c r="DD11" s="47" t="s">
        <v>23</v>
      </c>
      <c r="DE11" s="48">
        <f>IF(DD6="-",NA(),DD6)</f>
        <v>50.49</v>
      </c>
      <c r="DF11" s="48">
        <f>IF(DE6="-",NA(),DE6)</f>
        <v>51.73</v>
      </c>
      <c r="DG11" s="48">
        <f>IF(DF6="-",NA(),DF6)</f>
        <v>53.07</v>
      </c>
      <c r="DH11" s="48">
        <f>IF(DG6="-",NA(),DG6)</f>
        <v>54.88</v>
      </c>
      <c r="DI11" s="48">
        <f>IF(DH6="-",NA(),DH6)</f>
        <v>56.9</v>
      </c>
      <c r="DO11" s="47" t="s">
        <v>23</v>
      </c>
      <c r="DP11" s="48">
        <f>IF(DO6="-",NA(),DO6)</f>
        <v>24.06</v>
      </c>
      <c r="DQ11" s="48">
        <f>IF(DP6="-",NA(),DP6)</f>
        <v>24.06</v>
      </c>
      <c r="DR11" s="48">
        <f>IF(DQ6="-",NA(),DQ6)</f>
        <v>24.06</v>
      </c>
      <c r="DS11" s="48">
        <f>IF(DR6="-",NA(),DR6)</f>
        <v>24.06</v>
      </c>
      <c r="DT11" s="48">
        <f>IF(DS6="-",NA(),DS6)</f>
        <v>25.73</v>
      </c>
      <c r="DZ11" s="47" t="s">
        <v>23</v>
      </c>
      <c r="EA11" s="48">
        <f>IF(DZ6="-",NA(),DZ6)</f>
        <v>0</v>
      </c>
      <c r="EB11" s="48">
        <f>IF(EA6="-",NA(),EA6)</f>
        <v>0</v>
      </c>
      <c r="EC11" s="48">
        <f>IF(EB6="-",NA(),EB6)</f>
        <v>0</v>
      </c>
      <c r="ED11" s="48">
        <f>IF(EC6="-",NA(),EC6)</f>
        <v>0</v>
      </c>
      <c r="EE11" s="48">
        <f>IF(ED6="-",NA(),ED6)</f>
        <v>0</v>
      </c>
    </row>
    <row r="12" spans="1:140">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