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r-nagamitsu22\Documents\project\eGFR分析\eGFRプロットシート\"/>
    </mc:Choice>
  </mc:AlternateContent>
  <xr:revisionPtr revIDLastSave="0" documentId="13_ncr:1_{5C19E1DE-4CBF-4A44-8C8A-44E30DED9898}" xr6:coauthVersionLast="36" xr6:coauthVersionMax="36" xr10:uidLastSave="{00000000-0000-0000-0000-000000000000}"/>
  <bookViews>
    <workbookView xWindow="0" yWindow="0" windowWidth="19200" windowHeight="7000" xr2:uid="{D3951EDF-7D64-4414-863D-5FF9CB01A2E4}"/>
  </bookViews>
  <sheets>
    <sheet name="表紙・注意事項" sheetId="7" r:id="rId1"/>
    <sheet name="使用方法" sheetId="5" r:id="rId2"/>
    <sheet name="入力と結果" sheetId="1" r:id="rId3"/>
    <sheet name="結果返し用" sheetId="4" r:id="rId4"/>
    <sheet name="計算過程" sheetId="3" state="hidden" r:id="rId5"/>
  </sheets>
  <definedNames>
    <definedName name="_xlnm.Print_Area" localSheetId="3">結果返し用!$B$2:$G$39</definedName>
    <definedName name="_xlnm.Print_Area" localSheetId="0">表紙・注意事項!$B$2:$B$9</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 i="3" l="1"/>
  <c r="D28" i="3" s="1"/>
  <c r="E28" i="3" s="1"/>
  <c r="F28" i="3" s="1"/>
  <c r="G28" i="3"/>
  <c r="H28" i="3"/>
  <c r="C29" i="3"/>
  <c r="D29" i="3" s="1"/>
  <c r="E29" i="3" s="1"/>
  <c r="F29" i="3" s="1"/>
  <c r="G29" i="3"/>
  <c r="H29" i="3"/>
  <c r="C30" i="3"/>
  <c r="D30" i="3" s="1"/>
  <c r="E30" i="3" s="1"/>
  <c r="F30" i="3" s="1"/>
  <c r="G30" i="3"/>
  <c r="H30" i="3"/>
  <c r="C31" i="3"/>
  <c r="D31" i="3" s="1"/>
  <c r="E31" i="3" s="1"/>
  <c r="F31" i="3" s="1"/>
  <c r="G31" i="3"/>
  <c r="H31" i="3"/>
  <c r="C32" i="3"/>
  <c r="D32" i="3" s="1"/>
  <c r="E32" i="3" s="1"/>
  <c r="F32" i="3" s="1"/>
  <c r="G32" i="3"/>
  <c r="H32" i="3"/>
  <c r="C33" i="3"/>
  <c r="D33" i="3" s="1"/>
  <c r="E33" i="3" s="1"/>
  <c r="F33" i="3" s="1"/>
  <c r="G33" i="3"/>
  <c r="H33" i="3"/>
  <c r="C34" i="3"/>
  <c r="D34" i="3" s="1"/>
  <c r="E34" i="3" s="1"/>
  <c r="F34" i="3" s="1"/>
  <c r="G34" i="3"/>
  <c r="H34" i="3"/>
  <c r="C35" i="3"/>
  <c r="D35" i="3" s="1"/>
  <c r="E35" i="3" s="1"/>
  <c r="F35" i="3" s="1"/>
  <c r="G35" i="3"/>
  <c r="H35" i="3"/>
  <c r="C36" i="3"/>
  <c r="D36" i="3" s="1"/>
  <c r="E36" i="3" s="1"/>
  <c r="F36" i="3" s="1"/>
  <c r="G36" i="3"/>
  <c r="H36" i="3"/>
  <c r="C37" i="3"/>
  <c r="D37" i="3" s="1"/>
  <c r="E37" i="3" s="1"/>
  <c r="F37" i="3" s="1"/>
  <c r="G37" i="3"/>
  <c r="H37" i="3"/>
  <c r="C38" i="3"/>
  <c r="D38" i="3" s="1"/>
  <c r="E38" i="3" s="1"/>
  <c r="F38" i="3" s="1"/>
  <c r="G38" i="3"/>
  <c r="H38" i="3"/>
  <c r="C39" i="3"/>
  <c r="D39" i="3" s="1"/>
  <c r="E39" i="3" s="1"/>
  <c r="F39" i="3" s="1"/>
  <c r="G39" i="3"/>
  <c r="H39" i="3"/>
  <c r="C40" i="3"/>
  <c r="D40" i="3" s="1"/>
  <c r="E40" i="3" s="1"/>
  <c r="F40" i="3" s="1"/>
  <c r="G40" i="3"/>
  <c r="H40" i="3"/>
  <c r="C41" i="3"/>
  <c r="D41" i="3" s="1"/>
  <c r="E41" i="3" s="1"/>
  <c r="F41" i="3" s="1"/>
  <c r="G41" i="3"/>
  <c r="H41" i="3"/>
  <c r="C42" i="3"/>
  <c r="D42" i="3" s="1"/>
  <c r="E42" i="3" s="1"/>
  <c r="F42" i="3" s="1"/>
  <c r="G42" i="3"/>
  <c r="H42" i="3"/>
  <c r="C43" i="3"/>
  <c r="D43" i="3" s="1"/>
  <c r="E43" i="3" s="1"/>
  <c r="F43" i="3" s="1"/>
  <c r="G43" i="3"/>
  <c r="H43" i="3"/>
  <c r="C44" i="3"/>
  <c r="D44" i="3" s="1"/>
  <c r="E44" i="3" s="1"/>
  <c r="F44" i="3" s="1"/>
  <c r="G44" i="3"/>
  <c r="H44" i="3"/>
  <c r="C45" i="3"/>
  <c r="D45" i="3" s="1"/>
  <c r="E45" i="3" s="1"/>
  <c r="F45" i="3" s="1"/>
  <c r="G45" i="3"/>
  <c r="H45" i="3"/>
  <c r="C46" i="3"/>
  <c r="D46" i="3" s="1"/>
  <c r="E46" i="3" s="1"/>
  <c r="F46" i="3" s="1"/>
  <c r="G46" i="3"/>
  <c r="H46" i="3"/>
  <c r="C47" i="3"/>
  <c r="D47" i="3" s="1"/>
  <c r="E47" i="3" s="1"/>
  <c r="F47" i="3" s="1"/>
  <c r="G47" i="3"/>
  <c r="H47" i="3"/>
  <c r="C48" i="3"/>
  <c r="D48" i="3" s="1"/>
  <c r="E48" i="3" s="1"/>
  <c r="F48" i="3" s="1"/>
  <c r="G48" i="3"/>
  <c r="H48" i="3"/>
  <c r="C49" i="3"/>
  <c r="D49" i="3" s="1"/>
  <c r="E49" i="3" s="1"/>
  <c r="F49" i="3" s="1"/>
  <c r="G49" i="3"/>
  <c r="H49" i="3"/>
  <c r="C50" i="3"/>
  <c r="D50" i="3" s="1"/>
  <c r="E50" i="3" s="1"/>
  <c r="F50" i="3" s="1"/>
  <c r="G50" i="3"/>
  <c r="H50" i="3"/>
  <c r="C51" i="3"/>
  <c r="D51" i="3" s="1"/>
  <c r="E51" i="3" s="1"/>
  <c r="F51" i="3" s="1"/>
  <c r="G51" i="3"/>
  <c r="H51" i="3"/>
  <c r="C52" i="3"/>
  <c r="D52" i="3" s="1"/>
  <c r="E52" i="3" s="1"/>
  <c r="F52" i="3" s="1"/>
  <c r="G52" i="3"/>
  <c r="H52" i="3"/>
  <c r="C53" i="3"/>
  <c r="D53" i="3" s="1"/>
  <c r="E53" i="3" s="1"/>
  <c r="F53" i="3" s="1"/>
  <c r="G53" i="3"/>
  <c r="H53" i="3"/>
  <c r="C54" i="3"/>
  <c r="D54" i="3" s="1"/>
  <c r="E54" i="3" s="1"/>
  <c r="F54" i="3" s="1"/>
  <c r="G54" i="3"/>
  <c r="H54" i="3"/>
  <c r="C55" i="3"/>
  <c r="D55" i="3" s="1"/>
  <c r="E55" i="3" s="1"/>
  <c r="F55" i="3" s="1"/>
  <c r="G55" i="3"/>
  <c r="H55" i="3"/>
  <c r="C56" i="3"/>
  <c r="D56" i="3" s="1"/>
  <c r="E56" i="3" s="1"/>
  <c r="F56" i="3" s="1"/>
  <c r="G56" i="3"/>
  <c r="H56" i="3"/>
  <c r="C57" i="3"/>
  <c r="D57" i="3" s="1"/>
  <c r="E57" i="3" s="1"/>
  <c r="F57" i="3" s="1"/>
  <c r="G57" i="3"/>
  <c r="H57" i="3"/>
  <c r="C58" i="3"/>
  <c r="D58" i="3" s="1"/>
  <c r="E58" i="3" s="1"/>
  <c r="F58" i="3" s="1"/>
  <c r="G58" i="3"/>
  <c r="H58" i="3"/>
  <c r="C59" i="3"/>
  <c r="D59" i="3" s="1"/>
  <c r="E59" i="3" s="1"/>
  <c r="F59" i="3" s="1"/>
  <c r="G59" i="3"/>
  <c r="H59" i="3"/>
  <c r="C60" i="3"/>
  <c r="D60" i="3" s="1"/>
  <c r="E60" i="3" s="1"/>
  <c r="F60" i="3" s="1"/>
  <c r="G60" i="3"/>
  <c r="H60" i="3"/>
  <c r="C61" i="3"/>
  <c r="D61" i="3" s="1"/>
  <c r="E61" i="3" s="1"/>
  <c r="F61" i="3" s="1"/>
  <c r="G61" i="3"/>
  <c r="H61" i="3"/>
  <c r="C62" i="3"/>
  <c r="D62" i="3" s="1"/>
  <c r="E62" i="3" s="1"/>
  <c r="F62" i="3" s="1"/>
  <c r="G62" i="3"/>
  <c r="H62" i="3"/>
  <c r="C63" i="3"/>
  <c r="D63" i="3" s="1"/>
  <c r="E63" i="3" s="1"/>
  <c r="F63" i="3" s="1"/>
  <c r="G63" i="3"/>
  <c r="H63" i="3"/>
  <c r="C64" i="3"/>
  <c r="D64" i="3" s="1"/>
  <c r="E64" i="3" s="1"/>
  <c r="F64" i="3" s="1"/>
  <c r="G64" i="3"/>
  <c r="H64" i="3"/>
  <c r="C65" i="3"/>
  <c r="D65" i="3" s="1"/>
  <c r="E65" i="3" s="1"/>
  <c r="F65" i="3" s="1"/>
  <c r="G65" i="3"/>
  <c r="H65" i="3"/>
  <c r="C66" i="3"/>
  <c r="D66" i="3" s="1"/>
  <c r="E66" i="3" s="1"/>
  <c r="F66" i="3" s="1"/>
  <c r="G66" i="3"/>
  <c r="H66" i="3"/>
  <c r="C67" i="3"/>
  <c r="D67" i="3" s="1"/>
  <c r="E67" i="3" s="1"/>
  <c r="F67" i="3" s="1"/>
  <c r="G67" i="3"/>
  <c r="H67" i="3"/>
  <c r="C68" i="3"/>
  <c r="D68" i="3" s="1"/>
  <c r="E68" i="3" s="1"/>
  <c r="F68" i="3" s="1"/>
  <c r="G68" i="3"/>
  <c r="H68" i="3"/>
  <c r="C69" i="3"/>
  <c r="D69" i="3" s="1"/>
  <c r="E69" i="3" s="1"/>
  <c r="F69" i="3" s="1"/>
  <c r="G69" i="3"/>
  <c r="H69" i="3"/>
  <c r="C70" i="3"/>
  <c r="D70" i="3" s="1"/>
  <c r="E70" i="3" s="1"/>
  <c r="F70" i="3" s="1"/>
  <c r="G70" i="3"/>
  <c r="H70" i="3"/>
  <c r="C71" i="3"/>
  <c r="D71" i="3" s="1"/>
  <c r="E71" i="3" s="1"/>
  <c r="F71" i="3" s="1"/>
  <c r="G71" i="3"/>
  <c r="H71" i="3"/>
  <c r="C72" i="3"/>
  <c r="D72" i="3" s="1"/>
  <c r="E72" i="3" s="1"/>
  <c r="F72" i="3" s="1"/>
  <c r="G72" i="3"/>
  <c r="H72" i="3"/>
  <c r="C73" i="3"/>
  <c r="D73" i="3" s="1"/>
  <c r="E73" i="3" s="1"/>
  <c r="F73" i="3" s="1"/>
  <c r="G73" i="3"/>
  <c r="H73" i="3"/>
  <c r="C74" i="3"/>
  <c r="D74" i="3" s="1"/>
  <c r="E74" i="3" s="1"/>
  <c r="F74" i="3" s="1"/>
  <c r="G74" i="3"/>
  <c r="H74" i="3"/>
  <c r="C75" i="3"/>
  <c r="D75" i="3" s="1"/>
  <c r="E75" i="3" s="1"/>
  <c r="F75" i="3" s="1"/>
  <c r="G75" i="3"/>
  <c r="H75" i="3"/>
  <c r="C76" i="3"/>
  <c r="D76" i="3" s="1"/>
  <c r="E76" i="3" s="1"/>
  <c r="F76" i="3" s="1"/>
  <c r="G76" i="3"/>
  <c r="H76" i="3"/>
  <c r="C77" i="3"/>
  <c r="D77" i="3" s="1"/>
  <c r="E77" i="3" s="1"/>
  <c r="F77" i="3" s="1"/>
  <c r="G77" i="3"/>
  <c r="H77" i="3"/>
  <c r="C78" i="3"/>
  <c r="D78" i="3" s="1"/>
  <c r="E78" i="3" s="1"/>
  <c r="F78" i="3" s="1"/>
  <c r="G78" i="3"/>
  <c r="H78" i="3"/>
  <c r="C79" i="3"/>
  <c r="D79" i="3" s="1"/>
  <c r="E79" i="3" s="1"/>
  <c r="F79" i="3" s="1"/>
  <c r="G79" i="3"/>
  <c r="H79" i="3"/>
  <c r="C80" i="3"/>
  <c r="D80" i="3" s="1"/>
  <c r="E80" i="3" s="1"/>
  <c r="F80" i="3" s="1"/>
  <c r="G80" i="3"/>
  <c r="H80" i="3"/>
  <c r="C81" i="3"/>
  <c r="D81" i="3" s="1"/>
  <c r="E81" i="3" s="1"/>
  <c r="F81" i="3" s="1"/>
  <c r="G81" i="3"/>
  <c r="H81" i="3"/>
  <c r="C82" i="3"/>
  <c r="D82" i="3" s="1"/>
  <c r="E82" i="3" s="1"/>
  <c r="F82" i="3" s="1"/>
  <c r="G82" i="3"/>
  <c r="H82" i="3"/>
  <c r="C83" i="3"/>
  <c r="D83" i="3" s="1"/>
  <c r="E83" i="3" s="1"/>
  <c r="F83" i="3" s="1"/>
  <c r="G83" i="3"/>
  <c r="H83" i="3"/>
  <c r="C84" i="3"/>
  <c r="D84" i="3" s="1"/>
  <c r="E84" i="3" s="1"/>
  <c r="F84" i="3" s="1"/>
  <c r="G84" i="3"/>
  <c r="H84" i="3"/>
  <c r="C85" i="3"/>
  <c r="D85" i="3" s="1"/>
  <c r="E85" i="3" s="1"/>
  <c r="F85" i="3" s="1"/>
  <c r="G85" i="3"/>
  <c r="H85" i="3"/>
  <c r="C86" i="3"/>
  <c r="D86" i="3" s="1"/>
  <c r="E86" i="3" s="1"/>
  <c r="F86" i="3" s="1"/>
  <c r="G86" i="3"/>
  <c r="H86" i="3"/>
  <c r="C87" i="3"/>
  <c r="D87" i="3" s="1"/>
  <c r="E87" i="3" s="1"/>
  <c r="F87" i="3" s="1"/>
  <c r="G87" i="3"/>
  <c r="H87" i="3"/>
  <c r="C88" i="3"/>
  <c r="D88" i="3" s="1"/>
  <c r="E88" i="3" s="1"/>
  <c r="F88" i="3" s="1"/>
  <c r="G88" i="3"/>
  <c r="H88" i="3"/>
  <c r="C89" i="3"/>
  <c r="D89" i="3" s="1"/>
  <c r="E89" i="3" s="1"/>
  <c r="F89" i="3" s="1"/>
  <c r="G89" i="3"/>
  <c r="H89" i="3"/>
  <c r="C90" i="3"/>
  <c r="D90" i="3" s="1"/>
  <c r="E90" i="3" s="1"/>
  <c r="F90" i="3" s="1"/>
  <c r="G90" i="3"/>
  <c r="H90" i="3"/>
  <c r="C91" i="3"/>
  <c r="D91" i="3" s="1"/>
  <c r="E91" i="3" s="1"/>
  <c r="F91" i="3" s="1"/>
  <c r="G91" i="3"/>
  <c r="H91" i="3"/>
  <c r="C92" i="3"/>
  <c r="D92" i="3" s="1"/>
  <c r="E92" i="3" s="1"/>
  <c r="F92" i="3" s="1"/>
  <c r="G92" i="3"/>
  <c r="H92" i="3"/>
  <c r="C93" i="3"/>
  <c r="D93" i="3" s="1"/>
  <c r="E93" i="3" s="1"/>
  <c r="F93" i="3" s="1"/>
  <c r="G93" i="3"/>
  <c r="H93" i="3"/>
  <c r="C94" i="3"/>
  <c r="D94" i="3" s="1"/>
  <c r="E94" i="3" s="1"/>
  <c r="F94" i="3" s="1"/>
  <c r="G94" i="3"/>
  <c r="H94" i="3"/>
  <c r="C95" i="3"/>
  <c r="D95" i="3" s="1"/>
  <c r="E95" i="3" s="1"/>
  <c r="F95" i="3" s="1"/>
  <c r="G95" i="3"/>
  <c r="H95" i="3"/>
  <c r="C96" i="3"/>
  <c r="D96" i="3" s="1"/>
  <c r="E96" i="3" s="1"/>
  <c r="F96" i="3" s="1"/>
  <c r="G96" i="3"/>
  <c r="H96" i="3"/>
  <c r="C97" i="3"/>
  <c r="D97" i="3" s="1"/>
  <c r="E97" i="3" s="1"/>
  <c r="F97" i="3" s="1"/>
  <c r="G97" i="3"/>
  <c r="H97" i="3"/>
  <c r="C98" i="3"/>
  <c r="D98" i="3" s="1"/>
  <c r="E98" i="3" s="1"/>
  <c r="F98" i="3" s="1"/>
  <c r="G98" i="3"/>
  <c r="H98" i="3"/>
  <c r="C99" i="3"/>
  <c r="D99" i="3" s="1"/>
  <c r="E99" i="3" s="1"/>
  <c r="F99" i="3" s="1"/>
  <c r="G99" i="3"/>
  <c r="H99" i="3"/>
  <c r="C100" i="3"/>
  <c r="D100" i="3" s="1"/>
  <c r="E100" i="3" s="1"/>
  <c r="F100" i="3" s="1"/>
  <c r="G100" i="3"/>
  <c r="H100" i="3"/>
  <c r="C101" i="3"/>
  <c r="D101" i="3" s="1"/>
  <c r="E101" i="3" s="1"/>
  <c r="F101" i="3" s="1"/>
  <c r="G101" i="3"/>
  <c r="H101" i="3"/>
  <c r="C102" i="3"/>
  <c r="D102" i="3" s="1"/>
  <c r="E102" i="3" s="1"/>
  <c r="F102" i="3" s="1"/>
  <c r="G102" i="3"/>
  <c r="H102" i="3"/>
  <c r="C103" i="3"/>
  <c r="D103" i="3" s="1"/>
  <c r="E103" i="3" s="1"/>
  <c r="F103" i="3" s="1"/>
  <c r="G103" i="3"/>
  <c r="H103" i="3"/>
  <c r="C104" i="3"/>
  <c r="D104" i="3" s="1"/>
  <c r="E104" i="3" s="1"/>
  <c r="F104" i="3" s="1"/>
  <c r="G104" i="3"/>
  <c r="H104" i="3"/>
  <c r="C105" i="3"/>
  <c r="D105" i="3" s="1"/>
  <c r="E105" i="3" s="1"/>
  <c r="F105" i="3" s="1"/>
  <c r="G105" i="3"/>
  <c r="H105" i="3"/>
  <c r="C106" i="3"/>
  <c r="D106" i="3" s="1"/>
  <c r="E106" i="3" s="1"/>
  <c r="F106" i="3" s="1"/>
  <c r="G106" i="3"/>
  <c r="H106" i="3"/>
  <c r="C107" i="3"/>
  <c r="D107" i="3" s="1"/>
  <c r="E107" i="3" s="1"/>
  <c r="F107" i="3" s="1"/>
  <c r="G107" i="3"/>
  <c r="H107" i="3"/>
  <c r="C108" i="3"/>
  <c r="D108" i="3" s="1"/>
  <c r="E108" i="3" s="1"/>
  <c r="F108" i="3" s="1"/>
  <c r="G108" i="3"/>
  <c r="H108" i="3"/>
  <c r="C109" i="3"/>
  <c r="D109" i="3" s="1"/>
  <c r="E109" i="3" s="1"/>
  <c r="F109" i="3" s="1"/>
  <c r="G109" i="3"/>
  <c r="H109" i="3"/>
  <c r="C110" i="3"/>
  <c r="D110" i="3" s="1"/>
  <c r="E110" i="3" s="1"/>
  <c r="F110" i="3" s="1"/>
  <c r="G110" i="3"/>
  <c r="H110" i="3"/>
  <c r="C111" i="3"/>
  <c r="D111" i="3" s="1"/>
  <c r="E111" i="3" s="1"/>
  <c r="F111" i="3" s="1"/>
  <c r="G111" i="3"/>
  <c r="H111" i="3"/>
  <c r="C112" i="3"/>
  <c r="D112" i="3" s="1"/>
  <c r="E112" i="3" s="1"/>
  <c r="F112" i="3" s="1"/>
  <c r="G112" i="3"/>
  <c r="H112" i="3"/>
  <c r="C113" i="3"/>
  <c r="D113" i="3" s="1"/>
  <c r="E113" i="3" s="1"/>
  <c r="F113" i="3" s="1"/>
  <c r="G113" i="3"/>
  <c r="H113" i="3"/>
  <c r="C114" i="3"/>
  <c r="D114" i="3" s="1"/>
  <c r="E114" i="3" s="1"/>
  <c r="F114" i="3" s="1"/>
  <c r="G114" i="3"/>
  <c r="H114" i="3"/>
  <c r="C115" i="3"/>
  <c r="D115" i="3" s="1"/>
  <c r="E115" i="3" s="1"/>
  <c r="F115" i="3" s="1"/>
  <c r="G115" i="3"/>
  <c r="H115" i="3"/>
  <c r="C116" i="3"/>
  <c r="D116" i="3" s="1"/>
  <c r="E116" i="3" s="1"/>
  <c r="F116" i="3" s="1"/>
  <c r="G116" i="3"/>
  <c r="H116" i="3"/>
  <c r="C117" i="3"/>
  <c r="D117" i="3" s="1"/>
  <c r="E117" i="3" s="1"/>
  <c r="F117" i="3" s="1"/>
  <c r="G117" i="3"/>
  <c r="H117" i="3"/>
  <c r="C118" i="3"/>
  <c r="D118" i="3" s="1"/>
  <c r="E118" i="3" s="1"/>
  <c r="F118" i="3" s="1"/>
  <c r="G118" i="3"/>
  <c r="H118" i="3"/>
  <c r="C119" i="3"/>
  <c r="D119" i="3" s="1"/>
  <c r="E119" i="3" s="1"/>
  <c r="F119" i="3" s="1"/>
  <c r="G119" i="3"/>
  <c r="H119" i="3"/>
  <c r="C120" i="3"/>
  <c r="D120" i="3" s="1"/>
  <c r="E120" i="3" s="1"/>
  <c r="F120" i="3" s="1"/>
  <c r="G120" i="3"/>
  <c r="H120" i="3"/>
  <c r="C121" i="3"/>
  <c r="D121" i="3" s="1"/>
  <c r="E121" i="3" s="1"/>
  <c r="F121" i="3" s="1"/>
  <c r="G121" i="3"/>
  <c r="H121" i="3"/>
  <c r="C122" i="3"/>
  <c r="D122" i="3" s="1"/>
  <c r="E122" i="3" s="1"/>
  <c r="F122" i="3" s="1"/>
  <c r="G122" i="3"/>
  <c r="H122" i="3"/>
  <c r="C123" i="3"/>
  <c r="D123" i="3" s="1"/>
  <c r="E123" i="3" s="1"/>
  <c r="F123" i="3" s="1"/>
  <c r="G123" i="3"/>
  <c r="H123" i="3"/>
  <c r="C124" i="3"/>
  <c r="D124" i="3" s="1"/>
  <c r="E124" i="3" s="1"/>
  <c r="F124" i="3" s="1"/>
  <c r="G124" i="3"/>
  <c r="H124" i="3"/>
  <c r="C125" i="3"/>
  <c r="D125" i="3" s="1"/>
  <c r="E125" i="3" s="1"/>
  <c r="F125" i="3" s="1"/>
  <c r="G125" i="3"/>
  <c r="H125" i="3"/>
  <c r="C126" i="3"/>
  <c r="D126" i="3" s="1"/>
  <c r="E126" i="3" s="1"/>
  <c r="F126" i="3" s="1"/>
  <c r="G126" i="3"/>
  <c r="H126" i="3"/>
  <c r="C127" i="3"/>
  <c r="D127" i="3" s="1"/>
  <c r="E127" i="3" s="1"/>
  <c r="F127" i="3" s="1"/>
  <c r="G127" i="3"/>
  <c r="H127" i="3"/>
  <c r="R49" i="3" l="1"/>
  <c r="R41" i="3"/>
  <c r="R33" i="3"/>
  <c r="R124" i="3"/>
  <c r="R116" i="3"/>
  <c r="R108" i="3"/>
  <c r="R100" i="3"/>
  <c r="R92" i="3"/>
  <c r="R84" i="3"/>
  <c r="R76" i="3"/>
  <c r="R68" i="3"/>
  <c r="R60" i="3"/>
  <c r="R52" i="3"/>
  <c r="R44" i="3"/>
  <c r="R36" i="3"/>
  <c r="R28" i="3"/>
  <c r="R123" i="3"/>
  <c r="R115" i="3"/>
  <c r="R107" i="3"/>
  <c r="R99" i="3"/>
  <c r="R91" i="3"/>
  <c r="R83" i="3"/>
  <c r="R75" i="3"/>
  <c r="R67" i="3"/>
  <c r="R59" i="3"/>
  <c r="R51" i="3"/>
  <c r="R43" i="3"/>
  <c r="R35" i="3"/>
  <c r="R125" i="3"/>
  <c r="R117" i="3"/>
  <c r="R109" i="3"/>
  <c r="R101" i="3"/>
  <c r="R93" i="3"/>
  <c r="R85" i="3"/>
  <c r="R77" i="3"/>
  <c r="R69" i="3"/>
  <c r="R61" i="3"/>
  <c r="R53" i="3"/>
  <c r="R45" i="3"/>
  <c r="R37" i="3"/>
  <c r="R29" i="3"/>
  <c r="R50" i="3"/>
  <c r="R42" i="3"/>
  <c r="R121" i="3"/>
  <c r="R105" i="3"/>
  <c r="R97" i="3"/>
  <c r="R89" i="3"/>
  <c r="R81" i="3"/>
  <c r="R73" i="3"/>
  <c r="R65" i="3"/>
  <c r="R57" i="3"/>
  <c r="R113" i="3"/>
  <c r="R122" i="3"/>
  <c r="R114" i="3"/>
  <c r="R106" i="3"/>
  <c r="R98" i="3"/>
  <c r="R90" i="3"/>
  <c r="R82" i="3"/>
  <c r="R74" i="3"/>
  <c r="R66" i="3"/>
  <c r="R58" i="3"/>
  <c r="R34" i="3"/>
  <c r="R120" i="3"/>
  <c r="R112" i="3"/>
  <c r="R104" i="3"/>
  <c r="R96" i="3"/>
  <c r="R88" i="3"/>
  <c r="R80" i="3"/>
  <c r="R72" i="3"/>
  <c r="R64" i="3"/>
  <c r="R56" i="3"/>
  <c r="R48" i="3"/>
  <c r="R40" i="3"/>
  <c r="R32" i="3"/>
  <c r="R127" i="3"/>
  <c r="R119" i="3"/>
  <c r="R111" i="3"/>
  <c r="R103" i="3"/>
  <c r="R95" i="3"/>
  <c r="R87" i="3"/>
  <c r="R79" i="3"/>
  <c r="R71" i="3"/>
  <c r="R63" i="3"/>
  <c r="R55" i="3"/>
  <c r="R47" i="3"/>
  <c r="R39" i="3"/>
  <c r="R31" i="3"/>
  <c r="R126" i="3"/>
  <c r="R118" i="3"/>
  <c r="R110" i="3"/>
  <c r="R102" i="3"/>
  <c r="R94" i="3"/>
  <c r="R86" i="3"/>
  <c r="R78" i="3"/>
  <c r="R70" i="3"/>
  <c r="R62" i="3"/>
  <c r="R54" i="3"/>
  <c r="R46" i="3"/>
  <c r="R38" i="3"/>
  <c r="R30" i="3"/>
  <c r="H9" i="3"/>
  <c r="H10" i="3"/>
  <c r="H11" i="3"/>
  <c r="H12" i="3"/>
  <c r="H13" i="3"/>
  <c r="H14" i="3"/>
  <c r="H15" i="3"/>
  <c r="H16" i="3"/>
  <c r="H17" i="3"/>
  <c r="H18" i="3"/>
  <c r="H19" i="3"/>
  <c r="H20" i="3"/>
  <c r="H21" i="3"/>
  <c r="H22" i="3"/>
  <c r="H23" i="3"/>
  <c r="H24" i="3"/>
  <c r="H25" i="3"/>
  <c r="H26" i="3"/>
  <c r="H27" i="3"/>
  <c r="H8" i="3"/>
  <c r="G9" i="3"/>
  <c r="G10" i="3"/>
  <c r="G11" i="3"/>
  <c r="G12" i="3"/>
  <c r="G13" i="3"/>
  <c r="G14" i="3"/>
  <c r="G15" i="3"/>
  <c r="G16" i="3"/>
  <c r="G17" i="3"/>
  <c r="G18" i="3"/>
  <c r="G19" i="3"/>
  <c r="G20" i="3"/>
  <c r="G21" i="3"/>
  <c r="G22" i="3"/>
  <c r="G23" i="3"/>
  <c r="G24" i="3"/>
  <c r="G25" i="3"/>
  <c r="G26" i="3"/>
  <c r="G27" i="3"/>
  <c r="G8" i="3"/>
  <c r="R22" i="3" l="1"/>
  <c r="R14" i="3"/>
  <c r="R12" i="3"/>
  <c r="R20" i="3"/>
  <c r="R25" i="3"/>
  <c r="R17" i="3"/>
  <c r="R24" i="3"/>
  <c r="R16" i="3"/>
  <c r="R23" i="3"/>
  <c r="R15" i="3"/>
  <c r="R13" i="3"/>
  <c r="R21" i="3"/>
  <c r="R19" i="3"/>
  <c r="R11" i="3"/>
  <c r="R27" i="3"/>
  <c r="R26" i="3"/>
  <c r="R18" i="3"/>
  <c r="C3" i="4"/>
  <c r="C8" i="3" l="1"/>
  <c r="D8" i="3" s="1"/>
  <c r="E8" i="3" s="1"/>
  <c r="F8" i="3" s="1"/>
  <c r="R8" i="3" s="1"/>
  <c r="C9" i="3"/>
  <c r="D9" i="3" s="1"/>
  <c r="E9" i="3" s="1"/>
  <c r="F9" i="3" s="1"/>
  <c r="R9" i="3" s="1"/>
  <c r="C10" i="3"/>
  <c r="D10" i="3" s="1"/>
  <c r="C11" i="3"/>
  <c r="D11" i="3" s="1"/>
  <c r="C12" i="3"/>
  <c r="C13" i="3"/>
  <c r="D13" i="3" s="1"/>
  <c r="E13" i="3" s="1"/>
  <c r="F13" i="3" s="1"/>
  <c r="C14" i="3"/>
  <c r="D14" i="3" s="1"/>
  <c r="C15" i="3"/>
  <c r="D15" i="3" s="1"/>
  <c r="C16" i="3"/>
  <c r="D16" i="3" s="1"/>
  <c r="C17" i="3"/>
  <c r="D17" i="3" s="1"/>
  <c r="E17" i="3" s="1"/>
  <c r="F17" i="3" s="1"/>
  <c r="C18" i="3"/>
  <c r="D18" i="3" s="1"/>
  <c r="C19" i="3"/>
  <c r="D19" i="3" s="1"/>
  <c r="E19" i="3" s="1"/>
  <c r="F19" i="3" s="1"/>
  <c r="C20" i="3"/>
  <c r="C21" i="3"/>
  <c r="D21" i="3" s="1"/>
  <c r="E21" i="3" s="1"/>
  <c r="F21" i="3" s="1"/>
  <c r="C22" i="3"/>
  <c r="D22" i="3" s="1"/>
  <c r="C23" i="3"/>
  <c r="D23" i="3" s="1"/>
  <c r="E23" i="3" s="1"/>
  <c r="F23" i="3" s="1"/>
  <c r="C24" i="3"/>
  <c r="C25" i="3"/>
  <c r="D25" i="3" s="1"/>
  <c r="E25" i="3" s="1"/>
  <c r="F25" i="3" s="1"/>
  <c r="C26" i="3"/>
  <c r="D26" i="3" s="1"/>
  <c r="C27" i="3"/>
  <c r="D27" i="3" s="1"/>
  <c r="E26" i="3" l="1"/>
  <c r="F26" i="3" s="1"/>
  <c r="E18" i="3"/>
  <c r="F18" i="3" s="1"/>
  <c r="E10" i="3"/>
  <c r="E22" i="3"/>
  <c r="F22" i="3" s="1"/>
  <c r="D12" i="3"/>
  <c r="E12" i="3" s="1"/>
  <c r="E14" i="3"/>
  <c r="F14" i="3" s="1"/>
  <c r="E16" i="3"/>
  <c r="F16" i="3" s="1"/>
  <c r="E15" i="3"/>
  <c r="F15" i="3" s="1"/>
  <c r="D20" i="3"/>
  <c r="E20" i="3" s="1"/>
  <c r="F20" i="3" s="1"/>
  <c r="E11" i="3"/>
  <c r="D24" i="3"/>
  <c r="E24" i="3" s="1"/>
  <c r="F24" i="3" s="1"/>
  <c r="E27" i="3"/>
  <c r="F27" i="3" s="1"/>
  <c r="F12" i="3" l="1"/>
  <c r="F10" i="3"/>
  <c r="R10" i="3" s="1"/>
  <c r="F11" i="3"/>
  <c r="S8" i="3" l="1"/>
  <c r="S72" i="3"/>
  <c r="S49" i="3"/>
  <c r="S113" i="3"/>
  <c r="S26" i="3"/>
  <c r="S90" i="3"/>
  <c r="S67" i="3"/>
  <c r="S93" i="3"/>
  <c r="S36" i="3"/>
  <c r="S100" i="3"/>
  <c r="S22" i="3"/>
  <c r="S86" i="3"/>
  <c r="S63" i="3"/>
  <c r="S127" i="3"/>
  <c r="S77" i="3"/>
  <c r="S104" i="3"/>
  <c r="S17" i="3"/>
  <c r="S122" i="3"/>
  <c r="S35" i="3"/>
  <c r="S68" i="3"/>
  <c r="S54" i="3"/>
  <c r="S95" i="3"/>
  <c r="S112" i="3"/>
  <c r="S89" i="3"/>
  <c r="S16" i="3"/>
  <c r="S80" i="3"/>
  <c r="S57" i="3"/>
  <c r="S121" i="3"/>
  <c r="S53" i="3"/>
  <c r="S34" i="3"/>
  <c r="S98" i="3"/>
  <c r="S11" i="3"/>
  <c r="S75" i="3"/>
  <c r="S44" i="3"/>
  <c r="S108" i="3"/>
  <c r="S30" i="3"/>
  <c r="S94" i="3"/>
  <c r="S71" i="3"/>
  <c r="S39" i="3"/>
  <c r="S24" i="3"/>
  <c r="S88" i="3"/>
  <c r="S65" i="3"/>
  <c r="S101" i="3"/>
  <c r="S42" i="3"/>
  <c r="S106" i="3"/>
  <c r="S19" i="3"/>
  <c r="S83" i="3"/>
  <c r="S52" i="3"/>
  <c r="S116" i="3"/>
  <c r="S37" i="3"/>
  <c r="S38" i="3"/>
  <c r="S102" i="3"/>
  <c r="S15" i="3"/>
  <c r="S79" i="3"/>
  <c r="S81" i="3"/>
  <c r="S107" i="3"/>
  <c r="S32" i="3"/>
  <c r="S96" i="3"/>
  <c r="S9" i="3"/>
  <c r="S73" i="3"/>
  <c r="S50" i="3"/>
  <c r="S114" i="3"/>
  <c r="S27" i="3"/>
  <c r="S91" i="3"/>
  <c r="S60" i="3"/>
  <c r="S124" i="3"/>
  <c r="S117" i="3"/>
  <c r="S46" i="3"/>
  <c r="S110" i="3"/>
  <c r="S23" i="3"/>
  <c r="S87" i="3"/>
  <c r="S40" i="3"/>
  <c r="S58" i="3"/>
  <c r="S45" i="3"/>
  <c r="S13" i="3"/>
  <c r="S25" i="3"/>
  <c r="S109" i="3"/>
  <c r="S76" i="3"/>
  <c r="S126" i="3"/>
  <c r="S56" i="3"/>
  <c r="S120" i="3"/>
  <c r="S29" i="3"/>
  <c r="S33" i="3"/>
  <c r="S97" i="3"/>
  <c r="S10" i="3"/>
  <c r="S74" i="3"/>
  <c r="S51" i="3"/>
  <c r="S115" i="3"/>
  <c r="S20" i="3"/>
  <c r="S84" i="3"/>
  <c r="S70" i="3"/>
  <c r="S125" i="3"/>
  <c r="S47" i="3"/>
  <c r="S111" i="3"/>
  <c r="S118" i="3"/>
  <c r="S48" i="3"/>
  <c r="S66" i="3"/>
  <c r="S43" i="3"/>
  <c r="S12" i="3"/>
  <c r="S62" i="3"/>
  <c r="S103" i="3"/>
  <c r="S64" i="3"/>
  <c r="S85" i="3"/>
  <c r="S41" i="3"/>
  <c r="S105" i="3"/>
  <c r="S18" i="3"/>
  <c r="S82" i="3"/>
  <c r="S59" i="3"/>
  <c r="S123" i="3"/>
  <c r="S61" i="3"/>
  <c r="S28" i="3"/>
  <c r="S92" i="3"/>
  <c r="S14" i="3"/>
  <c r="S78" i="3"/>
  <c r="S55" i="3"/>
  <c r="S119" i="3"/>
  <c r="S21" i="3"/>
  <c r="S99" i="3"/>
  <c r="S31" i="3"/>
  <c r="S69" i="3"/>
  <c r="L35" i="3"/>
  <c r="L103" i="3"/>
  <c r="L64" i="3"/>
  <c r="L125" i="3"/>
  <c r="L37" i="3"/>
  <c r="L105" i="3"/>
  <c r="L52" i="3"/>
  <c r="L81" i="3"/>
  <c r="L48" i="3"/>
  <c r="L118" i="3"/>
  <c r="L66" i="3"/>
  <c r="L109" i="3"/>
  <c r="L62" i="3"/>
  <c r="L94" i="3"/>
  <c r="L61" i="3"/>
  <c r="L96" i="3"/>
  <c r="L43" i="3"/>
  <c r="L116" i="3"/>
  <c r="L45" i="3"/>
  <c r="L87" i="3"/>
  <c r="L50" i="3"/>
  <c r="L124" i="3"/>
  <c r="L79" i="3"/>
  <c r="L65" i="3"/>
  <c r="L126" i="3"/>
  <c r="L73" i="3"/>
  <c r="L31" i="3"/>
  <c r="L88" i="3"/>
  <c r="L115" i="3"/>
  <c r="L90" i="3"/>
  <c r="L57" i="3"/>
  <c r="L28" i="3"/>
  <c r="L84" i="3"/>
  <c r="L72" i="3"/>
  <c r="L86" i="3"/>
  <c r="L39" i="3"/>
  <c r="L99" i="3"/>
  <c r="L32" i="3"/>
  <c r="L100" i="3"/>
  <c r="L68" i="3"/>
  <c r="L122" i="3"/>
  <c r="L77" i="3"/>
  <c r="L63" i="3"/>
  <c r="L36" i="3"/>
  <c r="L97" i="3"/>
  <c r="L80" i="3"/>
  <c r="L93" i="3"/>
  <c r="L53" i="3"/>
  <c r="L107" i="3"/>
  <c r="L40" i="3"/>
  <c r="L108" i="3"/>
  <c r="L76" i="3"/>
  <c r="L70" i="3"/>
  <c r="L44" i="3"/>
  <c r="L104" i="3"/>
  <c r="L85" i="3"/>
  <c r="L30" i="3"/>
  <c r="L106" i="3"/>
  <c r="L59" i="3"/>
  <c r="L113" i="3"/>
  <c r="L47" i="3"/>
  <c r="L114" i="3"/>
  <c r="L78" i="3"/>
  <c r="L51" i="3"/>
  <c r="L111" i="3"/>
  <c r="L92" i="3"/>
  <c r="L38" i="3"/>
  <c r="L112" i="3"/>
  <c r="L67" i="3"/>
  <c r="L120" i="3"/>
  <c r="L54" i="3"/>
  <c r="L121" i="3"/>
  <c r="L33" i="3"/>
  <c r="L89" i="3"/>
  <c r="L42" i="3"/>
  <c r="L102" i="3"/>
  <c r="L75" i="3"/>
  <c r="L101" i="3"/>
  <c r="L56" i="3"/>
  <c r="L82" i="3"/>
  <c r="L55" i="3"/>
  <c r="L69" i="3"/>
  <c r="L83" i="3"/>
  <c r="L91" i="3"/>
  <c r="L58" i="3"/>
  <c r="L117" i="3"/>
  <c r="L29" i="3"/>
  <c r="L98" i="3"/>
  <c r="L46" i="3"/>
  <c r="L119" i="3"/>
  <c r="L74" i="3"/>
  <c r="L127" i="3"/>
  <c r="L60" i="3"/>
  <c r="L41" i="3"/>
  <c r="L95" i="3"/>
  <c r="L49" i="3"/>
  <c r="L110" i="3"/>
  <c r="L123" i="3"/>
  <c r="L71" i="3"/>
  <c r="L34" i="3"/>
  <c r="L9" i="3"/>
  <c r="Y9" i="3" s="1"/>
  <c r="L19" i="3"/>
  <c r="Y19" i="3" s="1"/>
  <c r="L22" i="3"/>
  <c r="Y22" i="3" s="1"/>
  <c r="L17" i="3"/>
  <c r="Y17" i="3" s="1"/>
  <c r="L27" i="3"/>
  <c r="Y27" i="3" s="1"/>
  <c r="L15" i="3"/>
  <c r="Y15" i="3" s="1"/>
  <c r="L14" i="3"/>
  <c r="Y14" i="3" s="1"/>
  <c r="L25" i="3"/>
  <c r="Y25" i="3" s="1"/>
  <c r="L12" i="3"/>
  <c r="Y12" i="3" s="1"/>
  <c r="L23" i="3"/>
  <c r="Y23" i="3" s="1"/>
  <c r="L16" i="3"/>
  <c r="Y16" i="3" s="1"/>
  <c r="L20" i="3"/>
  <c r="Y20" i="3" s="1"/>
  <c r="L24" i="3"/>
  <c r="Y24" i="3" s="1"/>
  <c r="L11" i="3"/>
  <c r="Y11" i="3" s="1"/>
  <c r="L10" i="3"/>
  <c r="Y10" i="3" s="1"/>
  <c r="L8" i="3"/>
  <c r="L18" i="3"/>
  <c r="Y18" i="3" s="1"/>
  <c r="L13" i="3"/>
  <c r="Y13" i="3" s="1"/>
  <c r="L26" i="3"/>
  <c r="Y26" i="3" s="1"/>
  <c r="L21" i="3"/>
  <c r="Y21" i="3" s="1"/>
  <c r="AD55" i="3" l="1"/>
  <c r="T55" i="3"/>
  <c r="AE55" i="3" s="1"/>
  <c r="U55" i="3"/>
  <c r="AF55" i="3" s="1"/>
  <c r="U59" i="3"/>
  <c r="AF59" i="3" s="1"/>
  <c r="T59" i="3"/>
  <c r="AE59" i="3" s="1"/>
  <c r="AD59" i="3"/>
  <c r="AD31" i="3"/>
  <c r="T31" i="3"/>
  <c r="AE31" i="3" s="1"/>
  <c r="U31" i="3"/>
  <c r="AF31" i="3" s="1"/>
  <c r="AD103" i="3"/>
  <c r="T103" i="3"/>
  <c r="AE103" i="3" s="1"/>
  <c r="U103" i="3"/>
  <c r="AF103" i="3" s="1"/>
  <c r="U118" i="3"/>
  <c r="AF118" i="3" s="1"/>
  <c r="AD118" i="3"/>
  <c r="T118" i="3"/>
  <c r="AE118" i="3" s="1"/>
  <c r="AD84" i="3"/>
  <c r="T84" i="3"/>
  <c r="AE84" i="3" s="1"/>
  <c r="U84" i="3"/>
  <c r="AF84" i="3" s="1"/>
  <c r="U97" i="3"/>
  <c r="AF97" i="3" s="1"/>
  <c r="AD97" i="3"/>
  <c r="T97" i="3"/>
  <c r="AE97" i="3" s="1"/>
  <c r="AD126" i="3"/>
  <c r="U126" i="3"/>
  <c r="AF126" i="3" s="1"/>
  <c r="T126" i="3"/>
  <c r="AE126" i="3" s="1"/>
  <c r="AD58" i="3"/>
  <c r="T58" i="3"/>
  <c r="AE58" i="3" s="1"/>
  <c r="U58" i="3"/>
  <c r="AF58" i="3" s="1"/>
  <c r="AD87" i="3"/>
  <c r="T87" i="3"/>
  <c r="AE87" i="3" s="1"/>
  <c r="U87" i="3"/>
  <c r="AF87" i="3" s="1"/>
  <c r="U91" i="3"/>
  <c r="AF91" i="3" s="1"/>
  <c r="AD91" i="3"/>
  <c r="T91" i="3"/>
  <c r="AE91" i="3" s="1"/>
  <c r="T96" i="3"/>
  <c r="AE96" i="3" s="1"/>
  <c r="AD96" i="3"/>
  <c r="U96" i="3"/>
  <c r="AF96" i="3" s="1"/>
  <c r="AD52" i="3"/>
  <c r="T52" i="3"/>
  <c r="AE52" i="3" s="1"/>
  <c r="U52" i="3"/>
  <c r="AF52" i="3" s="1"/>
  <c r="AD65" i="3"/>
  <c r="U65" i="3"/>
  <c r="AF65" i="3" s="1"/>
  <c r="T65" i="3"/>
  <c r="AE65" i="3" s="1"/>
  <c r="AD71" i="3"/>
  <c r="T71" i="3"/>
  <c r="AE71" i="3" s="1"/>
  <c r="U71" i="3"/>
  <c r="AF71" i="3" s="1"/>
  <c r="U75" i="3"/>
  <c r="AF75" i="3" s="1"/>
  <c r="AD75" i="3"/>
  <c r="T75" i="3"/>
  <c r="AE75" i="3" s="1"/>
  <c r="AD80" i="3"/>
  <c r="U80" i="3"/>
  <c r="AF80" i="3" s="1"/>
  <c r="T80" i="3"/>
  <c r="AE80" i="3" s="1"/>
  <c r="U89" i="3"/>
  <c r="AF89" i="3" s="1"/>
  <c r="AD89" i="3"/>
  <c r="T89" i="3"/>
  <c r="AE89" i="3" s="1"/>
  <c r="AD17" i="3"/>
  <c r="U17" i="3"/>
  <c r="AF17" i="3" s="1"/>
  <c r="T17" i="3"/>
  <c r="AE17" i="3" s="1"/>
  <c r="AD100" i="3"/>
  <c r="T100" i="3"/>
  <c r="AE100" i="3" s="1"/>
  <c r="U100" i="3"/>
  <c r="AF100" i="3" s="1"/>
  <c r="U113" i="3"/>
  <c r="AF113" i="3" s="1"/>
  <c r="AD113" i="3"/>
  <c r="T113" i="3"/>
  <c r="AE113" i="3" s="1"/>
  <c r="U92" i="3"/>
  <c r="AF92" i="3" s="1"/>
  <c r="AD92" i="3"/>
  <c r="T92" i="3"/>
  <c r="AE92" i="3" s="1"/>
  <c r="U105" i="3"/>
  <c r="AF105" i="3" s="1"/>
  <c r="AD105" i="3"/>
  <c r="T105" i="3"/>
  <c r="AE105" i="3" s="1"/>
  <c r="AD62" i="3"/>
  <c r="U62" i="3"/>
  <c r="AF62" i="3" s="1"/>
  <c r="T62" i="3"/>
  <c r="AE62" i="3" s="1"/>
  <c r="AD20" i="3"/>
  <c r="T20" i="3"/>
  <c r="AE20" i="3" s="1"/>
  <c r="U20" i="3"/>
  <c r="AF20" i="3" s="1"/>
  <c r="AD33" i="3"/>
  <c r="U33" i="3"/>
  <c r="AF33" i="3" s="1"/>
  <c r="T33" i="3"/>
  <c r="AE33" i="3" s="1"/>
  <c r="AD76" i="3"/>
  <c r="T76" i="3"/>
  <c r="AE76" i="3" s="1"/>
  <c r="U76" i="3"/>
  <c r="AF76" i="3" s="1"/>
  <c r="AD23" i="3"/>
  <c r="T23" i="3"/>
  <c r="AE23" i="3" s="1"/>
  <c r="U23" i="3"/>
  <c r="AF23" i="3" s="1"/>
  <c r="U27" i="3"/>
  <c r="AF27" i="3" s="1"/>
  <c r="T27" i="3"/>
  <c r="AE27" i="3" s="1"/>
  <c r="AD27" i="3"/>
  <c r="T32" i="3"/>
  <c r="AE32" i="3" s="1"/>
  <c r="AD32" i="3"/>
  <c r="U32" i="3"/>
  <c r="AF32" i="3" s="1"/>
  <c r="U11" i="3"/>
  <c r="AF11" i="3" s="1"/>
  <c r="AD11" i="3"/>
  <c r="T11" i="3"/>
  <c r="AE11" i="3" s="1"/>
  <c r="AD16" i="3"/>
  <c r="U16" i="3"/>
  <c r="AF16" i="3" s="1"/>
  <c r="T16" i="3"/>
  <c r="AE16" i="3" s="1"/>
  <c r="AD112" i="3"/>
  <c r="T112" i="3"/>
  <c r="AE112" i="3" s="1"/>
  <c r="U112" i="3"/>
  <c r="AF112" i="3" s="1"/>
  <c r="U104" i="3"/>
  <c r="AF104" i="3" s="1"/>
  <c r="T104" i="3"/>
  <c r="AE104" i="3" s="1"/>
  <c r="AD104" i="3"/>
  <c r="AD36" i="3"/>
  <c r="T36" i="3"/>
  <c r="AE36" i="3" s="1"/>
  <c r="U36" i="3"/>
  <c r="AF36" i="3" s="1"/>
  <c r="AD49" i="3"/>
  <c r="U49" i="3"/>
  <c r="AF49" i="3" s="1"/>
  <c r="T49" i="3"/>
  <c r="AE49" i="3" s="1"/>
  <c r="U99" i="3"/>
  <c r="AF99" i="3" s="1"/>
  <c r="AD99" i="3"/>
  <c r="T99" i="3"/>
  <c r="AE99" i="3" s="1"/>
  <c r="AD28" i="3"/>
  <c r="U28" i="3"/>
  <c r="AF28" i="3" s="1"/>
  <c r="T28" i="3"/>
  <c r="AE28" i="3" s="1"/>
  <c r="AD41" i="3"/>
  <c r="U41" i="3"/>
  <c r="AF41" i="3" s="1"/>
  <c r="T41" i="3"/>
  <c r="AE41" i="3" s="1"/>
  <c r="AD12" i="3"/>
  <c r="U12" i="3"/>
  <c r="AF12" i="3" s="1"/>
  <c r="T12" i="3"/>
  <c r="AE12" i="3" s="1"/>
  <c r="AD29" i="3"/>
  <c r="U29" i="3"/>
  <c r="AF29" i="3" s="1"/>
  <c r="T29" i="3"/>
  <c r="AE29" i="3" s="1"/>
  <c r="U109" i="3"/>
  <c r="AF109" i="3" s="1"/>
  <c r="T109" i="3"/>
  <c r="AE109" i="3" s="1"/>
  <c r="AD109" i="3"/>
  <c r="AD124" i="3"/>
  <c r="T124" i="3"/>
  <c r="AE124" i="3" s="1"/>
  <c r="U124" i="3"/>
  <c r="AF124" i="3" s="1"/>
  <c r="AD102" i="3"/>
  <c r="U102" i="3"/>
  <c r="AF102" i="3" s="1"/>
  <c r="T102" i="3"/>
  <c r="AE102" i="3" s="1"/>
  <c r="U106" i="3"/>
  <c r="AF106" i="3" s="1"/>
  <c r="AD106" i="3"/>
  <c r="T106" i="3"/>
  <c r="AE106" i="3" s="1"/>
  <c r="U108" i="3"/>
  <c r="AF108" i="3" s="1"/>
  <c r="T108" i="3"/>
  <c r="AE108" i="3" s="1"/>
  <c r="AD108" i="3"/>
  <c r="U121" i="3"/>
  <c r="AF121" i="3" s="1"/>
  <c r="AD121" i="3"/>
  <c r="T121" i="3"/>
  <c r="AE121" i="3" s="1"/>
  <c r="AD95" i="3"/>
  <c r="T95" i="3"/>
  <c r="AE95" i="3" s="1"/>
  <c r="U95" i="3"/>
  <c r="AF95" i="3" s="1"/>
  <c r="AD77" i="3"/>
  <c r="U77" i="3"/>
  <c r="AF77" i="3" s="1"/>
  <c r="T77" i="3"/>
  <c r="AE77" i="3" s="1"/>
  <c r="U93" i="3"/>
  <c r="AF93" i="3" s="1"/>
  <c r="T93" i="3"/>
  <c r="AE93" i="3" s="1"/>
  <c r="AD93" i="3"/>
  <c r="U43" i="3"/>
  <c r="AF43" i="3" s="1"/>
  <c r="AD43" i="3"/>
  <c r="T43" i="3"/>
  <c r="AE43" i="3" s="1"/>
  <c r="AD70" i="3"/>
  <c r="U70" i="3"/>
  <c r="AF70" i="3" s="1"/>
  <c r="T70" i="3"/>
  <c r="AE70" i="3" s="1"/>
  <c r="AD74" i="3"/>
  <c r="T74" i="3"/>
  <c r="AE74" i="3" s="1"/>
  <c r="U74" i="3"/>
  <c r="AF74" i="3" s="1"/>
  <c r="AD25" i="3"/>
  <c r="U25" i="3"/>
  <c r="AF25" i="3" s="1"/>
  <c r="T25" i="3"/>
  <c r="AE25" i="3" s="1"/>
  <c r="U40" i="3"/>
  <c r="AF40" i="3" s="1"/>
  <c r="AD40" i="3"/>
  <c r="T40" i="3"/>
  <c r="AE40" i="3" s="1"/>
  <c r="AD60" i="3"/>
  <c r="T60" i="3"/>
  <c r="AE60" i="3" s="1"/>
  <c r="U60" i="3"/>
  <c r="AF60" i="3" s="1"/>
  <c r="AD73" i="3"/>
  <c r="U73" i="3"/>
  <c r="AF73" i="3" s="1"/>
  <c r="T73" i="3"/>
  <c r="AE73" i="3" s="1"/>
  <c r="AD38" i="3"/>
  <c r="U38" i="3"/>
  <c r="AF38" i="3" s="1"/>
  <c r="T38" i="3"/>
  <c r="AE38" i="3" s="1"/>
  <c r="AD42" i="3"/>
  <c r="U42" i="3"/>
  <c r="AF42" i="3" s="1"/>
  <c r="T42" i="3"/>
  <c r="AE42" i="3" s="1"/>
  <c r="AD44" i="3"/>
  <c r="U44" i="3"/>
  <c r="AF44" i="3" s="1"/>
  <c r="T44" i="3"/>
  <c r="AE44" i="3" s="1"/>
  <c r="AD57" i="3"/>
  <c r="U57" i="3"/>
  <c r="AF57" i="3" s="1"/>
  <c r="T57" i="3"/>
  <c r="AE57" i="3" s="1"/>
  <c r="U54" i="3"/>
  <c r="AF54" i="3" s="1"/>
  <c r="T54" i="3"/>
  <c r="AE54" i="3" s="1"/>
  <c r="AD54" i="3"/>
  <c r="AD86" i="3"/>
  <c r="U86" i="3"/>
  <c r="AF86" i="3" s="1"/>
  <c r="T86" i="3"/>
  <c r="AE86" i="3" s="1"/>
  <c r="AD90" i="3"/>
  <c r="U90" i="3"/>
  <c r="AF90" i="3" s="1"/>
  <c r="T90" i="3"/>
  <c r="AE90" i="3" s="1"/>
  <c r="AD21" i="3"/>
  <c r="U21" i="3"/>
  <c r="AF21" i="3" s="1"/>
  <c r="T21" i="3"/>
  <c r="AE21" i="3" s="1"/>
  <c r="AD61" i="3"/>
  <c r="U61" i="3"/>
  <c r="AF61" i="3" s="1"/>
  <c r="T61" i="3"/>
  <c r="AE61" i="3" s="1"/>
  <c r="AD85" i="3"/>
  <c r="U85" i="3"/>
  <c r="AF85" i="3" s="1"/>
  <c r="T85" i="3"/>
  <c r="AE85" i="3" s="1"/>
  <c r="AD69" i="3"/>
  <c r="U69" i="3"/>
  <c r="AF69" i="3" s="1"/>
  <c r="T69" i="3"/>
  <c r="AE69" i="3" s="1"/>
  <c r="AD78" i="3"/>
  <c r="U78" i="3"/>
  <c r="AF78" i="3" s="1"/>
  <c r="T78" i="3"/>
  <c r="AE78" i="3" s="1"/>
  <c r="U82" i="3"/>
  <c r="AF82" i="3" s="1"/>
  <c r="AD82" i="3"/>
  <c r="T82" i="3"/>
  <c r="AE82" i="3" s="1"/>
  <c r="AD66" i="3"/>
  <c r="U66" i="3"/>
  <c r="AF66" i="3" s="1"/>
  <c r="T66" i="3"/>
  <c r="AE66" i="3" s="1"/>
  <c r="AD10" i="3"/>
  <c r="T10" i="3"/>
  <c r="AE10" i="3" s="1"/>
  <c r="U10" i="3"/>
  <c r="AF10" i="3" s="1"/>
  <c r="AD13" i="3"/>
  <c r="U13" i="3"/>
  <c r="AF13" i="3" s="1"/>
  <c r="T13" i="3"/>
  <c r="AE13" i="3" s="1"/>
  <c r="U9" i="3"/>
  <c r="AF9" i="3" s="1"/>
  <c r="AD9" i="3"/>
  <c r="T9" i="3"/>
  <c r="AE9" i="3" s="1"/>
  <c r="AD37" i="3"/>
  <c r="U37" i="3"/>
  <c r="AF37" i="3" s="1"/>
  <c r="T37" i="3"/>
  <c r="AE37" i="3" s="1"/>
  <c r="U101" i="3"/>
  <c r="AF101" i="3" s="1"/>
  <c r="AD101" i="3"/>
  <c r="T101" i="3"/>
  <c r="AE101" i="3" s="1"/>
  <c r="AD68" i="3"/>
  <c r="U68" i="3"/>
  <c r="AF68" i="3" s="1"/>
  <c r="T68" i="3"/>
  <c r="AE68" i="3" s="1"/>
  <c r="T22" i="3"/>
  <c r="AE22" i="3" s="1"/>
  <c r="U22" i="3"/>
  <c r="AF22" i="3" s="1"/>
  <c r="AD22" i="3"/>
  <c r="AD26" i="3"/>
  <c r="U26" i="3"/>
  <c r="AF26" i="3" s="1"/>
  <c r="T26" i="3"/>
  <c r="AE26" i="3" s="1"/>
  <c r="AD14" i="3"/>
  <c r="U14" i="3"/>
  <c r="AF14" i="3" s="1"/>
  <c r="T14" i="3"/>
  <c r="AE14" i="3" s="1"/>
  <c r="AD18" i="3"/>
  <c r="U18" i="3"/>
  <c r="AF18" i="3" s="1"/>
  <c r="T18" i="3"/>
  <c r="AE18" i="3" s="1"/>
  <c r="AD111" i="3"/>
  <c r="T111" i="3"/>
  <c r="AE111" i="3" s="1"/>
  <c r="U111" i="3"/>
  <c r="AF111" i="3" s="1"/>
  <c r="U115" i="3"/>
  <c r="AF115" i="3" s="1"/>
  <c r="AD115" i="3"/>
  <c r="T115" i="3"/>
  <c r="AE115" i="3" s="1"/>
  <c r="T120" i="3"/>
  <c r="AE120" i="3" s="1"/>
  <c r="U120" i="3"/>
  <c r="AF120" i="3" s="1"/>
  <c r="AD120" i="3"/>
  <c r="U110" i="3"/>
  <c r="AF110" i="3" s="1"/>
  <c r="T110" i="3"/>
  <c r="AE110" i="3" s="1"/>
  <c r="AD110" i="3"/>
  <c r="AD114" i="3"/>
  <c r="T114" i="3"/>
  <c r="AE114" i="3" s="1"/>
  <c r="U114" i="3"/>
  <c r="AF114" i="3" s="1"/>
  <c r="U107" i="3"/>
  <c r="AF107" i="3" s="1"/>
  <c r="AD107" i="3"/>
  <c r="T107" i="3"/>
  <c r="AE107" i="3" s="1"/>
  <c r="U79" i="3"/>
  <c r="AF79" i="3" s="1"/>
  <c r="T79" i="3"/>
  <c r="AE79" i="3" s="1"/>
  <c r="AD79" i="3"/>
  <c r="U83" i="3"/>
  <c r="AF83" i="3" s="1"/>
  <c r="T83" i="3"/>
  <c r="AE83" i="3" s="1"/>
  <c r="AD83" i="3"/>
  <c r="AD88" i="3"/>
  <c r="T88" i="3"/>
  <c r="AE88" i="3" s="1"/>
  <c r="U88" i="3"/>
  <c r="AF88" i="3" s="1"/>
  <c r="U94" i="3"/>
  <c r="AF94" i="3" s="1"/>
  <c r="T94" i="3"/>
  <c r="AE94" i="3" s="1"/>
  <c r="AD94" i="3"/>
  <c r="AD98" i="3"/>
  <c r="T98" i="3"/>
  <c r="AE98" i="3" s="1"/>
  <c r="U98" i="3"/>
  <c r="AF98" i="3" s="1"/>
  <c r="U35" i="3"/>
  <c r="AF35" i="3" s="1"/>
  <c r="AD35" i="3"/>
  <c r="T35" i="3"/>
  <c r="AE35" i="3" s="1"/>
  <c r="AD127" i="3"/>
  <c r="T127" i="3"/>
  <c r="AE127" i="3" s="1"/>
  <c r="U127" i="3"/>
  <c r="AF127" i="3" s="1"/>
  <c r="AD119" i="3"/>
  <c r="T119" i="3"/>
  <c r="AE119" i="3" s="1"/>
  <c r="U119" i="3"/>
  <c r="AF119" i="3" s="1"/>
  <c r="U123" i="3"/>
  <c r="AF123" i="3" s="1"/>
  <c r="AD123" i="3"/>
  <c r="T123" i="3"/>
  <c r="AE123" i="3" s="1"/>
  <c r="T48" i="3"/>
  <c r="AE48" i="3" s="1"/>
  <c r="AD48" i="3"/>
  <c r="U48" i="3"/>
  <c r="AF48" i="3" s="1"/>
  <c r="AD47" i="3"/>
  <c r="T47" i="3"/>
  <c r="AE47" i="3" s="1"/>
  <c r="U47" i="3"/>
  <c r="AF47" i="3" s="1"/>
  <c r="U51" i="3"/>
  <c r="AF51" i="3" s="1"/>
  <c r="AD51" i="3"/>
  <c r="T51" i="3"/>
  <c r="AE51" i="3" s="1"/>
  <c r="T56" i="3"/>
  <c r="AE56" i="3" s="1"/>
  <c r="U56" i="3"/>
  <c r="AF56" i="3" s="1"/>
  <c r="AD56" i="3"/>
  <c r="AD46" i="3"/>
  <c r="U46" i="3"/>
  <c r="AF46" i="3" s="1"/>
  <c r="T46" i="3"/>
  <c r="AE46" i="3" s="1"/>
  <c r="AD50" i="3"/>
  <c r="T50" i="3"/>
  <c r="AE50" i="3" s="1"/>
  <c r="U50" i="3"/>
  <c r="AF50" i="3" s="1"/>
  <c r="AD15" i="3"/>
  <c r="U15" i="3"/>
  <c r="AF15" i="3" s="1"/>
  <c r="T15" i="3"/>
  <c r="AE15" i="3" s="1"/>
  <c r="U19" i="3"/>
  <c r="AF19" i="3" s="1"/>
  <c r="AD19" i="3"/>
  <c r="T19" i="3"/>
  <c r="AE19" i="3" s="1"/>
  <c r="T24" i="3"/>
  <c r="AE24" i="3" s="1"/>
  <c r="U24" i="3"/>
  <c r="AF24" i="3" s="1"/>
  <c r="AD24" i="3"/>
  <c r="AD30" i="3"/>
  <c r="U30" i="3"/>
  <c r="AF30" i="3" s="1"/>
  <c r="T30" i="3"/>
  <c r="AE30" i="3" s="1"/>
  <c r="AD34" i="3"/>
  <c r="T34" i="3"/>
  <c r="AE34" i="3" s="1"/>
  <c r="U34" i="3"/>
  <c r="AF34" i="3" s="1"/>
  <c r="T122" i="3"/>
  <c r="AE122" i="3" s="1"/>
  <c r="AD122" i="3"/>
  <c r="U122" i="3"/>
  <c r="AF122" i="3" s="1"/>
  <c r="AD63" i="3"/>
  <c r="T63" i="3"/>
  <c r="AE63" i="3" s="1"/>
  <c r="U63" i="3"/>
  <c r="AF63" i="3" s="1"/>
  <c r="U67" i="3"/>
  <c r="AF67" i="3" s="1"/>
  <c r="AD67" i="3"/>
  <c r="T67" i="3"/>
  <c r="AE67" i="3" s="1"/>
  <c r="T72" i="3"/>
  <c r="AE72" i="3" s="1"/>
  <c r="U72" i="3"/>
  <c r="AF72" i="3" s="1"/>
  <c r="AD72" i="3"/>
  <c r="AD64" i="3"/>
  <c r="T64" i="3"/>
  <c r="AE64" i="3" s="1"/>
  <c r="U64" i="3"/>
  <c r="AF64" i="3" s="1"/>
  <c r="U125" i="3"/>
  <c r="AF125" i="3" s="1"/>
  <c r="AD125" i="3"/>
  <c r="T125" i="3"/>
  <c r="AE125" i="3" s="1"/>
  <c r="AD45" i="3"/>
  <c r="U45" i="3"/>
  <c r="AF45" i="3" s="1"/>
  <c r="T45" i="3"/>
  <c r="AE45" i="3" s="1"/>
  <c r="U117" i="3"/>
  <c r="AF117" i="3" s="1"/>
  <c r="T117" i="3"/>
  <c r="AE117" i="3" s="1"/>
  <c r="AD117" i="3"/>
  <c r="AD81" i="3"/>
  <c r="U81" i="3"/>
  <c r="AF81" i="3" s="1"/>
  <c r="T81" i="3"/>
  <c r="AE81" i="3" s="1"/>
  <c r="AD116" i="3"/>
  <c r="U116" i="3"/>
  <c r="AF116" i="3" s="1"/>
  <c r="T116" i="3"/>
  <c r="AE116" i="3" s="1"/>
  <c r="AD39" i="3"/>
  <c r="T39" i="3"/>
  <c r="AE39" i="3" s="1"/>
  <c r="U39" i="3"/>
  <c r="AF39" i="3" s="1"/>
  <c r="AD53" i="3"/>
  <c r="U53" i="3"/>
  <c r="AF53" i="3" s="1"/>
  <c r="T53" i="3"/>
  <c r="AE53" i="3" s="1"/>
  <c r="T8" i="3"/>
  <c r="AE8" i="3" s="1"/>
  <c r="AD8" i="3"/>
  <c r="U8" i="3"/>
  <c r="AF8" i="3" s="1"/>
  <c r="Y8" i="3"/>
  <c r="Y34" i="3"/>
  <c r="N34" i="3"/>
  <c r="M34" i="3"/>
  <c r="M49" i="3"/>
  <c r="Y49" i="3"/>
  <c r="N49" i="3"/>
  <c r="Y119" i="3"/>
  <c r="M119" i="3"/>
  <c r="N119" i="3"/>
  <c r="Y83" i="3"/>
  <c r="N83" i="3"/>
  <c r="M83" i="3"/>
  <c r="N55" i="3"/>
  <c r="Y55" i="3"/>
  <c r="M55" i="3"/>
  <c r="N78" i="3"/>
  <c r="M78" i="3"/>
  <c r="Y78" i="3"/>
  <c r="M28" i="3"/>
  <c r="N28" i="3"/>
  <c r="Y28" i="3"/>
  <c r="N116" i="3"/>
  <c r="Y116" i="3"/>
  <c r="M116" i="3"/>
  <c r="Y60" i="3"/>
  <c r="N60" i="3"/>
  <c r="M60" i="3"/>
  <c r="N46" i="3"/>
  <c r="M46" i="3"/>
  <c r="Y46" i="3"/>
  <c r="Y117" i="3"/>
  <c r="M117" i="3"/>
  <c r="N117" i="3"/>
  <c r="Y69" i="3"/>
  <c r="N69" i="3"/>
  <c r="M69" i="3"/>
  <c r="M82" i="3"/>
  <c r="N82" i="3"/>
  <c r="Y82" i="3"/>
  <c r="M101" i="3"/>
  <c r="Y101" i="3"/>
  <c r="N101" i="3"/>
  <c r="N102" i="3"/>
  <c r="M102" i="3"/>
  <c r="Y102" i="3"/>
  <c r="N113" i="3"/>
  <c r="M113" i="3"/>
  <c r="Y113" i="3"/>
  <c r="Y108" i="3"/>
  <c r="M108" i="3"/>
  <c r="N108" i="3"/>
  <c r="M93" i="3"/>
  <c r="N93" i="3"/>
  <c r="Y93" i="3"/>
  <c r="Y122" i="3"/>
  <c r="N122" i="3"/>
  <c r="M122" i="3"/>
  <c r="Y115" i="3"/>
  <c r="M115" i="3"/>
  <c r="N115" i="3"/>
  <c r="N87" i="3"/>
  <c r="M87" i="3"/>
  <c r="Y87" i="3"/>
  <c r="Y43" i="3"/>
  <c r="M43" i="3"/>
  <c r="N43" i="3"/>
  <c r="M66" i="3"/>
  <c r="Y66" i="3"/>
  <c r="N66" i="3"/>
  <c r="M52" i="3"/>
  <c r="N52" i="3"/>
  <c r="Y52" i="3"/>
  <c r="Y125" i="3"/>
  <c r="N125" i="3"/>
  <c r="M125" i="3"/>
  <c r="Y58" i="3"/>
  <c r="M58" i="3"/>
  <c r="N58" i="3"/>
  <c r="Y42" i="3"/>
  <c r="M42" i="3"/>
  <c r="N42" i="3"/>
  <c r="M121" i="3"/>
  <c r="Y121" i="3"/>
  <c r="N121" i="3"/>
  <c r="N112" i="3"/>
  <c r="Y112" i="3"/>
  <c r="M112" i="3"/>
  <c r="Y59" i="3"/>
  <c r="M59" i="3"/>
  <c r="N59" i="3"/>
  <c r="M85" i="3"/>
  <c r="Y85" i="3"/>
  <c r="N85" i="3"/>
  <c r="N40" i="3"/>
  <c r="M40" i="3"/>
  <c r="Y40" i="3"/>
  <c r="M97" i="3"/>
  <c r="Y97" i="3"/>
  <c r="N97" i="3"/>
  <c r="M68" i="3"/>
  <c r="Y68" i="3"/>
  <c r="N68" i="3"/>
  <c r="Y99" i="3"/>
  <c r="N99" i="3"/>
  <c r="M99" i="3"/>
  <c r="N88" i="3"/>
  <c r="Y88" i="3"/>
  <c r="M88" i="3"/>
  <c r="N126" i="3"/>
  <c r="M126" i="3"/>
  <c r="Y126" i="3"/>
  <c r="N96" i="3"/>
  <c r="M96" i="3"/>
  <c r="Y96" i="3"/>
  <c r="M94" i="3"/>
  <c r="N94" i="3"/>
  <c r="Y94" i="3"/>
  <c r="N118" i="3"/>
  <c r="M118" i="3"/>
  <c r="Y118" i="3"/>
  <c r="N64" i="3"/>
  <c r="M64" i="3"/>
  <c r="Y64" i="3"/>
  <c r="Y75" i="3"/>
  <c r="N75" i="3"/>
  <c r="M75" i="3"/>
  <c r="N54" i="3"/>
  <c r="M54" i="3"/>
  <c r="Y54" i="3"/>
  <c r="N38" i="3"/>
  <c r="M38" i="3"/>
  <c r="Y38" i="3"/>
  <c r="M111" i="3"/>
  <c r="N111" i="3"/>
  <c r="Y111" i="3"/>
  <c r="N70" i="3"/>
  <c r="Y70" i="3"/>
  <c r="M70" i="3"/>
  <c r="Y36" i="3"/>
  <c r="M36" i="3"/>
  <c r="N36" i="3"/>
  <c r="M39" i="3"/>
  <c r="Y39" i="3"/>
  <c r="N39" i="3"/>
  <c r="N72" i="3"/>
  <c r="M72" i="3"/>
  <c r="Y72" i="3"/>
  <c r="M65" i="3"/>
  <c r="N65" i="3"/>
  <c r="Y65" i="3"/>
  <c r="M124" i="3"/>
  <c r="N124" i="3"/>
  <c r="Y124" i="3"/>
  <c r="M45" i="3"/>
  <c r="Y45" i="3"/>
  <c r="N45" i="3"/>
  <c r="N71" i="3"/>
  <c r="M71" i="3"/>
  <c r="Y71" i="3"/>
  <c r="N95" i="3"/>
  <c r="M95" i="3"/>
  <c r="Y95" i="3"/>
  <c r="M127" i="3"/>
  <c r="N127" i="3"/>
  <c r="Y127" i="3"/>
  <c r="Y51" i="3"/>
  <c r="N51" i="3"/>
  <c r="M51" i="3"/>
  <c r="M57" i="3"/>
  <c r="N57" i="3"/>
  <c r="Y57" i="3"/>
  <c r="N31" i="3"/>
  <c r="Y31" i="3"/>
  <c r="M31" i="3"/>
  <c r="Y50" i="3"/>
  <c r="N50" i="3"/>
  <c r="M50" i="3"/>
  <c r="M62" i="3"/>
  <c r="N62" i="3"/>
  <c r="Y62" i="3"/>
  <c r="M41" i="3"/>
  <c r="Y41" i="3"/>
  <c r="N41" i="3"/>
  <c r="M74" i="3"/>
  <c r="N74" i="3"/>
  <c r="Y74" i="3"/>
  <c r="Y98" i="3"/>
  <c r="N98" i="3"/>
  <c r="M98" i="3"/>
  <c r="Y114" i="3"/>
  <c r="N114" i="3"/>
  <c r="M114" i="3"/>
  <c r="Y106" i="3"/>
  <c r="N106" i="3"/>
  <c r="M106" i="3"/>
  <c r="M107" i="3"/>
  <c r="N107" i="3"/>
  <c r="Y107" i="3"/>
  <c r="M77" i="3"/>
  <c r="Y77" i="3"/>
  <c r="N77" i="3"/>
  <c r="Y109" i="3"/>
  <c r="M109" i="3"/>
  <c r="N109" i="3"/>
  <c r="N48" i="3"/>
  <c r="M48" i="3"/>
  <c r="Y48" i="3"/>
  <c r="Y105" i="3"/>
  <c r="M105" i="3"/>
  <c r="N105" i="3"/>
  <c r="N123" i="3"/>
  <c r="Y123" i="3"/>
  <c r="M123" i="3"/>
  <c r="M29" i="3"/>
  <c r="N29" i="3"/>
  <c r="Y29" i="3"/>
  <c r="M91" i="3"/>
  <c r="N91" i="3"/>
  <c r="Y91" i="3"/>
  <c r="M89" i="3"/>
  <c r="N89" i="3"/>
  <c r="Y89" i="3"/>
  <c r="M120" i="3"/>
  <c r="Y120" i="3"/>
  <c r="N120" i="3"/>
  <c r="N47" i="3"/>
  <c r="Y47" i="3"/>
  <c r="M47" i="3"/>
  <c r="Y30" i="3"/>
  <c r="M30" i="3"/>
  <c r="N30" i="3"/>
  <c r="N104" i="3"/>
  <c r="M104" i="3"/>
  <c r="Y104" i="3"/>
  <c r="M76" i="3"/>
  <c r="Y76" i="3"/>
  <c r="N76" i="3"/>
  <c r="M53" i="3"/>
  <c r="Y53" i="3"/>
  <c r="N53" i="3"/>
  <c r="N80" i="3"/>
  <c r="M80" i="3"/>
  <c r="Y80" i="3"/>
  <c r="M100" i="3"/>
  <c r="Y100" i="3"/>
  <c r="N100" i="3"/>
  <c r="N86" i="3"/>
  <c r="M86" i="3"/>
  <c r="Y86" i="3"/>
  <c r="Y73" i="3"/>
  <c r="M73" i="3"/>
  <c r="N73" i="3"/>
  <c r="M37" i="3"/>
  <c r="Y37" i="3"/>
  <c r="N37" i="3"/>
  <c r="Y103" i="3"/>
  <c r="M103" i="3"/>
  <c r="N103" i="3"/>
  <c r="N110" i="3"/>
  <c r="M110" i="3"/>
  <c r="Y110" i="3"/>
  <c r="M56" i="3"/>
  <c r="Y56" i="3"/>
  <c r="N56" i="3"/>
  <c r="M33" i="3"/>
  <c r="Y33" i="3"/>
  <c r="N33" i="3"/>
  <c r="Y67" i="3"/>
  <c r="M67" i="3"/>
  <c r="N67" i="3"/>
  <c r="Y92" i="3"/>
  <c r="N92" i="3"/>
  <c r="M92" i="3"/>
  <c r="M44" i="3"/>
  <c r="Y44" i="3"/>
  <c r="N44" i="3"/>
  <c r="N63" i="3"/>
  <c r="M63" i="3"/>
  <c r="Y63" i="3"/>
  <c r="N32" i="3"/>
  <c r="M32" i="3"/>
  <c r="Y32" i="3"/>
  <c r="M84" i="3"/>
  <c r="Y84" i="3"/>
  <c r="N84" i="3"/>
  <c r="Y90" i="3"/>
  <c r="M90" i="3"/>
  <c r="N90" i="3"/>
  <c r="N79" i="3"/>
  <c r="M79" i="3"/>
  <c r="Y79" i="3"/>
  <c r="M61" i="3"/>
  <c r="Y61" i="3"/>
  <c r="N61" i="3"/>
  <c r="M81" i="3"/>
  <c r="Y81" i="3"/>
  <c r="N81" i="3"/>
  <c r="Y35" i="3"/>
  <c r="N35" i="3"/>
  <c r="M35" i="3"/>
  <c r="N10" i="3"/>
  <c r="M10" i="3"/>
  <c r="M14" i="3"/>
  <c r="N14" i="3"/>
  <c r="N11" i="3"/>
  <c r="M11" i="3"/>
  <c r="M15" i="3"/>
  <c r="N15" i="3"/>
  <c r="M24" i="3"/>
  <c r="N24" i="3"/>
  <c r="N27" i="3"/>
  <c r="M27" i="3"/>
  <c r="N25" i="3"/>
  <c r="M25" i="3"/>
  <c r="M21" i="3"/>
  <c r="N21" i="3"/>
  <c r="M20" i="3"/>
  <c r="N20" i="3"/>
  <c r="N17" i="3"/>
  <c r="M17" i="3"/>
  <c r="N8" i="3"/>
  <c r="M8" i="3"/>
  <c r="N26" i="3"/>
  <c r="M26" i="3"/>
  <c r="N16" i="3"/>
  <c r="M16" i="3"/>
  <c r="M22" i="3"/>
  <c r="N22" i="3"/>
  <c r="M13" i="3"/>
  <c r="N13" i="3"/>
  <c r="M23" i="3"/>
  <c r="N23" i="3"/>
  <c r="M19" i="3"/>
  <c r="N19" i="3"/>
  <c r="N18" i="3"/>
  <c r="M18" i="3"/>
  <c r="M12" i="3"/>
  <c r="N12" i="3"/>
  <c r="N9" i="3"/>
  <c r="M9" i="3"/>
  <c r="AL18" i="3" l="1"/>
  <c r="AK18" i="3"/>
  <c r="AM18" i="3"/>
  <c r="AG32" i="3"/>
  <c r="AH32" i="3" s="1"/>
  <c r="N40" i="1" s="1"/>
  <c r="M40" i="1"/>
  <c r="Z32" i="3"/>
  <c r="M87" i="1"/>
  <c r="Z79" i="3"/>
  <c r="AG79" i="3"/>
  <c r="AH79" i="3" s="1"/>
  <c r="N87" i="1" s="1"/>
  <c r="M75" i="1"/>
  <c r="AG67" i="3"/>
  <c r="AH67" i="3" s="1"/>
  <c r="N75" i="1" s="1"/>
  <c r="Z67" i="3"/>
  <c r="M94" i="1"/>
  <c r="AG86" i="3"/>
  <c r="AH86" i="3" s="1"/>
  <c r="N94" i="1" s="1"/>
  <c r="Z86" i="3"/>
  <c r="AG89" i="3"/>
  <c r="AH89" i="3" s="1"/>
  <c r="N97" i="1" s="1"/>
  <c r="M97" i="1"/>
  <c r="Z89" i="3"/>
  <c r="M72" i="1"/>
  <c r="AG64" i="3"/>
  <c r="AH64" i="3" s="1"/>
  <c r="N72" i="1" s="1"/>
  <c r="Z64" i="3"/>
  <c r="M43" i="1"/>
  <c r="AG35" i="3"/>
  <c r="AH35" i="3" s="1"/>
  <c r="N43" i="1" s="1"/>
  <c r="Z35" i="3"/>
  <c r="Z81" i="3"/>
  <c r="AG81" i="3"/>
  <c r="AH81" i="3" s="1"/>
  <c r="N89" i="1" s="1"/>
  <c r="M89" i="1"/>
  <c r="AG84" i="3"/>
  <c r="AH84" i="3" s="1"/>
  <c r="N92" i="1" s="1"/>
  <c r="M92" i="1"/>
  <c r="Z84" i="3"/>
  <c r="AG44" i="3"/>
  <c r="AH44" i="3" s="1"/>
  <c r="N52" i="1" s="1"/>
  <c r="M52" i="1"/>
  <c r="Z44" i="3"/>
  <c r="Z56" i="3"/>
  <c r="M64" i="1"/>
  <c r="AG56" i="3"/>
  <c r="AH56" i="3" s="1"/>
  <c r="N64" i="1" s="1"/>
  <c r="AG47" i="3"/>
  <c r="AH47" i="3" s="1"/>
  <c r="N55" i="1" s="1"/>
  <c r="M55" i="1"/>
  <c r="Z47" i="3"/>
  <c r="AG57" i="3"/>
  <c r="AH57" i="3" s="1"/>
  <c r="N65" i="1" s="1"/>
  <c r="Z57" i="3"/>
  <c r="M65" i="1"/>
  <c r="M62" i="1"/>
  <c r="AG54" i="3"/>
  <c r="AH54" i="3" s="1"/>
  <c r="N62" i="1" s="1"/>
  <c r="Z54" i="3"/>
  <c r="AG94" i="3"/>
  <c r="AH94" i="3" s="1"/>
  <c r="N102" i="1" s="1"/>
  <c r="Z94" i="3"/>
  <c r="M102" i="1"/>
  <c r="AG52" i="3"/>
  <c r="AH52" i="3" s="1"/>
  <c r="N60" i="1" s="1"/>
  <c r="M60" i="1"/>
  <c r="Z52" i="3"/>
  <c r="AG43" i="3"/>
  <c r="AH43" i="3" s="1"/>
  <c r="N51" i="1" s="1"/>
  <c r="M51" i="1"/>
  <c r="Z43" i="3"/>
  <c r="M109" i="1"/>
  <c r="Z101" i="3"/>
  <c r="AG101" i="3"/>
  <c r="AH101" i="3" s="1"/>
  <c r="N109" i="1" s="1"/>
  <c r="Z117" i="3"/>
  <c r="M125" i="1"/>
  <c r="AG117" i="3"/>
  <c r="AH117" i="3" s="1"/>
  <c r="N125" i="1" s="1"/>
  <c r="M124" i="1"/>
  <c r="AG116" i="3"/>
  <c r="AH116" i="3" s="1"/>
  <c r="N124" i="1" s="1"/>
  <c r="Z116" i="3"/>
  <c r="M118" i="1"/>
  <c r="AG110" i="3"/>
  <c r="AH110" i="3" s="1"/>
  <c r="N118" i="1" s="1"/>
  <c r="Z110" i="3"/>
  <c r="AG37" i="3"/>
  <c r="AH37" i="3" s="1"/>
  <c r="N45" i="1" s="1"/>
  <c r="M45" i="1"/>
  <c r="Z37" i="3"/>
  <c r="Z76" i="3"/>
  <c r="M84" i="1"/>
  <c r="AG76" i="3"/>
  <c r="AH76" i="3" s="1"/>
  <c r="N84" i="1" s="1"/>
  <c r="Z105" i="3"/>
  <c r="AG105" i="3"/>
  <c r="AH105" i="3" s="1"/>
  <c r="N113" i="1" s="1"/>
  <c r="M113" i="1"/>
  <c r="M122" i="1"/>
  <c r="AG114" i="3"/>
  <c r="AH114" i="3" s="1"/>
  <c r="N122" i="1" s="1"/>
  <c r="Z114" i="3"/>
  <c r="AG74" i="3"/>
  <c r="AH74" i="3" s="1"/>
  <c r="N82" i="1" s="1"/>
  <c r="Z74" i="3"/>
  <c r="M82" i="1"/>
  <c r="M103" i="1"/>
  <c r="Z95" i="3"/>
  <c r="AG95" i="3"/>
  <c r="AH95" i="3" s="1"/>
  <c r="N103" i="1" s="1"/>
  <c r="M73" i="1"/>
  <c r="AG65" i="3"/>
  <c r="AH65" i="3" s="1"/>
  <c r="N73" i="1" s="1"/>
  <c r="Z65" i="3"/>
  <c r="AG72" i="3"/>
  <c r="AH72" i="3" s="1"/>
  <c r="N80" i="1" s="1"/>
  <c r="M80" i="1"/>
  <c r="Z72" i="3"/>
  <c r="Z97" i="3"/>
  <c r="AG97" i="3"/>
  <c r="AH97" i="3" s="1"/>
  <c r="N105" i="1" s="1"/>
  <c r="M105" i="1"/>
  <c r="AG28" i="3"/>
  <c r="AH28" i="3" s="1"/>
  <c r="N36" i="1" s="1"/>
  <c r="Z28" i="3"/>
  <c r="M36" i="1"/>
  <c r="Z78" i="3"/>
  <c r="M86" i="1"/>
  <c r="AG78" i="3"/>
  <c r="AH78" i="3" s="1"/>
  <c r="N86" i="1" s="1"/>
  <c r="AG77" i="3"/>
  <c r="AH77" i="3" s="1"/>
  <c r="N85" i="1" s="1"/>
  <c r="M85" i="1"/>
  <c r="Z77" i="3"/>
  <c r="Z62" i="3"/>
  <c r="AG62" i="3"/>
  <c r="AH62" i="3" s="1"/>
  <c r="N70" i="1" s="1"/>
  <c r="M70" i="1"/>
  <c r="M48" i="1"/>
  <c r="AG40" i="3"/>
  <c r="AH40" i="3" s="1"/>
  <c r="N48" i="1" s="1"/>
  <c r="Z40" i="3"/>
  <c r="M100" i="1"/>
  <c r="AG92" i="3"/>
  <c r="AH92" i="3" s="1"/>
  <c r="N100" i="1" s="1"/>
  <c r="Z92" i="3"/>
  <c r="AG33" i="3"/>
  <c r="AH33" i="3" s="1"/>
  <c r="N41" i="1" s="1"/>
  <c r="M41" i="1"/>
  <c r="Z33" i="3"/>
  <c r="M108" i="1"/>
  <c r="AG100" i="3"/>
  <c r="AH100" i="3" s="1"/>
  <c r="N108" i="1" s="1"/>
  <c r="Z100" i="3"/>
  <c r="M88" i="1"/>
  <c r="AG80" i="3"/>
  <c r="AH80" i="3" s="1"/>
  <c r="N88" i="1" s="1"/>
  <c r="Z80" i="3"/>
  <c r="M99" i="1"/>
  <c r="Z91" i="3"/>
  <c r="AG91" i="3"/>
  <c r="AH91" i="3" s="1"/>
  <c r="N99" i="1" s="1"/>
  <c r="Z51" i="3"/>
  <c r="AG51" i="3"/>
  <c r="AH51" i="3" s="1"/>
  <c r="N59" i="1" s="1"/>
  <c r="M59" i="1"/>
  <c r="M104" i="1"/>
  <c r="AG96" i="3"/>
  <c r="AH96" i="3" s="1"/>
  <c r="N104" i="1" s="1"/>
  <c r="Z96" i="3"/>
  <c r="Z58" i="3"/>
  <c r="M66" i="1"/>
  <c r="AG58" i="3"/>
  <c r="AH58" i="3" s="1"/>
  <c r="N66" i="1" s="1"/>
  <c r="AG93" i="3"/>
  <c r="AH93" i="3" s="1"/>
  <c r="N101" i="1" s="1"/>
  <c r="Z93" i="3"/>
  <c r="M101" i="1"/>
  <c r="M63" i="1"/>
  <c r="AG55" i="3"/>
  <c r="AH55" i="3" s="1"/>
  <c r="N63" i="1" s="1"/>
  <c r="Z55" i="3"/>
  <c r="M42" i="1"/>
  <c r="AG34" i="3"/>
  <c r="AH34" i="3" s="1"/>
  <c r="N42" i="1" s="1"/>
  <c r="Z34" i="3"/>
  <c r="Z106" i="3"/>
  <c r="M114" i="1"/>
  <c r="AG106" i="3"/>
  <c r="AH106" i="3" s="1"/>
  <c r="N114" i="1" s="1"/>
  <c r="Z124" i="3"/>
  <c r="M132" i="1"/>
  <c r="AG124" i="3"/>
  <c r="AH124" i="3" s="1"/>
  <c r="N132" i="1" s="1"/>
  <c r="M71" i="1"/>
  <c r="Z63" i="3"/>
  <c r="AG63" i="3"/>
  <c r="AH63" i="3" s="1"/>
  <c r="N71" i="1" s="1"/>
  <c r="M112" i="1"/>
  <c r="Z104" i="3"/>
  <c r="AG104" i="3"/>
  <c r="AH104" i="3" s="1"/>
  <c r="N112" i="1" s="1"/>
  <c r="AG120" i="3"/>
  <c r="AH120" i="3" s="1"/>
  <c r="N128" i="1" s="1"/>
  <c r="M128" i="1"/>
  <c r="Z120" i="3"/>
  <c r="AG31" i="3"/>
  <c r="AH31" i="3" s="1"/>
  <c r="N39" i="1" s="1"/>
  <c r="M39" i="1"/>
  <c r="Z31" i="3"/>
  <c r="Z45" i="3"/>
  <c r="AG45" i="3"/>
  <c r="AH45" i="3" s="1"/>
  <c r="N53" i="1" s="1"/>
  <c r="M53" i="1"/>
  <c r="M119" i="1"/>
  <c r="Z111" i="3"/>
  <c r="AG111" i="3"/>
  <c r="AH111" i="3" s="1"/>
  <c r="N119" i="1" s="1"/>
  <c r="AG126" i="3"/>
  <c r="AH126" i="3" s="1"/>
  <c r="N134" i="1" s="1"/>
  <c r="Z126" i="3"/>
  <c r="M134" i="1"/>
  <c r="M76" i="1"/>
  <c r="AG68" i="3"/>
  <c r="AH68" i="3" s="1"/>
  <c r="N76" i="1" s="1"/>
  <c r="Z68" i="3"/>
  <c r="AG125" i="3"/>
  <c r="AH125" i="3" s="1"/>
  <c r="N133" i="1" s="1"/>
  <c r="Z125" i="3"/>
  <c r="M133" i="1"/>
  <c r="M74" i="1"/>
  <c r="Z66" i="3"/>
  <c r="AG66" i="3"/>
  <c r="AH66" i="3" s="1"/>
  <c r="N74" i="1" s="1"/>
  <c r="M95" i="1"/>
  <c r="AG87" i="3"/>
  <c r="AH87" i="3" s="1"/>
  <c r="N95" i="1" s="1"/>
  <c r="Z87" i="3"/>
  <c r="AG82" i="3"/>
  <c r="AH82" i="3" s="1"/>
  <c r="N90" i="1" s="1"/>
  <c r="M90" i="1"/>
  <c r="Z82" i="3"/>
  <c r="Z46" i="3"/>
  <c r="AG46" i="3"/>
  <c r="AH46" i="3" s="1"/>
  <c r="N54" i="1" s="1"/>
  <c r="M54" i="1"/>
  <c r="Z49" i="3"/>
  <c r="AG49" i="3"/>
  <c r="AH49" i="3" s="1"/>
  <c r="N57" i="1" s="1"/>
  <c r="M57" i="1"/>
  <c r="AG53" i="3"/>
  <c r="AH53" i="3" s="1"/>
  <c r="N61" i="1" s="1"/>
  <c r="Z53" i="3"/>
  <c r="M61" i="1"/>
  <c r="AG42" i="3"/>
  <c r="AH42" i="3" s="1"/>
  <c r="N50" i="1" s="1"/>
  <c r="Z42" i="3"/>
  <c r="M50" i="1"/>
  <c r="AG90" i="3"/>
  <c r="AH90" i="3" s="1"/>
  <c r="N98" i="1" s="1"/>
  <c r="Z90" i="3"/>
  <c r="M98" i="1"/>
  <c r="AG48" i="3"/>
  <c r="AH48" i="3" s="1"/>
  <c r="N56" i="1" s="1"/>
  <c r="M56" i="1"/>
  <c r="Z48" i="3"/>
  <c r="AG98" i="3"/>
  <c r="AH98" i="3" s="1"/>
  <c r="N106" i="1" s="1"/>
  <c r="M106" i="1"/>
  <c r="Z98" i="3"/>
  <c r="AG41" i="3"/>
  <c r="AH41" i="3" s="1"/>
  <c r="N49" i="1" s="1"/>
  <c r="Z41" i="3"/>
  <c r="M49" i="1"/>
  <c r="M126" i="1"/>
  <c r="AG118" i="3"/>
  <c r="AH118" i="3" s="1"/>
  <c r="N126" i="1" s="1"/>
  <c r="Z118" i="3"/>
  <c r="M129" i="1"/>
  <c r="AG121" i="3"/>
  <c r="AH121" i="3" s="1"/>
  <c r="N129" i="1" s="1"/>
  <c r="Z121" i="3"/>
  <c r="Z115" i="3"/>
  <c r="M123" i="1"/>
  <c r="AG115" i="3"/>
  <c r="AH115" i="3" s="1"/>
  <c r="N123" i="1" s="1"/>
  <c r="M116" i="1"/>
  <c r="AG108" i="3"/>
  <c r="AH108" i="3" s="1"/>
  <c r="N116" i="1" s="1"/>
  <c r="Z108" i="3"/>
  <c r="AG102" i="3"/>
  <c r="AH102" i="3" s="1"/>
  <c r="N110" i="1" s="1"/>
  <c r="M110" i="1"/>
  <c r="Z102" i="3"/>
  <c r="AG69" i="3"/>
  <c r="AH69" i="3" s="1"/>
  <c r="N77" i="1" s="1"/>
  <c r="Z69" i="3"/>
  <c r="M77" i="1"/>
  <c r="M127" i="1"/>
  <c r="AG119" i="3"/>
  <c r="AH119" i="3" s="1"/>
  <c r="N127" i="1" s="1"/>
  <c r="Z119" i="3"/>
  <c r="Z103" i="3"/>
  <c r="AG103" i="3"/>
  <c r="AH103" i="3" s="1"/>
  <c r="N111" i="1" s="1"/>
  <c r="M111" i="1"/>
  <c r="AG73" i="3"/>
  <c r="AH73" i="3" s="1"/>
  <c r="N81" i="1" s="1"/>
  <c r="M81" i="1"/>
  <c r="Z73" i="3"/>
  <c r="Z29" i="3"/>
  <c r="AG29" i="3"/>
  <c r="AH29" i="3" s="1"/>
  <c r="N37" i="1" s="1"/>
  <c r="M37" i="1"/>
  <c r="Z50" i="3"/>
  <c r="AG50" i="3"/>
  <c r="AH50" i="3" s="1"/>
  <c r="N58" i="1" s="1"/>
  <c r="M58" i="1"/>
  <c r="M47" i="1"/>
  <c r="AG39" i="3"/>
  <c r="AH39" i="3" s="1"/>
  <c r="N47" i="1" s="1"/>
  <c r="Z39" i="3"/>
  <c r="M44" i="1"/>
  <c r="AG36" i="3"/>
  <c r="AH36" i="3" s="1"/>
  <c r="N44" i="1" s="1"/>
  <c r="Z36" i="3"/>
  <c r="Z70" i="3"/>
  <c r="AG70" i="3"/>
  <c r="AH70" i="3" s="1"/>
  <c r="N78" i="1" s="1"/>
  <c r="M78" i="1"/>
  <c r="Z38" i="3"/>
  <c r="M46" i="1"/>
  <c r="AG38" i="3"/>
  <c r="AH38" i="3" s="1"/>
  <c r="N46" i="1" s="1"/>
  <c r="AG75" i="3"/>
  <c r="AH75" i="3" s="1"/>
  <c r="N83" i="1" s="1"/>
  <c r="M83" i="1"/>
  <c r="Z75" i="3"/>
  <c r="AG88" i="3"/>
  <c r="AH88" i="3" s="1"/>
  <c r="N96" i="1" s="1"/>
  <c r="M96" i="1"/>
  <c r="Z88" i="3"/>
  <c r="AG85" i="3"/>
  <c r="AH85" i="3" s="1"/>
  <c r="N93" i="1" s="1"/>
  <c r="Z85" i="3"/>
  <c r="M93" i="1"/>
  <c r="AG113" i="3"/>
  <c r="AH113" i="3" s="1"/>
  <c r="N121" i="1" s="1"/>
  <c r="Z113" i="3"/>
  <c r="M121" i="1"/>
  <c r="M68" i="1"/>
  <c r="AG60" i="3"/>
  <c r="AH60" i="3" s="1"/>
  <c r="N68" i="1" s="1"/>
  <c r="Z60" i="3"/>
  <c r="Z83" i="3"/>
  <c r="M91" i="1"/>
  <c r="AG83" i="3"/>
  <c r="AH83" i="3" s="1"/>
  <c r="N91" i="1" s="1"/>
  <c r="Z61" i="3"/>
  <c r="AG61" i="3"/>
  <c r="AH61" i="3" s="1"/>
  <c r="N69" i="1" s="1"/>
  <c r="M69" i="1"/>
  <c r="M38" i="1"/>
  <c r="AG30" i="3"/>
  <c r="AH30" i="3" s="1"/>
  <c r="N38" i="1" s="1"/>
  <c r="Z30" i="3"/>
  <c r="Z99" i="3"/>
  <c r="AG99" i="3"/>
  <c r="AH99" i="3" s="1"/>
  <c r="N107" i="1" s="1"/>
  <c r="M107" i="1"/>
  <c r="AG123" i="3"/>
  <c r="AH123" i="3" s="1"/>
  <c r="N131" i="1" s="1"/>
  <c r="M131" i="1"/>
  <c r="Z123" i="3"/>
  <c r="M117" i="1"/>
  <c r="AG109" i="3"/>
  <c r="AH109" i="3" s="1"/>
  <c r="N117" i="1" s="1"/>
  <c r="Z109" i="3"/>
  <c r="AG107" i="3"/>
  <c r="AH107" i="3" s="1"/>
  <c r="N115" i="1" s="1"/>
  <c r="Z107" i="3"/>
  <c r="M115" i="1"/>
  <c r="Z127" i="3"/>
  <c r="M135" i="1"/>
  <c r="AG127" i="3"/>
  <c r="AH127" i="3" s="1"/>
  <c r="N135" i="1" s="1"/>
  <c r="M79" i="1"/>
  <c r="Z71" i="3"/>
  <c r="AG71" i="3"/>
  <c r="AH71" i="3" s="1"/>
  <c r="N79" i="1" s="1"/>
  <c r="M67" i="1"/>
  <c r="AG59" i="3"/>
  <c r="AH59" i="3" s="1"/>
  <c r="N67" i="1" s="1"/>
  <c r="Z59" i="3"/>
  <c r="M120" i="1"/>
  <c r="AG112" i="3"/>
  <c r="AH112" i="3" s="1"/>
  <c r="N120" i="1" s="1"/>
  <c r="Z112" i="3"/>
  <c r="AG122" i="3"/>
  <c r="AH122" i="3" s="1"/>
  <c r="N130" i="1" s="1"/>
  <c r="Z122" i="3"/>
  <c r="M130" i="1"/>
  <c r="M24" i="1"/>
  <c r="AG16" i="3"/>
  <c r="AH16" i="3" s="1"/>
  <c r="N24" i="1" s="1"/>
  <c r="Z16" i="3"/>
  <c r="AG23" i="3"/>
  <c r="AH23" i="3" s="1"/>
  <c r="N31" i="1" s="1"/>
  <c r="Z23" i="3"/>
  <c r="M31" i="1"/>
  <c r="AG21" i="3"/>
  <c r="AH21" i="3" s="1"/>
  <c r="N29" i="1" s="1"/>
  <c r="Z21" i="3"/>
  <c r="M29" i="1"/>
  <c r="AG15" i="3"/>
  <c r="AH15" i="3" s="1"/>
  <c r="N23" i="1" s="1"/>
  <c r="Z15" i="3"/>
  <c r="M23" i="1"/>
  <c r="AG8" i="3"/>
  <c r="AH8" i="3" s="1"/>
  <c r="N16" i="1" s="1"/>
  <c r="M16" i="1" s="1"/>
  <c r="Z8" i="3"/>
  <c r="M33" i="1"/>
  <c r="AG25" i="3"/>
  <c r="AH25" i="3" s="1"/>
  <c r="N33" i="1" s="1"/>
  <c r="Z25" i="3"/>
  <c r="M19" i="1"/>
  <c r="Z11" i="3"/>
  <c r="AG11" i="3"/>
  <c r="AH11" i="3" s="1"/>
  <c r="N19" i="1" s="1"/>
  <c r="M17" i="1"/>
  <c r="AG9" i="3"/>
  <c r="AH9" i="3" s="1"/>
  <c r="N17" i="1" s="1"/>
  <c r="Z9" i="3"/>
  <c r="AG14" i="3"/>
  <c r="AH14" i="3" s="1"/>
  <c r="N22" i="1" s="1"/>
  <c r="Z14" i="3"/>
  <c r="M22" i="1"/>
  <c r="M34" i="1"/>
  <c r="AG26" i="3"/>
  <c r="AH26" i="3" s="1"/>
  <c r="N34" i="1" s="1"/>
  <c r="Z26" i="3"/>
  <c r="AG12" i="3"/>
  <c r="AH12" i="3" s="1"/>
  <c r="N20" i="1" s="1"/>
  <c r="Z12" i="3"/>
  <c r="M20" i="1"/>
  <c r="AG13" i="3"/>
  <c r="AH13" i="3" s="1"/>
  <c r="N21" i="1" s="1"/>
  <c r="Z13" i="3"/>
  <c r="M21" i="1"/>
  <c r="M26" i="1"/>
  <c r="AG18" i="3"/>
  <c r="AH18" i="3" s="1"/>
  <c r="N26" i="1" s="1"/>
  <c r="Z18" i="3"/>
  <c r="M25" i="1"/>
  <c r="AG17" i="3"/>
  <c r="AH17" i="3" s="1"/>
  <c r="N25" i="1" s="1"/>
  <c r="Z17" i="3"/>
  <c r="M35" i="1"/>
  <c r="AG27" i="3"/>
  <c r="AH27" i="3" s="1"/>
  <c r="N35" i="1" s="1"/>
  <c r="Z27" i="3"/>
  <c r="AG22" i="3"/>
  <c r="AH22" i="3" s="1"/>
  <c r="N30" i="1" s="1"/>
  <c r="Z22" i="3"/>
  <c r="M30" i="1"/>
  <c r="M18" i="1"/>
  <c r="AG10" i="3"/>
  <c r="AH10" i="3" s="1"/>
  <c r="N18" i="1" s="1"/>
  <c r="Z10" i="3"/>
  <c r="M27" i="1"/>
  <c r="AG19" i="3"/>
  <c r="AH19" i="3" s="1"/>
  <c r="N27" i="1" s="1"/>
  <c r="Z19" i="3"/>
  <c r="AG20" i="3"/>
  <c r="AH20" i="3" s="1"/>
  <c r="N28" i="1" s="1"/>
  <c r="Z20" i="3"/>
  <c r="M28" i="1"/>
  <c r="M32" i="1"/>
  <c r="AG24" i="3"/>
  <c r="AH24" i="3" s="1"/>
  <c r="N32" i="1" s="1"/>
  <c r="Z24" i="3"/>
  <c r="AK8" i="3" l="1"/>
  <c r="AP8" i="3" s="1"/>
  <c r="AL13" i="3"/>
  <c r="AL8" i="3"/>
  <c r="AK13" i="3"/>
  <c r="AM13" i="3"/>
  <c r="AU8" i="3" l="1"/>
  <c r="N12" i="1" s="1"/>
  <c r="AT8" i="3"/>
  <c r="N11" i="1" s="1"/>
  <c r="AS8" i="3"/>
  <c r="AQ8" i="3"/>
  <c r="D7" i="4" s="1"/>
  <c r="AR8" i="3"/>
  <c r="N9" i="1" s="1"/>
  <c r="N7" i="1" l="1"/>
  <c r="D6" i="4"/>
  <c r="D8" i="4"/>
  <c r="N8" i="1"/>
  <c r="N10" i="1"/>
  <c r="D9" i="4"/>
</calcChain>
</file>

<file path=xl/sharedStrings.xml><?xml version="1.0" encoding="utf-8"?>
<sst xmlns="http://schemas.openxmlformats.org/spreadsheetml/2006/main" count="97" uniqueCount="77">
  <si>
    <t>対象者氏名</t>
    <rPh sb="0" eb="3">
      <t>タイショウシャ</t>
    </rPh>
    <rPh sb="3" eb="5">
      <t>シメイ</t>
    </rPh>
    <phoneticPr fontId="1"/>
  </si>
  <si>
    <t>入力表</t>
    <rPh sb="0" eb="2">
      <t>ニュウリョク</t>
    </rPh>
    <rPh sb="2" eb="3">
      <t>ヒョウ</t>
    </rPh>
    <phoneticPr fontId="1"/>
  </si>
  <si>
    <t>計算結果一覧表</t>
    <rPh sb="0" eb="2">
      <t>ケイサン</t>
    </rPh>
    <rPh sb="2" eb="4">
      <t>ケッカ</t>
    </rPh>
    <rPh sb="4" eb="6">
      <t>イチラン</t>
    </rPh>
    <rPh sb="6" eb="7">
      <t>ヒョウ</t>
    </rPh>
    <phoneticPr fontId="1"/>
  </si>
  <si>
    <t>腎症病期判定表</t>
    <rPh sb="0" eb="2">
      <t>ジンショウ</t>
    </rPh>
    <rPh sb="2" eb="4">
      <t>ビョウキ</t>
    </rPh>
    <rPh sb="4" eb="6">
      <t>ハンテイ</t>
    </rPh>
    <rPh sb="6" eb="7">
      <t>ヒョウ</t>
    </rPh>
    <phoneticPr fontId="1"/>
  </si>
  <si>
    <t>番号</t>
    <rPh sb="0" eb="2">
      <t>バンゴウ</t>
    </rPh>
    <phoneticPr fontId="1"/>
  </si>
  <si>
    <t>元号</t>
    <rPh sb="0" eb="2">
      <t>ゲンゴウ</t>
    </rPh>
    <phoneticPr fontId="1"/>
  </si>
  <si>
    <t>和暦年</t>
    <rPh sb="0" eb="3">
      <t>ワレキネン</t>
    </rPh>
    <phoneticPr fontId="1"/>
  </si>
  <si>
    <t>（西暦年）</t>
    <rPh sb="1" eb="4">
      <t>セイレキネン</t>
    </rPh>
    <phoneticPr fontId="1"/>
  </si>
  <si>
    <t>月</t>
    <rPh sb="0" eb="1">
      <t>ツキ</t>
    </rPh>
    <phoneticPr fontId="1"/>
  </si>
  <si>
    <t>日</t>
    <rPh sb="0" eb="1">
      <t>ニチ</t>
    </rPh>
    <phoneticPr fontId="1"/>
  </si>
  <si>
    <t>eGFR</t>
    <phoneticPr fontId="1"/>
  </si>
  <si>
    <t>尿蛋白定性</t>
    <rPh sb="0" eb="1">
      <t>ニョウ</t>
    </rPh>
    <rPh sb="1" eb="3">
      <t>タンパク</t>
    </rPh>
    <rPh sb="3" eb="5">
      <t>テイセイ</t>
    </rPh>
    <phoneticPr fontId="1"/>
  </si>
  <si>
    <t>eGFR減少値</t>
    <rPh sb="4" eb="7">
      <t>ゲンショウチ</t>
    </rPh>
    <phoneticPr fontId="1"/>
  </si>
  <si>
    <t>(年単位の減少値)</t>
    <rPh sb="1" eb="4">
      <t>ネンタンイ</t>
    </rPh>
    <rPh sb="5" eb="8">
      <t>ゲンショウチ</t>
    </rPh>
    <phoneticPr fontId="1"/>
  </si>
  <si>
    <t>eGFR減少率</t>
  </si>
  <si>
    <t>(年単位の直近2時点)</t>
    <rPh sb="1" eb="4">
      <t>ネンタンイ</t>
    </rPh>
    <phoneticPr fontId="1"/>
  </si>
  <si>
    <t>測定年月日</t>
    <rPh sb="0" eb="2">
      <t>ソクテイ</t>
    </rPh>
    <rPh sb="2" eb="5">
      <t>ネンガッピ</t>
    </rPh>
    <phoneticPr fontId="1"/>
  </si>
  <si>
    <t>腎症病期</t>
    <rPh sb="0" eb="2">
      <t>ジンショウ</t>
    </rPh>
    <rPh sb="2" eb="4">
      <t>ビョウキ</t>
    </rPh>
    <phoneticPr fontId="1"/>
  </si>
  <si>
    <t>(年単位の最新/最古2時点)</t>
    <rPh sb="1" eb="4">
      <t>ネンタンイ</t>
    </rPh>
    <rPh sb="5" eb="7">
      <t>サイシン</t>
    </rPh>
    <rPh sb="8" eb="10">
      <t>サイコ</t>
    </rPh>
    <rPh sb="9" eb="10">
      <t>フル</t>
    </rPh>
    <rPh sb="11" eb="13">
      <t>ジテン</t>
    </rPh>
    <phoneticPr fontId="1"/>
  </si>
  <si>
    <t>eGFR予測値</t>
    <rPh sb="4" eb="7">
      <t>ヨソクチ</t>
    </rPh>
    <phoneticPr fontId="1"/>
  </si>
  <si>
    <t>(最新測定時点から3年後)</t>
  </si>
  <si>
    <t>(腎症第4期への突入時期)</t>
    <rPh sb="1" eb="3">
      <t>ジンショウ</t>
    </rPh>
    <rPh sb="3" eb="4">
      <t>ダイ</t>
    </rPh>
    <rPh sb="5" eb="6">
      <t>キ</t>
    </rPh>
    <rPh sb="8" eb="10">
      <t>トツニュウ</t>
    </rPh>
    <rPh sb="10" eb="12">
      <t>ジキ</t>
    </rPh>
    <phoneticPr fontId="1"/>
  </si>
  <si>
    <t>暦調整テーブル</t>
    <rPh sb="0" eb="1">
      <t>コヨミ</t>
    </rPh>
    <rPh sb="1" eb="3">
      <t>チョウセイ</t>
    </rPh>
    <phoneticPr fontId="1"/>
  </si>
  <si>
    <t>グラフ用テーブル①</t>
    <rPh sb="3" eb="4">
      <t>ヨウ</t>
    </rPh>
    <phoneticPr fontId="1"/>
  </si>
  <si>
    <t>元号和暦年</t>
    <rPh sb="0" eb="2">
      <t>ゲンゴウ</t>
    </rPh>
    <rPh sb="2" eb="4">
      <t>ワレキ</t>
    </rPh>
    <rPh sb="4" eb="5">
      <t>ネン</t>
    </rPh>
    <phoneticPr fontId="1"/>
  </si>
  <si>
    <t>西暦年（再掲）</t>
    <rPh sb="0" eb="2">
      <t>セイレキ</t>
    </rPh>
    <rPh sb="2" eb="3">
      <t>ネン</t>
    </rPh>
    <rPh sb="4" eb="6">
      <t>サイケイ</t>
    </rPh>
    <phoneticPr fontId="1"/>
  </si>
  <si>
    <t>年</t>
    <rPh sb="0" eb="1">
      <t>ネン</t>
    </rPh>
    <phoneticPr fontId="1"/>
  </si>
  <si>
    <t>年月日合成</t>
    <rPh sb="0" eb="3">
      <t>ネンガッピ</t>
    </rPh>
    <rPh sb="3" eb="5">
      <t>ゴウセイ</t>
    </rPh>
    <phoneticPr fontId="1"/>
  </si>
  <si>
    <t>年月日</t>
    <rPh sb="0" eb="3">
      <t>ネンガッピ</t>
    </rPh>
    <phoneticPr fontId="1"/>
  </si>
  <si>
    <t>eGFR</t>
  </si>
  <si>
    <t>傾き</t>
    <rPh sb="0" eb="1">
      <t>カタム</t>
    </rPh>
    <phoneticPr fontId="1"/>
  </si>
  <si>
    <t>切片</t>
    <rPh sb="0" eb="2">
      <t>セッペン</t>
    </rPh>
    <phoneticPr fontId="1"/>
  </si>
  <si>
    <t>eGFR整理テーブル</t>
    <rPh sb="4" eb="6">
      <t>セイリ</t>
    </rPh>
    <phoneticPr fontId="1"/>
  </si>
  <si>
    <t>最新値</t>
    <rPh sb="0" eb="2">
      <t>サイシン</t>
    </rPh>
    <rPh sb="2" eb="3">
      <t>チ</t>
    </rPh>
    <phoneticPr fontId="1"/>
  </si>
  <si>
    <t>1回前値</t>
    <rPh sb="1" eb="2">
      <t>カイ</t>
    </rPh>
    <rPh sb="2" eb="3">
      <t>マエ</t>
    </rPh>
    <rPh sb="3" eb="4">
      <t>チ</t>
    </rPh>
    <phoneticPr fontId="1"/>
  </si>
  <si>
    <t>最古値</t>
    <rPh sb="0" eb="2">
      <t>サイコ</t>
    </rPh>
    <rPh sb="2" eb="3">
      <t>チ</t>
    </rPh>
    <phoneticPr fontId="1"/>
  </si>
  <si>
    <t>回帰式テーブル</t>
    <rPh sb="0" eb="3">
      <t>カイキシキ</t>
    </rPh>
    <phoneticPr fontId="1"/>
  </si>
  <si>
    <t>年間eGFR変化値</t>
    <rPh sb="0" eb="2">
      <t>ネンカン</t>
    </rPh>
    <rPh sb="6" eb="8">
      <t>ヘンカ</t>
    </rPh>
    <rPh sb="8" eb="9">
      <t>チ</t>
    </rPh>
    <phoneticPr fontId="1"/>
  </si>
  <si>
    <t>eGFR3年後予測値</t>
    <rPh sb="5" eb="7">
      <t>ネンゴ</t>
    </rPh>
    <rPh sb="7" eb="10">
      <t>ヨソクチ</t>
    </rPh>
    <phoneticPr fontId="1"/>
  </si>
  <si>
    <t>eGFR30推定シリアル値</t>
    <rPh sb="6" eb="8">
      <t>スイテイ</t>
    </rPh>
    <phoneticPr fontId="1"/>
  </si>
  <si>
    <t>eGFR10推定シリアル値</t>
    <rPh sb="6" eb="8">
      <t>スイテイ</t>
    </rPh>
    <phoneticPr fontId="1"/>
  </si>
  <si>
    <t>日時整理テーブル</t>
    <rPh sb="0" eb="2">
      <t>ニチジ</t>
    </rPh>
    <rPh sb="2" eb="4">
      <t>セイリ</t>
    </rPh>
    <phoneticPr fontId="1"/>
  </si>
  <si>
    <t>最新値</t>
    <phoneticPr fontId="1"/>
  </si>
  <si>
    <t>eGFR変化率年平均（直近2時点）</t>
    <rPh sb="4" eb="6">
      <t>ヘンカ</t>
    </rPh>
    <rPh sb="6" eb="7">
      <t>リツ</t>
    </rPh>
    <rPh sb="7" eb="10">
      <t>ネンヘイキン</t>
    </rPh>
    <rPh sb="11" eb="13">
      <t>チョッキン</t>
    </rPh>
    <rPh sb="14" eb="16">
      <t>ジテン</t>
    </rPh>
    <phoneticPr fontId="1"/>
  </si>
  <si>
    <t>eGFR変化率年平均（最古/最新2時点）</t>
    <rPh sb="4" eb="6">
      <t>ヘンカ</t>
    </rPh>
    <rPh sb="6" eb="7">
      <t>リツ</t>
    </rPh>
    <rPh sb="7" eb="10">
      <t>ネンヘイキン</t>
    </rPh>
    <rPh sb="11" eb="13">
      <t>サイコ</t>
    </rPh>
    <rPh sb="14" eb="16">
      <t>サイシン</t>
    </rPh>
    <rPh sb="17" eb="19">
      <t>ジテン</t>
    </rPh>
    <phoneticPr fontId="1"/>
  </si>
  <si>
    <t>計算結果テーブル</t>
    <rPh sb="0" eb="4">
      <t>ケイサンケッカ</t>
    </rPh>
    <phoneticPr fontId="1"/>
  </si>
  <si>
    <t>推定年月日</t>
    <rPh sb="0" eb="2">
      <t>スイテイ</t>
    </rPh>
    <rPh sb="2" eb="5">
      <t>ネンガッピ</t>
    </rPh>
    <phoneticPr fontId="1"/>
  </si>
  <si>
    <t>グラフ用テーブル②</t>
    <phoneticPr fontId="1"/>
  </si>
  <si>
    <t>番号</t>
    <rPh sb="0" eb="2">
      <t>バンゴウ</t>
    </rPh>
    <phoneticPr fontId="1"/>
  </si>
  <si>
    <t>年月日</t>
    <rPh sb="0" eb="3">
      <t>ネンガッピ</t>
    </rPh>
    <phoneticPr fontId="1"/>
  </si>
  <si>
    <t>eGFR判定</t>
    <rPh sb="4" eb="6">
      <t>ハンテイ</t>
    </rPh>
    <phoneticPr fontId="1"/>
  </si>
  <si>
    <t>尿検査判定</t>
    <rPh sb="0" eb="3">
      <t>ニョウケンサ</t>
    </rPh>
    <rPh sb="3" eb="5">
      <t>ハンテイ</t>
    </rPh>
    <phoneticPr fontId="1"/>
  </si>
  <si>
    <t>最終判定②</t>
    <rPh sb="0" eb="4">
      <t>サイシュウハンテイ</t>
    </rPh>
    <phoneticPr fontId="1"/>
  </si>
  <si>
    <t>最終判定①</t>
    <rPh sb="0" eb="4">
      <t>サイシュウハンテイ</t>
    </rPh>
    <phoneticPr fontId="1"/>
  </si>
  <si>
    <t>古い順</t>
    <rPh sb="0" eb="1">
      <t>フル</t>
    </rPh>
    <rPh sb="2" eb="3">
      <t>ジュン</t>
    </rPh>
    <phoneticPr fontId="1"/>
  </si>
  <si>
    <t>氏名</t>
    <rPh sb="0" eb="2">
      <t>シメイ</t>
    </rPh>
    <phoneticPr fontId="1"/>
  </si>
  <si>
    <t>さん</t>
    <phoneticPr fontId="1"/>
  </si>
  <si>
    <t>(腎代替療法開始時期)</t>
    <phoneticPr fontId="1"/>
  </si>
  <si>
    <t>お名前はここに</t>
    <rPh sb="1" eb="3">
      <t>ナマエ</t>
    </rPh>
    <phoneticPr fontId="1"/>
  </si>
  <si>
    <t>番号</t>
    <rPh sb="0" eb="2">
      <t>バンゴウ</t>
    </rPh>
    <phoneticPr fontId="1"/>
  </si>
  <si>
    <t>年月日</t>
    <rPh sb="0" eb="3">
      <t>ネンガッピ</t>
    </rPh>
    <phoneticPr fontId="1"/>
  </si>
  <si>
    <t>eGFR（再掲）</t>
    <rPh sb="5" eb="7">
      <t>サイケイ</t>
    </rPh>
    <phoneticPr fontId="1"/>
  </si>
  <si>
    <t>尿定性（再掲）</t>
    <rPh sb="0" eb="3">
      <t>ニョウテイセイ</t>
    </rPh>
    <rPh sb="4" eb="6">
      <t>サイケイ</t>
    </rPh>
    <phoneticPr fontId="1"/>
  </si>
  <si>
    <t>対応eGFR</t>
    <rPh sb="0" eb="2">
      <t>タイオウ</t>
    </rPh>
    <phoneticPr fontId="1"/>
  </si>
  <si>
    <t>対応尿定性</t>
    <rPh sb="0" eb="2">
      <t>タイオウ</t>
    </rPh>
    <rPh sb="2" eb="3">
      <t>ニョウ</t>
    </rPh>
    <rPh sb="3" eb="5">
      <t>テイセイ</t>
    </rPh>
    <phoneticPr fontId="1"/>
  </si>
  <si>
    <t>上詰昇順化テーブル②</t>
    <rPh sb="0" eb="2">
      <t>ウエヅ</t>
    </rPh>
    <rPh sb="2" eb="4">
      <t>ショウジュン</t>
    </rPh>
    <rPh sb="4" eb="5">
      <t>カ</t>
    </rPh>
    <phoneticPr fontId="1"/>
  </si>
  <si>
    <t>上詰昇順化テーブル①</t>
    <rPh sb="0" eb="2">
      <t>ウエヅ</t>
    </rPh>
    <rPh sb="2" eb="4">
      <t>ショウジュン</t>
    </rPh>
    <rPh sb="4" eb="5">
      <t>カ</t>
    </rPh>
    <phoneticPr fontId="1"/>
  </si>
  <si>
    <t>判定可能年月日</t>
    <rPh sb="0" eb="2">
      <t>ハンテイ</t>
    </rPh>
    <rPh sb="2" eb="4">
      <t>カノウ</t>
    </rPh>
    <rPh sb="4" eb="7">
      <t>ネンガッピ</t>
    </rPh>
    <phoneticPr fontId="1"/>
  </si>
  <si>
    <t>-</t>
  </si>
  <si>
    <t>±</t>
  </si>
  <si>
    <t>京都府版eGFRプロットシート</t>
    <rPh sb="0" eb="3">
      <t>キョウトフ</t>
    </rPh>
    <rPh sb="3" eb="4">
      <t>バン</t>
    </rPh>
    <phoneticPr fontId="1"/>
  </si>
  <si>
    <r>
      <rPr>
        <b/>
        <sz val="8"/>
        <color rgb="FFD14500"/>
        <rFont val="ＭＳ ゴシック"/>
        <family val="3"/>
        <charset val="128"/>
      </rPr>
      <t>京都府版</t>
    </r>
    <r>
      <rPr>
        <b/>
        <sz val="8"/>
        <color rgb="FFD14500"/>
        <rFont val="Source Sans Pro"/>
        <family val="2"/>
      </rPr>
      <t>eGFR</t>
    </r>
    <r>
      <rPr>
        <b/>
        <sz val="8"/>
        <color rgb="FFD14500"/>
        <rFont val="ＭＳ ゴシック"/>
        <family val="3"/>
        <charset val="128"/>
      </rPr>
      <t>プロットシート</t>
    </r>
    <r>
      <rPr>
        <b/>
        <sz val="8"/>
        <color rgb="FFD14500"/>
        <rFont val="Source Sans Pro"/>
        <family val="2"/>
      </rPr>
      <t> </t>
    </r>
    <r>
      <rPr>
        <b/>
        <sz val="8"/>
        <color rgb="FF333333"/>
        <rFont val="Source Sans Pro"/>
        <family val="2"/>
      </rPr>
      <t>© 2021 by </t>
    </r>
    <r>
      <rPr>
        <b/>
        <sz val="8"/>
        <color rgb="FFD14500"/>
        <rFont val="ＭＳ ゴシック"/>
        <family val="3"/>
        <charset val="128"/>
      </rPr>
      <t>京都府健康福祉部健康対策課健康長寿係</t>
    </r>
    <r>
      <rPr>
        <b/>
        <sz val="8"/>
        <color rgb="FFD14500"/>
        <rFont val="Source Sans Pro"/>
        <family val="2"/>
      </rPr>
      <t> </t>
    </r>
    <r>
      <rPr>
        <b/>
        <sz val="8"/>
        <color rgb="FF333333"/>
        <rFont val="Source Sans Pro"/>
        <family val="2"/>
      </rPr>
      <t>is licensed under </t>
    </r>
    <r>
      <rPr>
        <b/>
        <sz val="8"/>
        <color rgb="FFD14500"/>
        <rFont val="Source Sans Pro"/>
        <family val="2"/>
      </rPr>
      <t>Attribution-NonCommercial-NoDerivatives 4.0 International </t>
    </r>
    <phoneticPr fontId="1"/>
  </si>
  <si>
    <r>
      <t>・本ツールは、</t>
    </r>
    <r>
      <rPr>
        <b/>
        <sz val="11"/>
        <color rgb="FFFF0000"/>
        <rFont val="游ゴシック"/>
        <family val="3"/>
        <charset val="128"/>
        <scheme val="minor"/>
      </rPr>
      <t>いかなる医学的判断・治療方針を示すものでもありません</t>
    </r>
    <r>
      <rPr>
        <b/>
        <sz val="11"/>
        <color theme="1"/>
        <rFont val="游ゴシック"/>
        <family val="3"/>
        <charset val="128"/>
        <scheme val="minor"/>
      </rPr>
      <t>。診断・治療については、医療機関を受診のうえ医師の診療のもとにおこなってください。</t>
    </r>
    <rPh sb="1" eb="2">
      <t>ホン</t>
    </rPh>
    <rPh sb="11" eb="14">
      <t>イガクテキ</t>
    </rPh>
    <rPh sb="14" eb="16">
      <t>ハンダン</t>
    </rPh>
    <rPh sb="17" eb="19">
      <t>チリョウ</t>
    </rPh>
    <rPh sb="19" eb="21">
      <t>ホウシン</t>
    </rPh>
    <rPh sb="22" eb="23">
      <t>シメ</t>
    </rPh>
    <rPh sb="34" eb="36">
      <t>シンダン</t>
    </rPh>
    <rPh sb="37" eb="39">
      <t>チリョウ</t>
    </rPh>
    <phoneticPr fontId="1"/>
  </si>
  <si>
    <t>＜利用に当たって必ずお読みください＞</t>
    <rPh sb="1" eb="3">
      <t>リヨウ</t>
    </rPh>
    <rPh sb="4" eb="5">
      <t>ア</t>
    </rPh>
    <rPh sb="8" eb="9">
      <t>カナラ</t>
    </rPh>
    <rPh sb="11" eb="12">
      <t>ヨ</t>
    </rPh>
    <phoneticPr fontId="1"/>
  </si>
  <si>
    <t>・京都府版eGFRプロットシート（以下、本ツールと記載。）は、京都府内保険者が実施する糖尿病重症化予防に係る保健指導等を支援するために京都府が作成した腎機能可視化支援ツールです。</t>
    <rPh sb="17" eb="19">
      <t>イカ</t>
    </rPh>
    <rPh sb="20" eb="21">
      <t>ホン</t>
    </rPh>
    <rPh sb="25" eb="27">
      <t>キサイ</t>
    </rPh>
    <rPh sb="31" eb="33">
      <t>キョウト</t>
    </rPh>
    <rPh sb="33" eb="35">
      <t>フナイ</t>
    </rPh>
    <rPh sb="35" eb="38">
      <t>ホケンジャ</t>
    </rPh>
    <rPh sb="39" eb="41">
      <t>ジッシ</t>
    </rPh>
    <rPh sb="43" eb="46">
      <t>トウニョウビョウ</t>
    </rPh>
    <rPh sb="46" eb="49">
      <t>ジュウショウカ</t>
    </rPh>
    <rPh sb="49" eb="51">
      <t>ヨボウ</t>
    </rPh>
    <rPh sb="52" eb="53">
      <t>カカ</t>
    </rPh>
    <rPh sb="54" eb="56">
      <t>ホケン</t>
    </rPh>
    <rPh sb="56" eb="58">
      <t>シドウ</t>
    </rPh>
    <rPh sb="58" eb="59">
      <t>トウ</t>
    </rPh>
    <rPh sb="60" eb="62">
      <t>シエン</t>
    </rPh>
    <rPh sb="67" eb="70">
      <t>キョウトフ</t>
    </rPh>
    <rPh sb="71" eb="73">
      <t>サクセイ</t>
    </rPh>
    <rPh sb="75" eb="76">
      <t>ジン</t>
    </rPh>
    <rPh sb="76" eb="78">
      <t>キノウ</t>
    </rPh>
    <rPh sb="78" eb="80">
      <t>カシ</t>
    </rPh>
    <rPh sb="80" eb="81">
      <t>カ</t>
    </rPh>
    <rPh sb="81" eb="83">
      <t>シエン</t>
    </rPh>
    <phoneticPr fontId="1"/>
  </si>
  <si>
    <r>
      <t>・本ツールは、CC（クリエイティブ・コモンズ）ライセンスにおける</t>
    </r>
    <r>
      <rPr>
        <b/>
        <sz val="11"/>
        <color rgb="FFFF0000"/>
        <rFont val="游ゴシック"/>
        <family val="3"/>
        <charset val="128"/>
        <scheme val="minor"/>
      </rPr>
      <t>CC BY-NC-ND 4.0</t>
    </r>
    <r>
      <rPr>
        <b/>
        <sz val="11"/>
        <color theme="1"/>
        <rFont val="游ゴシック"/>
        <family val="3"/>
        <charset val="128"/>
        <scheme val="minor"/>
      </rPr>
      <t>の下に提供されています。（詳細は下の画像リンクからコモンズ証のWebページにアクセスのうえ御確認ください。）</t>
    </r>
    <rPh sb="1" eb="2">
      <t>ホン</t>
    </rPh>
    <rPh sb="48" eb="49">
      <t>モト</t>
    </rPh>
    <rPh sb="50" eb="52">
      <t>テイキョウ</t>
    </rPh>
    <rPh sb="60" eb="62">
      <t>ショウサイ</t>
    </rPh>
    <rPh sb="63" eb="64">
      <t>シタ</t>
    </rPh>
    <rPh sb="65" eb="67">
      <t>ガゾウ</t>
    </rPh>
    <rPh sb="76" eb="77">
      <t>ショウ</t>
    </rPh>
    <rPh sb="92" eb="95">
      <t>ゴカクニン</t>
    </rPh>
    <phoneticPr fontId="1"/>
  </si>
  <si>
    <t>京都府版eGFRプロットシート © 2021 by 京都府健康福祉部健康対策課健康長寿係 is licensed under Attribution-NonCommercial-NoDerivatives 4.0 International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</si>
</sst>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0"/>
    <numFmt numFmtId="178" formatCode="0.0%"/>
  </numFmts>
  <fonts count="13"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b/>
      <sz val="36"/>
      <color theme="1"/>
      <name val="游ゴシック"/>
      <family val="3"/>
      <charset val="128"/>
      <scheme val="minor"/>
    </font>
    <font>
      <b/>
      <sz val="16"/>
      <color rgb="FFFF0000"/>
      <name val="游ゴシック"/>
      <family val="3"/>
      <charset val="128"/>
      <scheme val="minor"/>
    </font>
    <font>
      <b/>
      <sz val="11"/>
      <color rgb="FFFF0000"/>
      <name val="游ゴシック"/>
      <family val="3"/>
      <charset val="128"/>
      <scheme val="minor"/>
    </font>
    <font>
      <b/>
      <sz val="8"/>
      <color rgb="FFD14500"/>
      <name val="Source Sans Pro"/>
      <family val="2"/>
    </font>
    <font>
      <b/>
      <sz val="8"/>
      <color rgb="FF333333"/>
      <name val="Source Sans Pro"/>
      <family val="2"/>
    </font>
    <font>
      <b/>
      <sz val="8"/>
      <color rgb="FFD14500"/>
      <name val="ＭＳ ゴシック"/>
      <family val="3"/>
      <charset val="128"/>
    </font>
    <font>
      <b/>
      <sz val="8"/>
      <color rgb="FFD14500"/>
      <name val="Source Sans 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FF0000"/>
      </right>
      <top/>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s>
  <cellStyleXfs count="2">
    <xf numFmtId="0" fontId="0" fillId="0" borderId="0">
      <alignment vertical="center"/>
    </xf>
    <xf numFmtId="9" fontId="3" fillId="0" borderId="0" applyFont="0" applyFill="0" applyBorder="0" applyAlignment="0" applyProtection="0">
      <alignment vertical="center"/>
    </xf>
  </cellStyleXfs>
  <cellXfs count="42">
    <xf numFmtId="0" fontId="0" fillId="0" borderId="0" xfId="0">
      <alignment vertical="center"/>
    </xf>
    <xf numFmtId="0" fontId="0" fillId="0" borderId="0" xfId="0" applyAlignment="1">
      <alignment horizontal="center" vertical="center"/>
    </xf>
    <xf numFmtId="0" fontId="2" fillId="0" borderId="0" xfId="0" applyFont="1" applyAlignment="1">
      <alignment horizontal="center" vertical="center"/>
    </xf>
    <xf numFmtId="176" fontId="0" fillId="0" borderId="0" xfId="0" applyNumberFormat="1" applyAlignment="1">
      <alignment horizontal="center" vertical="center"/>
    </xf>
    <xf numFmtId="177" fontId="0" fillId="0" borderId="1" xfId="0" applyNumberFormat="1" applyBorder="1" applyAlignment="1">
      <alignment horizontal="center" vertical="center"/>
    </xf>
    <xf numFmtId="178" fontId="0" fillId="0" borderId="1" xfId="1" applyNumberFormat="1" applyFont="1" applyBorder="1" applyAlignment="1">
      <alignment horizontal="center" vertical="center"/>
    </xf>
    <xf numFmtId="176" fontId="0" fillId="0" borderId="1" xfId="0" applyNumberForma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2" fillId="2" borderId="0" xfId="0" applyFont="1" applyFill="1" applyAlignment="1">
      <alignment horizontal="center" vertical="center"/>
    </xf>
    <xf numFmtId="0" fontId="2" fillId="3" borderId="0" xfId="0" applyFont="1" applyFill="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2" fillId="0" borderId="0" xfId="0" applyFont="1" applyFill="1" applyAlignment="1">
      <alignment horizontal="center" vertical="center"/>
    </xf>
    <xf numFmtId="0" fontId="0" fillId="0" borderId="0" xfId="0" applyAlignment="1">
      <alignment horizontal="left" vertical="center"/>
    </xf>
    <xf numFmtId="0" fontId="2" fillId="3" borderId="0" xfId="0" applyFont="1" applyFill="1" applyAlignment="1">
      <alignment horizontal="centerContinuous" vertical="center"/>
    </xf>
    <xf numFmtId="0" fontId="0" fillId="3" borderId="0" xfId="0" applyFill="1" applyAlignment="1">
      <alignment horizontal="centerContinuous" vertical="center"/>
    </xf>
    <xf numFmtId="0" fontId="0" fillId="0" borderId="0" xfId="0" applyNumberFormat="1" applyAlignment="1">
      <alignment horizontal="center" vertical="center"/>
    </xf>
    <xf numFmtId="176" fontId="0" fillId="0" borderId="0" xfId="0" applyNumberFormat="1">
      <alignment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6" fillId="0" borderId="0" xfId="0" applyFont="1" applyAlignment="1">
      <alignment horizontal="center" vertical="center"/>
    </xf>
    <xf numFmtId="0" fontId="12" fillId="0" borderId="0" xfId="0" applyFont="1" applyAlignment="1">
      <alignment horizontal="left"/>
    </xf>
    <xf numFmtId="0" fontId="0" fillId="0" borderId="14" xfId="0" applyBorder="1">
      <alignment vertical="center"/>
    </xf>
    <xf numFmtId="0" fontId="7" fillId="0" borderId="15" xfId="0" applyFont="1" applyBorder="1" applyAlignment="1">
      <alignment horizontal="center" vertical="center"/>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4" fillId="0" borderId="0" xfId="0" applyFont="1">
      <alignment vertical="center"/>
    </xf>
  </cellXfs>
  <cellStyles count="2">
    <cellStyle name="パーセント" xfId="1" builtinId="5"/>
    <cellStyle name="標準" xfId="0" builtinId="0"/>
  </cellStyles>
  <dxfs count="64">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numFmt numFmtId="0" formatCode="General"/>
    </dxf>
    <dxf>
      <numFmt numFmtId="0" formatCode="General"/>
    </dxf>
    <dxf>
      <numFmt numFmtId="176" formatCode="[$-F800]dddd\,\ mmmm\ dd\,\ yyyy"/>
    </dxf>
    <dxf>
      <numFmt numFmtId="176" formatCode="[$-F800]dddd\,\ mmmm\ dd\,\ yyyy"/>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176" formatCode="[$-F800]dddd\,\ mmmm\ dd\,\ yyyy"/>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176" formatCode="[$-F800]dddd\,\ mmmm\ dd\,\ yyyy"/>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176" formatCode="[$-F800]dddd\,\ mmmm\ dd\,\ yyyy"/>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176" formatCode="[$-F800]dddd\,\ mmmm\ dd\,\ yyyy"/>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176" formatCode="[$-F800]dddd\,\ mmmm\ dd\,\ yyyy"/>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bottom/>
        <vertical/>
        <horizontal/>
      </border>
    </dxf>
    <dxf>
      <alignment horizontal="center" vertical="center" textRotation="0" wrapText="0" indent="0" justifyLastLine="0" shrinkToFit="0" readingOrder="0"/>
      <border diagonalUp="0" diagonalDown="0">
        <left/>
        <right style="thin">
          <color indexed="64"/>
        </right>
        <top/>
        <bottom/>
        <vertical/>
        <horizontal/>
      </border>
    </dxf>
    <dxf>
      <alignment horizontal="center" vertical="center" textRotation="0" wrapText="0" indent="0" justifyLastLine="0" shrinkToFit="0" readingOrder="0"/>
      <border diagonalUp="0" diagonalDown="0">
        <left style="thin">
          <color indexed="64"/>
        </left>
        <right/>
        <top/>
        <bottom/>
        <vertical/>
        <horizontal/>
      </border>
    </dxf>
    <dxf>
      <font>
        <b/>
        <family val="3"/>
      </font>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ea"/>
                <a:ea typeface="+mn-ea"/>
                <a:cs typeface="+mn-cs"/>
              </a:defRPr>
            </a:pPr>
            <a:r>
              <a:rPr lang="en-US" altLang="ja-JP" sz="1200" b="1">
                <a:latin typeface="+mn-ea"/>
                <a:ea typeface="+mn-ea"/>
              </a:rPr>
              <a:t>eGFR</a:t>
            </a:r>
            <a:r>
              <a:rPr lang="ja-JP" altLang="en-US" sz="1200" b="1">
                <a:latin typeface="+mn-ea"/>
                <a:ea typeface="+mn-ea"/>
              </a:rPr>
              <a:t>の推移</a:t>
            </a:r>
            <a:endParaRPr lang="en-US" altLang="ja-JP" sz="1200" b="1">
              <a:latin typeface="+mn-ea"/>
              <a:ea typeface="+mn-ea"/>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ea"/>
              <a:ea typeface="+mn-ea"/>
              <a:cs typeface="+mn-cs"/>
            </a:defRPr>
          </a:pPr>
          <a:endParaRPr lang="ja-JP"/>
        </a:p>
      </c:txPr>
    </c:title>
    <c:autoTitleDeleted val="0"/>
    <c:plotArea>
      <c:layout/>
      <c:lineChart>
        <c:grouping val="standard"/>
        <c:varyColors val="0"/>
        <c:ser>
          <c:idx val="0"/>
          <c:order val="0"/>
          <c:spPr>
            <a:ln w="28575" cap="rnd">
              <a:noFill/>
              <a:round/>
            </a:ln>
            <a:effectLst/>
          </c:spPr>
          <c:marker>
            <c:symbol val="circle"/>
            <c:size val="6"/>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spPr>
              <a:ln w="19050" cap="rnd">
                <a:solidFill>
                  <a:schemeClr val="tx1"/>
                </a:solidFill>
                <a:prstDash val="dash"/>
              </a:ln>
              <a:effectLst/>
            </c:spPr>
            <c:trendlineType val="linear"/>
            <c:forward val="1095"/>
            <c:dispRSqr val="0"/>
            <c:dispEq val="0"/>
          </c:trendline>
          <c:cat>
            <c:strRef>
              <c:f>計算過程!$Y$8:$Y$127</c:f>
              <c:strCache>
                <c:ptCount val="3"/>
                <c:pt idx="0">
                  <c:v>2015年1月1日</c:v>
                </c:pt>
                <c:pt idx="1">
                  <c:v>2016年1月1日</c:v>
                </c:pt>
                <c:pt idx="2">
                  <c:v>2017年1月1日</c:v>
                </c:pt>
              </c:strCache>
            </c:strRef>
          </c:cat>
          <c:val>
            <c:numRef>
              <c:f>計算過程!$Z$8:$Z$127</c:f>
              <c:numCache>
                <c:formatCode>General</c:formatCode>
                <c:ptCount val="120"/>
                <c:pt idx="0">
                  <c:v>70</c:v>
                </c:pt>
                <c:pt idx="1">
                  <c:v>60</c:v>
                </c:pt>
                <c:pt idx="2">
                  <c:v>50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numCache>
            </c:numRef>
          </c:val>
          <c:smooth val="0"/>
          <c:extLst>
            <c:ext xmlns:c16="http://schemas.microsoft.com/office/drawing/2014/chart" uri="{C3380CC4-5D6E-409C-BE32-E72D297353CC}">
              <c16:uniqueId val="{00000001-7372-4E80-85E1-C52D2BCB86AB}"/>
            </c:ext>
          </c:extLst>
        </c:ser>
        <c:dLbls>
          <c:showLegendKey val="0"/>
          <c:showVal val="0"/>
          <c:showCatName val="0"/>
          <c:showSerName val="0"/>
          <c:showPercent val="0"/>
          <c:showBubbleSize val="0"/>
        </c:dLbls>
        <c:marker val="1"/>
        <c:smooth val="0"/>
        <c:axId val="555712544"/>
        <c:axId val="555711232"/>
      </c:lineChart>
      <c:dateAx>
        <c:axId val="555712544"/>
        <c:scaling>
          <c:orientation val="minMax"/>
          <c:max val="47484"/>
          <c:min val="40179"/>
        </c:scaling>
        <c:delete val="0"/>
        <c:axPos val="b"/>
        <c:majorGridlines>
          <c:spPr>
            <a:ln w="6350" cap="flat" cmpd="sng" algn="ctr">
              <a:solidFill>
                <a:schemeClr val="tx1">
                  <a:lumMod val="15000"/>
                  <a:lumOff val="85000"/>
                </a:schemeClr>
              </a:solidFill>
              <a:prstDash val="dash"/>
              <a:round/>
            </a:ln>
            <a:effectLst/>
          </c:spPr>
        </c:majorGridlines>
        <c:numFmt formatCode="yyyy" sourceLinked="0"/>
        <c:majorTickMark val="none"/>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555711232"/>
        <c:crosses val="autoZero"/>
        <c:auto val="0"/>
        <c:lblOffset val="100"/>
        <c:baseTimeUnit val="days"/>
        <c:majorUnit val="1"/>
        <c:majorTimeUnit val="years"/>
        <c:minorUnit val="1"/>
        <c:minorTimeUnit val="years"/>
      </c:dateAx>
      <c:valAx>
        <c:axId val="555711232"/>
        <c:scaling>
          <c:orientation val="minMax"/>
          <c:max val="100"/>
          <c:min val="0"/>
        </c:scaling>
        <c:delete val="0"/>
        <c:axPos val="l"/>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ea"/>
                    <a:ea typeface="+mn-ea"/>
                    <a:cs typeface="+mn-cs"/>
                  </a:defRPr>
                </a:pPr>
                <a:r>
                  <a:rPr lang="en-US" altLang="ja-JP" sz="800" b="0" i="0" baseline="0">
                    <a:effectLst/>
                    <a:latin typeface="+mn-ea"/>
                    <a:ea typeface="+mn-ea"/>
                  </a:rPr>
                  <a:t>eGFR</a:t>
                </a:r>
                <a:r>
                  <a:rPr kumimoji="1" lang="en-US" altLang="ja-JP" sz="800" b="0" i="0" baseline="0">
                    <a:effectLst/>
                    <a:latin typeface="+mn-ea"/>
                    <a:ea typeface="+mn-ea"/>
                  </a:rPr>
                  <a:t>[mL/</a:t>
                </a:r>
                <a:r>
                  <a:rPr kumimoji="1" lang="ja-JP" altLang="ja-JP" sz="800" b="0" i="0" baseline="0">
                    <a:effectLst/>
                    <a:latin typeface="+mn-ea"/>
                    <a:ea typeface="+mn-ea"/>
                  </a:rPr>
                  <a:t>分</a:t>
                </a:r>
                <a:r>
                  <a:rPr kumimoji="1" lang="en-US" altLang="ja-JP" sz="800" b="0" i="0" baseline="0">
                    <a:effectLst/>
                    <a:latin typeface="+mn-ea"/>
                    <a:ea typeface="+mn-ea"/>
                  </a:rPr>
                  <a:t>/1.73 m²]</a:t>
                </a:r>
                <a:endParaRPr lang="ja-JP" altLang="ja-JP" sz="800">
                  <a:effectLst/>
                  <a:latin typeface="+mn-ea"/>
                  <a:ea typeface="+mn-ea"/>
                </a:endParaRP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ea"/>
                  <a:ea typeface="+mn-ea"/>
                  <a:cs typeface="+mn-cs"/>
                </a:defRPr>
              </a:pPr>
              <a:endParaRPr lang="ja-JP"/>
            </a:p>
          </c:txPr>
        </c:title>
        <c:numFmt formatCode="General"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555712544"/>
        <c:crosses val="autoZero"/>
        <c:crossBetween val="midCat"/>
        <c:majorUnit val="30"/>
      </c:valAx>
      <c:spPr>
        <a:gradFill>
          <a:gsLst>
            <a:gs pos="90000">
              <a:schemeClr val="accent2">
                <a:lumMod val="100000"/>
                <a:alpha val="50000"/>
              </a:schemeClr>
            </a:gs>
            <a:gs pos="40000">
              <a:schemeClr val="accent6">
                <a:alpha val="50000"/>
              </a:schemeClr>
            </a:gs>
            <a:gs pos="40000">
              <a:schemeClr val="accent4">
                <a:alpha val="50000"/>
              </a:schemeClr>
            </a:gs>
            <a:gs pos="40000">
              <a:schemeClr val="accent4">
                <a:alpha val="50000"/>
              </a:schemeClr>
            </a:gs>
            <a:gs pos="70000">
              <a:schemeClr val="accent4">
                <a:alpha val="50000"/>
              </a:schemeClr>
            </a:gs>
            <a:gs pos="70000">
              <a:schemeClr val="accent2">
                <a:alpha val="50000"/>
              </a:schemeClr>
            </a:gs>
            <a:gs pos="90000">
              <a:srgbClr val="FF0000">
                <a:alpha val="50000"/>
              </a:srgbClr>
            </a:gs>
            <a:gs pos="100000">
              <a:srgbClr val="FF0000">
                <a:alpha val="50000"/>
              </a:srgbClr>
            </a:gs>
          </a:gsLst>
          <a:lin ang="5400000" scaled="1"/>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ja-JP" altLang="en-US" sz="1200" b="1"/>
              <a:t>腎症病期の推移</a:t>
            </a:r>
            <a:endParaRPr lang="en-US" altLang="ja-JP"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spPr>
            <a:ln w="28575" cap="rnd">
              <a:solidFill>
                <a:schemeClr val="accent1"/>
              </a:solidFill>
              <a:round/>
            </a:ln>
            <a:effectLst/>
          </c:spPr>
          <c:marker>
            <c:symbol val="circle"/>
            <c:size val="14"/>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計算過程!$AD$8:$AD$127</c:f>
              <c:strCache>
                <c:ptCount val="3"/>
                <c:pt idx="0">
                  <c:v>2015年1月1日</c:v>
                </c:pt>
                <c:pt idx="1">
                  <c:v>2016年1月1日</c:v>
                </c:pt>
                <c:pt idx="2">
                  <c:v>2017年1月1日</c:v>
                </c:pt>
              </c:strCache>
            </c:strRef>
          </c:cat>
          <c:val>
            <c:numRef>
              <c:f>計算過程!$AG$8:$AG$127</c:f>
              <c:numCache>
                <c:formatCode>General</c:formatCode>
                <c:ptCount val="120"/>
                <c:pt idx="0">
                  <c:v>1</c:v>
                </c:pt>
                <c:pt idx="1">
                  <c:v>2</c:v>
                </c:pt>
                <c:pt idx="2">
                  <c:v>2</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numCache>
            </c:numRef>
          </c:val>
          <c:smooth val="0"/>
          <c:extLst>
            <c:ext xmlns:c16="http://schemas.microsoft.com/office/drawing/2014/chart" uri="{C3380CC4-5D6E-409C-BE32-E72D297353CC}">
              <c16:uniqueId val="{00000000-F08E-466D-AE51-1884B401F692}"/>
            </c:ext>
          </c:extLst>
        </c:ser>
        <c:dLbls>
          <c:showLegendKey val="0"/>
          <c:showVal val="0"/>
          <c:showCatName val="0"/>
          <c:showSerName val="0"/>
          <c:showPercent val="0"/>
          <c:showBubbleSize val="0"/>
        </c:dLbls>
        <c:marker val="1"/>
        <c:smooth val="0"/>
        <c:axId val="605421448"/>
        <c:axId val="605422760"/>
      </c:lineChart>
      <c:dateAx>
        <c:axId val="605421448"/>
        <c:scaling>
          <c:orientation val="minMax"/>
          <c:max val="47484"/>
          <c:min val="40179"/>
        </c:scaling>
        <c:delete val="0"/>
        <c:axPos val="b"/>
        <c:numFmt formatCode="yyyy" sourceLinked="0"/>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605422760"/>
        <c:crosses val="max"/>
        <c:auto val="0"/>
        <c:lblOffset val="100"/>
        <c:baseTimeUnit val="days"/>
        <c:majorUnit val="1"/>
        <c:majorTimeUnit val="years"/>
        <c:minorUnit val="1"/>
        <c:minorTimeUnit val="years"/>
      </c:dateAx>
      <c:valAx>
        <c:axId val="605422760"/>
        <c:scaling>
          <c:orientation val="maxMin"/>
          <c:max val="4"/>
          <c:min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ja-JP" altLang="en-US" sz="800"/>
                  <a:t>腎症病期</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605421448"/>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ea"/>
                <a:ea typeface="+mn-ea"/>
                <a:cs typeface="+mn-cs"/>
              </a:defRPr>
            </a:pPr>
            <a:r>
              <a:rPr lang="ja-JP" altLang="en-US" sz="1200" b="1">
                <a:latin typeface="+mn-ea"/>
                <a:ea typeface="+mn-ea"/>
              </a:rPr>
              <a:t>あなたの</a:t>
            </a:r>
            <a:r>
              <a:rPr lang="en-US" altLang="ja-JP" sz="1200" b="1">
                <a:latin typeface="+mn-ea"/>
                <a:ea typeface="+mn-ea"/>
              </a:rPr>
              <a:t>eGFR</a:t>
            </a:r>
            <a:r>
              <a:rPr lang="ja-JP" altLang="en-US" sz="1200" b="1">
                <a:latin typeface="+mn-ea"/>
                <a:ea typeface="+mn-ea"/>
              </a:rPr>
              <a:t>の推移</a:t>
            </a:r>
            <a:endParaRPr lang="en-US" altLang="ja-JP" sz="1200" b="1">
              <a:latin typeface="+mn-ea"/>
              <a:ea typeface="+mn-ea"/>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ea"/>
              <a:ea typeface="+mn-ea"/>
              <a:cs typeface="+mn-cs"/>
            </a:defRPr>
          </a:pPr>
          <a:endParaRPr lang="ja-JP"/>
        </a:p>
      </c:txPr>
    </c:title>
    <c:autoTitleDeleted val="0"/>
    <c:plotArea>
      <c:layout/>
      <c:lineChart>
        <c:grouping val="standard"/>
        <c:varyColors val="0"/>
        <c:ser>
          <c:idx val="0"/>
          <c:order val="0"/>
          <c:spPr>
            <a:ln w="28575" cap="rnd">
              <a:noFill/>
              <a:round/>
            </a:ln>
            <a:effectLst/>
          </c:spPr>
          <c:marker>
            <c:symbol val="circle"/>
            <c:size val="6"/>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spPr>
              <a:ln w="19050" cap="rnd">
                <a:solidFill>
                  <a:schemeClr val="tx1"/>
                </a:solidFill>
                <a:prstDash val="dash"/>
              </a:ln>
              <a:effectLst/>
            </c:spPr>
            <c:trendlineType val="linear"/>
            <c:forward val="1095"/>
            <c:dispRSqr val="0"/>
            <c:dispEq val="0"/>
          </c:trendline>
          <c:cat>
            <c:strRef>
              <c:f>計算過程!$Y$8:$Y$127</c:f>
              <c:strCache>
                <c:ptCount val="3"/>
                <c:pt idx="0">
                  <c:v>2015年1月1日</c:v>
                </c:pt>
                <c:pt idx="1">
                  <c:v>2016年1月1日</c:v>
                </c:pt>
                <c:pt idx="2">
                  <c:v>2017年1月1日</c:v>
                </c:pt>
              </c:strCache>
            </c:strRef>
          </c:cat>
          <c:val>
            <c:numRef>
              <c:f>計算過程!$Z$8:$Z$127</c:f>
              <c:numCache>
                <c:formatCode>General</c:formatCode>
                <c:ptCount val="120"/>
                <c:pt idx="0">
                  <c:v>70</c:v>
                </c:pt>
                <c:pt idx="1">
                  <c:v>60</c:v>
                </c:pt>
                <c:pt idx="2">
                  <c:v>50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numCache>
            </c:numRef>
          </c:val>
          <c:smooth val="0"/>
          <c:extLst>
            <c:ext xmlns:c16="http://schemas.microsoft.com/office/drawing/2014/chart" uri="{C3380CC4-5D6E-409C-BE32-E72D297353CC}">
              <c16:uniqueId val="{00000001-441B-424C-BD80-12D855B023C3}"/>
            </c:ext>
          </c:extLst>
        </c:ser>
        <c:dLbls>
          <c:showLegendKey val="0"/>
          <c:showVal val="0"/>
          <c:showCatName val="0"/>
          <c:showSerName val="0"/>
          <c:showPercent val="0"/>
          <c:showBubbleSize val="0"/>
        </c:dLbls>
        <c:marker val="1"/>
        <c:smooth val="0"/>
        <c:axId val="555712544"/>
        <c:axId val="555711232"/>
      </c:lineChart>
      <c:dateAx>
        <c:axId val="555712544"/>
        <c:scaling>
          <c:orientation val="minMax"/>
          <c:max val="47484"/>
          <c:min val="40179"/>
        </c:scaling>
        <c:delete val="0"/>
        <c:axPos val="b"/>
        <c:majorGridlines>
          <c:spPr>
            <a:ln w="6350" cap="flat" cmpd="sng" algn="ctr">
              <a:solidFill>
                <a:schemeClr val="tx1">
                  <a:lumMod val="15000"/>
                  <a:lumOff val="85000"/>
                </a:schemeClr>
              </a:solidFill>
              <a:prstDash val="dash"/>
              <a:round/>
            </a:ln>
            <a:effectLst/>
          </c:spPr>
        </c:majorGridlines>
        <c:numFmt formatCode="yyyy" sourceLinked="0"/>
        <c:majorTickMark val="none"/>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555711232"/>
        <c:crosses val="autoZero"/>
        <c:auto val="0"/>
        <c:lblOffset val="100"/>
        <c:baseTimeUnit val="days"/>
        <c:majorUnit val="1"/>
        <c:majorTimeUnit val="years"/>
        <c:minorUnit val="1"/>
        <c:minorTimeUnit val="years"/>
      </c:dateAx>
      <c:valAx>
        <c:axId val="555711232"/>
        <c:scaling>
          <c:orientation val="minMax"/>
          <c:max val="100"/>
          <c:min val="0"/>
        </c:scaling>
        <c:delete val="0"/>
        <c:axPos val="l"/>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ea"/>
                    <a:ea typeface="+mn-ea"/>
                    <a:cs typeface="+mn-cs"/>
                  </a:defRPr>
                </a:pPr>
                <a:r>
                  <a:rPr lang="en-US" altLang="ja-JP" sz="800" b="0" i="0" baseline="0">
                    <a:effectLst/>
                    <a:latin typeface="+mn-ea"/>
                    <a:ea typeface="+mn-ea"/>
                  </a:rPr>
                  <a:t>eGFR</a:t>
                </a:r>
                <a:r>
                  <a:rPr kumimoji="1" lang="en-US" altLang="ja-JP" sz="800" b="0" i="0" baseline="0">
                    <a:effectLst/>
                    <a:latin typeface="+mn-ea"/>
                    <a:ea typeface="+mn-ea"/>
                  </a:rPr>
                  <a:t>[mL/</a:t>
                </a:r>
                <a:r>
                  <a:rPr kumimoji="1" lang="ja-JP" altLang="ja-JP" sz="800" b="0" i="0" baseline="0">
                    <a:effectLst/>
                    <a:latin typeface="+mn-ea"/>
                    <a:ea typeface="+mn-ea"/>
                  </a:rPr>
                  <a:t>分</a:t>
                </a:r>
                <a:r>
                  <a:rPr kumimoji="1" lang="en-US" altLang="ja-JP" sz="800" b="0" i="0" baseline="0">
                    <a:effectLst/>
                    <a:latin typeface="+mn-ea"/>
                    <a:ea typeface="+mn-ea"/>
                  </a:rPr>
                  <a:t>/1.73 m²]</a:t>
                </a:r>
                <a:endParaRPr lang="ja-JP" altLang="ja-JP" sz="800">
                  <a:effectLst/>
                  <a:latin typeface="+mn-ea"/>
                  <a:ea typeface="+mn-ea"/>
                </a:endParaRP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ea"/>
                  <a:ea typeface="+mn-ea"/>
                  <a:cs typeface="+mn-cs"/>
                </a:defRPr>
              </a:pPr>
              <a:endParaRPr lang="ja-JP"/>
            </a:p>
          </c:txPr>
        </c:title>
        <c:numFmt formatCode="General"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555712544"/>
        <c:crosses val="autoZero"/>
        <c:crossBetween val="midCat"/>
        <c:majorUnit val="30"/>
      </c:valAx>
      <c:spPr>
        <a:gradFill>
          <a:gsLst>
            <a:gs pos="90000">
              <a:schemeClr val="accent2">
                <a:lumMod val="100000"/>
                <a:alpha val="50000"/>
              </a:schemeClr>
            </a:gs>
            <a:gs pos="40000">
              <a:schemeClr val="accent6">
                <a:alpha val="50000"/>
              </a:schemeClr>
            </a:gs>
            <a:gs pos="40000">
              <a:schemeClr val="accent4">
                <a:alpha val="50000"/>
              </a:schemeClr>
            </a:gs>
            <a:gs pos="40000">
              <a:schemeClr val="accent4">
                <a:alpha val="50000"/>
              </a:schemeClr>
            </a:gs>
            <a:gs pos="70000">
              <a:schemeClr val="accent4">
                <a:alpha val="50000"/>
              </a:schemeClr>
            </a:gs>
            <a:gs pos="70000">
              <a:schemeClr val="accent2">
                <a:alpha val="50000"/>
              </a:schemeClr>
            </a:gs>
            <a:gs pos="90000">
              <a:srgbClr val="FF0000">
                <a:alpha val="50000"/>
              </a:srgbClr>
            </a:gs>
            <a:gs pos="100000">
              <a:srgbClr val="FF0000">
                <a:alpha val="50000"/>
              </a:srgbClr>
            </a:gs>
          </a:gsLst>
          <a:lin ang="5400000" scaled="1"/>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ja-JP" altLang="en-US" sz="1200" b="1"/>
              <a:t>あなたの腎症病期の推移</a:t>
            </a:r>
            <a:endParaRPr lang="en-US" altLang="ja-JP"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spPr>
            <a:ln w="28575" cap="rnd">
              <a:solidFill>
                <a:schemeClr val="accent1"/>
              </a:solidFill>
              <a:round/>
            </a:ln>
            <a:effectLst/>
          </c:spPr>
          <c:marker>
            <c:symbol val="circle"/>
            <c:size val="14"/>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計算過程!$AD$8:$AD$127</c:f>
              <c:strCache>
                <c:ptCount val="3"/>
                <c:pt idx="0">
                  <c:v>2015年1月1日</c:v>
                </c:pt>
                <c:pt idx="1">
                  <c:v>2016年1月1日</c:v>
                </c:pt>
                <c:pt idx="2">
                  <c:v>2017年1月1日</c:v>
                </c:pt>
              </c:strCache>
            </c:strRef>
          </c:cat>
          <c:val>
            <c:numRef>
              <c:f>計算過程!$AG$8:$AG$127</c:f>
              <c:numCache>
                <c:formatCode>General</c:formatCode>
                <c:ptCount val="120"/>
                <c:pt idx="0">
                  <c:v>1</c:v>
                </c:pt>
                <c:pt idx="1">
                  <c:v>2</c:v>
                </c:pt>
                <c:pt idx="2">
                  <c:v>2</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numCache>
            </c:numRef>
          </c:val>
          <c:smooth val="0"/>
          <c:extLst>
            <c:ext xmlns:c16="http://schemas.microsoft.com/office/drawing/2014/chart" uri="{C3380CC4-5D6E-409C-BE32-E72D297353CC}">
              <c16:uniqueId val="{00000000-F755-4960-9702-3B18202DBC9D}"/>
            </c:ext>
          </c:extLst>
        </c:ser>
        <c:dLbls>
          <c:showLegendKey val="0"/>
          <c:showVal val="0"/>
          <c:showCatName val="0"/>
          <c:showSerName val="0"/>
          <c:showPercent val="0"/>
          <c:showBubbleSize val="0"/>
        </c:dLbls>
        <c:marker val="1"/>
        <c:smooth val="0"/>
        <c:axId val="605421448"/>
        <c:axId val="605422760"/>
      </c:lineChart>
      <c:dateAx>
        <c:axId val="605421448"/>
        <c:scaling>
          <c:orientation val="minMax"/>
          <c:max val="47484"/>
          <c:min val="40179"/>
        </c:scaling>
        <c:delete val="0"/>
        <c:axPos val="b"/>
        <c:numFmt formatCode="yyyy" sourceLinked="0"/>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605422760"/>
        <c:crosses val="max"/>
        <c:auto val="0"/>
        <c:lblOffset val="100"/>
        <c:baseTimeUnit val="days"/>
        <c:majorUnit val="1"/>
        <c:majorTimeUnit val="years"/>
        <c:minorUnit val="1"/>
        <c:minorTimeUnit val="years"/>
      </c:dateAx>
      <c:valAx>
        <c:axId val="605422760"/>
        <c:scaling>
          <c:orientation val="maxMin"/>
          <c:max val="4"/>
          <c:min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ja-JP" altLang="en-US" sz="800"/>
                  <a:t>腎症病期</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605421448"/>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creativecommons.org/licenses/by-nc-nd/4.0/?ref=chooser-v1" TargetMode="External"/><Relationship Id="rId2" Type="http://schemas.openxmlformats.org/officeDocument/2006/relationships/hyperlink" Target="https://creativecommons.org/licenses/by-nc-nd/4.0/deed.ja" TargetMode="External"/><Relationship Id="rId1" Type="http://schemas.openxmlformats.org/officeDocument/2006/relationships/image" Target="../media/image1.png"/><Relationship Id="rId4" Type="http://schemas.openxmlformats.org/officeDocument/2006/relationships/hyperlink" Target="https://www.pref.kyoto.jp/info/gyosei/soshiki/065/" TargetMode="Externa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xdr:col>
      <xdr:colOff>1227411</xdr:colOff>
      <xdr:row>8</xdr:row>
      <xdr:rowOff>429442</xdr:rowOff>
    </xdr:to>
    <xdr:pic>
      <xdr:nvPicPr>
        <xdr:cNvPr id="6" name="図 5">
          <a:extLst>
            <a:ext uri="{FF2B5EF4-FFF2-40B4-BE49-F238E27FC236}">
              <a16:creationId xmlns:a16="http://schemas.microsoft.com/office/drawing/2014/main" id="{C1517D99-4DCF-4375-8D9B-FFCD11C7A5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0400" y="4400550"/>
          <a:ext cx="1227411" cy="429442"/>
        </a:xfrm>
        <a:prstGeom prst="rect">
          <a:avLst/>
        </a:prstGeom>
      </xdr:spPr>
    </xdr:pic>
    <xdr:clientData/>
  </xdr:twoCellAnchor>
  <xdr:twoCellAnchor editAs="oneCell">
    <xdr:from>
      <xdr:col>1</xdr:col>
      <xdr:colOff>0</xdr:colOff>
      <xdr:row>8</xdr:row>
      <xdr:rowOff>0</xdr:rowOff>
    </xdr:from>
    <xdr:to>
      <xdr:col>1</xdr:col>
      <xdr:colOff>1244600</xdr:colOff>
      <xdr:row>8</xdr:row>
      <xdr:rowOff>450850</xdr:rowOff>
    </xdr:to>
    <xdr:sp macro="" textlink="">
      <xdr:nvSpPr>
        <xdr:cNvPr id="6154" name="AutoShape 10" descr="https://chooser-beta.creativecommons.org/img/cc-by.21b728bb.svg">
          <a:hlinkClick xmlns:r="http://schemas.openxmlformats.org/officeDocument/2006/relationships" r:id="rId2"/>
          <a:extLst>
            <a:ext uri="{FF2B5EF4-FFF2-40B4-BE49-F238E27FC236}">
              <a16:creationId xmlns:a16="http://schemas.microsoft.com/office/drawing/2014/main" id="{6B456723-C2B5-472E-BF22-0AAA6D933AAD}"/>
            </a:ext>
          </a:extLst>
        </xdr:cNvPr>
        <xdr:cNvSpPr>
          <a:spLocks noChangeAspect="1" noChangeArrowheads="1"/>
        </xdr:cNvSpPr>
      </xdr:nvSpPr>
      <xdr:spPr bwMode="auto">
        <a:xfrm>
          <a:off x="660400" y="2635250"/>
          <a:ext cx="1244600" cy="450850"/>
        </a:xfrm>
        <a:prstGeom prst="rect">
          <a:avLst/>
        </a:prstGeom>
        <a:noFill/>
        <a:extLst>
          <a:ext uri="{909E8E84-426E-40DD-AFC4-6F175D3DCCD1}">
            <a14:hiddenFill xmlns:a14="http://schemas.microsoft.com/office/drawing/2010/main">
              <a:solidFill>
                <a:srgbClr val="FFFFFF"/>
              </a:solidFill>
            </a14:hiddenFill>
          </a:ext>
        </a:extLst>
      </xdr:spPr>
    </xdr:sp>
    <xdr:clientData fPrintsWithSheet="0"/>
  </xdr:twoCellAnchor>
  <xdr:twoCellAnchor editAs="oneCell">
    <xdr:from>
      <xdr:col>1</xdr:col>
      <xdr:colOff>0</xdr:colOff>
      <xdr:row>6</xdr:row>
      <xdr:rowOff>0</xdr:rowOff>
    </xdr:from>
    <xdr:to>
      <xdr:col>1</xdr:col>
      <xdr:colOff>190500</xdr:colOff>
      <xdr:row>6</xdr:row>
      <xdr:rowOff>190500</xdr:rowOff>
    </xdr:to>
    <xdr:sp macro="" textlink="">
      <xdr:nvSpPr>
        <xdr:cNvPr id="6149" name="AutoShape 5" descr="https://chooser-beta.creativecommons.org/img/cc-logo.f0ab4ebe.svg">
          <a:hlinkClick xmlns:r="http://schemas.openxmlformats.org/officeDocument/2006/relationships" r:id="rId3" tgtFrame="_blank"/>
          <a:extLst>
            <a:ext uri="{FF2B5EF4-FFF2-40B4-BE49-F238E27FC236}">
              <a16:creationId xmlns:a16="http://schemas.microsoft.com/office/drawing/2014/main" id="{186F189D-945B-4D4D-A07C-373C62D4220B}"/>
            </a:ext>
          </a:extLst>
        </xdr:cNvPr>
        <xdr:cNvSpPr>
          <a:spLocks noChangeAspect="1" noChangeArrowheads="1"/>
        </xdr:cNvSpPr>
      </xdr:nvSpPr>
      <xdr:spPr bwMode="auto">
        <a:xfrm>
          <a:off x="660400" y="2743200"/>
          <a:ext cx="190500" cy="190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196850</xdr:colOff>
      <xdr:row>6</xdr:row>
      <xdr:rowOff>0</xdr:rowOff>
    </xdr:from>
    <xdr:to>
      <xdr:col>1</xdr:col>
      <xdr:colOff>387350</xdr:colOff>
      <xdr:row>6</xdr:row>
      <xdr:rowOff>190500</xdr:rowOff>
    </xdr:to>
    <xdr:sp macro="" textlink="">
      <xdr:nvSpPr>
        <xdr:cNvPr id="6150" name="AutoShape 6" descr="https://chooser-beta.creativecommons.org/img/cc-by.21b728bb.svg">
          <a:hlinkClick xmlns:r="http://schemas.openxmlformats.org/officeDocument/2006/relationships" r:id="rId3" tgtFrame="_blank"/>
          <a:extLst>
            <a:ext uri="{FF2B5EF4-FFF2-40B4-BE49-F238E27FC236}">
              <a16:creationId xmlns:a16="http://schemas.microsoft.com/office/drawing/2014/main" id="{27FF425F-5764-4E49-B5E4-D03086DBB487}"/>
            </a:ext>
          </a:extLst>
        </xdr:cNvPr>
        <xdr:cNvSpPr>
          <a:spLocks noChangeAspect="1" noChangeArrowheads="1"/>
        </xdr:cNvSpPr>
      </xdr:nvSpPr>
      <xdr:spPr bwMode="auto">
        <a:xfrm>
          <a:off x="857250" y="2743200"/>
          <a:ext cx="190500" cy="190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xdr:row>
      <xdr:rowOff>0</xdr:rowOff>
    </xdr:from>
    <xdr:to>
      <xdr:col>1</xdr:col>
      <xdr:colOff>190500</xdr:colOff>
      <xdr:row>8</xdr:row>
      <xdr:rowOff>190500</xdr:rowOff>
    </xdr:to>
    <xdr:sp macro="" textlink="">
      <xdr:nvSpPr>
        <xdr:cNvPr id="6153" name="AutoShape 9" descr="https://chooser-beta.creativecommons.org/img/cc-logo.f0ab4ebe.svg">
          <a:hlinkClick xmlns:r="http://schemas.openxmlformats.org/officeDocument/2006/relationships" r:id="rId3" tgtFrame="_blank"/>
          <a:extLst>
            <a:ext uri="{FF2B5EF4-FFF2-40B4-BE49-F238E27FC236}">
              <a16:creationId xmlns:a16="http://schemas.microsoft.com/office/drawing/2014/main" id="{AC1F3571-2734-4300-9C9D-DEACF2C645FD}"/>
            </a:ext>
          </a:extLst>
        </xdr:cNvPr>
        <xdr:cNvSpPr>
          <a:spLocks noChangeAspect="1" noChangeArrowheads="1"/>
        </xdr:cNvSpPr>
      </xdr:nvSpPr>
      <xdr:spPr bwMode="auto">
        <a:xfrm>
          <a:off x="660400" y="4400550"/>
          <a:ext cx="190500" cy="190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1993900</xdr:colOff>
      <xdr:row>8</xdr:row>
      <xdr:rowOff>438149</xdr:rowOff>
    </xdr:from>
    <xdr:to>
      <xdr:col>1</xdr:col>
      <xdr:colOff>3930650</xdr:colOff>
      <xdr:row>8</xdr:row>
      <xdr:rowOff>622300</xdr:rowOff>
    </xdr:to>
    <xdr:sp macro="" textlink="">
      <xdr:nvSpPr>
        <xdr:cNvPr id="19" name="AutoShape 10" descr="https://chooser-beta.creativecommons.org/img/cc-by.21b728bb.svg">
          <a:hlinkClick xmlns:r="http://schemas.openxmlformats.org/officeDocument/2006/relationships" r:id="rId4"/>
          <a:extLst>
            <a:ext uri="{FF2B5EF4-FFF2-40B4-BE49-F238E27FC236}">
              <a16:creationId xmlns:a16="http://schemas.microsoft.com/office/drawing/2014/main" id="{14A2D89A-9697-49AD-9DA7-87E19808BB8A}"/>
            </a:ext>
          </a:extLst>
        </xdr:cNvPr>
        <xdr:cNvSpPr>
          <a:spLocks noChangeAspect="1" noChangeArrowheads="1"/>
        </xdr:cNvSpPr>
      </xdr:nvSpPr>
      <xdr:spPr bwMode="auto">
        <a:xfrm>
          <a:off x="2654300" y="3803649"/>
          <a:ext cx="1936750" cy="184151"/>
        </a:xfrm>
        <a:prstGeom prst="rect">
          <a:avLst/>
        </a:prstGeom>
        <a:noFill/>
        <a:extLst>
          <a:ext uri="{909E8E84-426E-40DD-AFC4-6F175D3DCCD1}">
            <a14:hiddenFill xmlns:a14="http://schemas.microsoft.com/office/drawing/2010/main">
              <a:solidFill>
                <a:srgbClr val="FFFFFF"/>
              </a:solidFill>
            </a14:hiddenFill>
          </a:ext>
        </a:extLst>
      </xdr:spPr>
    </xdr: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0</xdr:col>
      <xdr:colOff>662213</xdr:colOff>
      <xdr:row>1</xdr:row>
      <xdr:rowOff>1</xdr:rowOff>
    </xdr:from>
    <xdr:ext cx="15838715" cy="15602856"/>
    <xdr:sp macro="" textlink="">
      <xdr:nvSpPr>
        <xdr:cNvPr id="2" name="テキスト ボックス 1">
          <a:extLst>
            <a:ext uri="{FF2B5EF4-FFF2-40B4-BE49-F238E27FC236}">
              <a16:creationId xmlns:a16="http://schemas.microsoft.com/office/drawing/2014/main" id="{9BDF5FBE-AFE9-4F44-B3CF-2741AA458C09}"/>
            </a:ext>
          </a:extLst>
        </xdr:cNvPr>
        <xdr:cNvSpPr txBox="1"/>
      </xdr:nvSpPr>
      <xdr:spPr>
        <a:xfrm>
          <a:off x="662213" y="226787"/>
          <a:ext cx="15838715" cy="15602856"/>
        </a:xfrm>
        <a:prstGeom prst="rect">
          <a:avLst/>
        </a:prstGeom>
        <a:solidFill>
          <a:schemeClr val="accent5">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1400" b="1">
              <a:latin typeface="+mn-ea"/>
              <a:ea typeface="+mn-ea"/>
            </a:rPr>
            <a:t>＜プロパティ＞</a:t>
          </a:r>
          <a:endParaRPr kumimoji="1" lang="en-US" altLang="ja-JP" sz="1400" b="1">
            <a:latin typeface="+mn-ea"/>
            <a:ea typeface="+mn-ea"/>
          </a:endParaRPr>
        </a:p>
        <a:p>
          <a:r>
            <a:rPr kumimoji="1" lang="ja-JP" altLang="en-US" sz="1050">
              <a:latin typeface="+mn-ea"/>
              <a:ea typeface="+mn-ea"/>
            </a:rPr>
            <a:t>・作成者：京都府健康福祉部健康対策課健康長寿係</a:t>
          </a:r>
          <a:endParaRPr kumimoji="1" lang="en-US" altLang="ja-JP" sz="1050">
            <a:latin typeface="+mn-ea"/>
            <a:ea typeface="+mn-ea"/>
          </a:endParaRPr>
        </a:p>
        <a:p>
          <a:r>
            <a:rPr kumimoji="1" lang="ja-JP" altLang="en-US" sz="1050">
              <a:latin typeface="+mn-ea"/>
              <a:ea typeface="+mn-ea"/>
            </a:rPr>
            <a:t>・作成日：２０２１</a:t>
          </a:r>
          <a:r>
            <a:rPr kumimoji="1" lang="en-US" altLang="ja-JP" sz="1050">
              <a:latin typeface="+mn-ea"/>
              <a:ea typeface="+mn-ea"/>
            </a:rPr>
            <a:t>/</a:t>
          </a:r>
          <a:r>
            <a:rPr kumimoji="1" lang="ja-JP" altLang="en-US" sz="1050">
              <a:latin typeface="+mn-ea"/>
              <a:ea typeface="+mn-ea"/>
            </a:rPr>
            <a:t>６</a:t>
          </a:r>
          <a:r>
            <a:rPr kumimoji="1" lang="en-US" altLang="ja-JP" sz="1050">
              <a:latin typeface="+mn-ea"/>
              <a:ea typeface="+mn-ea"/>
            </a:rPr>
            <a:t>/</a:t>
          </a:r>
          <a:r>
            <a:rPr kumimoji="1" lang="ja-JP" altLang="en-US" sz="1050">
              <a:latin typeface="+mn-ea"/>
              <a:ea typeface="+mn-ea"/>
            </a:rPr>
            <a:t>２１（</a:t>
          </a:r>
          <a:r>
            <a:rPr kumimoji="1" lang="ja-JP" altLang="ja-JP" sz="1100">
              <a:solidFill>
                <a:schemeClr val="dk1"/>
              </a:solidFill>
              <a:effectLst/>
              <a:latin typeface="+mn-lt"/>
              <a:ea typeface="+mn-ea"/>
              <a:cs typeface="+mn-cs"/>
            </a:rPr>
            <a:t>最終更新２０２２</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２９</a:t>
          </a:r>
          <a:r>
            <a:rPr kumimoji="1" lang="ja-JP" altLang="en-US" sz="1050">
              <a:latin typeface="+mn-ea"/>
              <a:ea typeface="+mn-ea"/>
            </a:rPr>
            <a:t>）</a:t>
          </a:r>
          <a:endParaRPr kumimoji="1" lang="en-US" altLang="ja-JP" sz="1050">
            <a:latin typeface="+mn-ea"/>
            <a:ea typeface="+mn-ea"/>
          </a:endParaRPr>
        </a:p>
        <a:p>
          <a:r>
            <a:rPr kumimoji="1" lang="ja-JP" altLang="en-US" sz="1050">
              <a:latin typeface="+mn-ea"/>
              <a:ea typeface="+mn-ea"/>
            </a:rPr>
            <a:t>・作成に用いた</a:t>
          </a:r>
          <a:r>
            <a:rPr kumimoji="1" lang="en-US" altLang="ja-JP" sz="1050">
              <a:latin typeface="+mn-ea"/>
              <a:ea typeface="+mn-ea"/>
            </a:rPr>
            <a:t>Excel</a:t>
          </a:r>
          <a:r>
            <a:rPr kumimoji="1" lang="ja-JP" altLang="en-US" sz="1050">
              <a:latin typeface="+mn-ea"/>
              <a:ea typeface="+mn-ea"/>
            </a:rPr>
            <a:t>：</a:t>
          </a:r>
          <a:r>
            <a:rPr kumimoji="1" lang="en-US" altLang="ja-JP" sz="1050">
              <a:latin typeface="+mn-ea"/>
              <a:ea typeface="+mn-ea"/>
            </a:rPr>
            <a:t>Excel</a:t>
          </a:r>
          <a:r>
            <a:rPr kumimoji="1" lang="ja-JP" altLang="en-US" sz="1050">
              <a:latin typeface="+mn-ea"/>
              <a:ea typeface="+mn-ea"/>
            </a:rPr>
            <a:t>２０１９</a:t>
          </a:r>
          <a:endParaRPr kumimoji="1" lang="en-US" altLang="ja-JP" sz="1050">
            <a:latin typeface="+mn-ea"/>
            <a:ea typeface="+mn-ea"/>
          </a:endParaRPr>
        </a:p>
        <a:p>
          <a:r>
            <a:rPr kumimoji="1" lang="ja-JP" altLang="en-US" sz="1050">
              <a:latin typeface="+mn-ea"/>
              <a:ea typeface="+mn-ea"/>
            </a:rPr>
            <a:t>・動作確認：２０１９環境のみでしか確認できておりませんが、２０１０以降の</a:t>
          </a:r>
          <a:r>
            <a:rPr kumimoji="1" lang="en-US" altLang="ja-JP" sz="1050">
              <a:latin typeface="+mn-ea"/>
              <a:ea typeface="+mn-ea"/>
            </a:rPr>
            <a:t>Excel</a:t>
          </a:r>
          <a:r>
            <a:rPr kumimoji="1" lang="ja-JP" altLang="en-US" sz="1050">
              <a:latin typeface="+mn-ea"/>
              <a:ea typeface="+mn-ea"/>
            </a:rPr>
            <a:t>なら動くはずです。（２００７以前の環境での動作は保証できません。また、</a:t>
          </a:r>
          <a:r>
            <a:rPr kumimoji="1" lang="en-US" altLang="ja-JP" sz="1050">
              <a:latin typeface="+mn-ea"/>
              <a:ea typeface="+mn-ea"/>
            </a:rPr>
            <a:t>Excel</a:t>
          </a:r>
          <a:r>
            <a:rPr kumimoji="1" lang="ja-JP" altLang="en-US" sz="1050">
              <a:latin typeface="+mn-ea"/>
              <a:ea typeface="+mn-ea"/>
            </a:rPr>
            <a:t>以外の表計算ソフトウェアでの動作は保証できません。）</a:t>
          </a:r>
          <a:endParaRPr kumimoji="1" lang="en-US" altLang="ja-JP" sz="1050">
            <a:latin typeface="+mn-ea"/>
            <a:ea typeface="+mn-ea"/>
          </a:endParaRPr>
        </a:p>
        <a:p>
          <a:r>
            <a:rPr kumimoji="1" lang="ja-JP" altLang="en-US" sz="1050">
              <a:latin typeface="+mn-ea"/>
              <a:ea typeface="+mn-ea"/>
            </a:rPr>
            <a:t>・マクロ・</a:t>
          </a:r>
          <a:r>
            <a:rPr kumimoji="1" lang="en-US" altLang="ja-JP" sz="1050">
              <a:latin typeface="+mn-ea"/>
              <a:ea typeface="+mn-ea"/>
            </a:rPr>
            <a:t>VBA</a:t>
          </a:r>
          <a:r>
            <a:rPr kumimoji="1" lang="ja-JP" altLang="en-US" sz="1050">
              <a:latin typeface="+mn-ea"/>
              <a:ea typeface="+mn-ea"/>
            </a:rPr>
            <a:t>：未使用</a:t>
          </a:r>
          <a:endParaRPr kumimoji="1" lang="en-US" altLang="ja-JP" sz="1050">
            <a:latin typeface="+mn-ea"/>
            <a:ea typeface="+mn-ea"/>
          </a:endParaRPr>
        </a:p>
        <a:p>
          <a:r>
            <a:rPr kumimoji="1" lang="ja-JP" altLang="en-US" sz="1050">
              <a:latin typeface="+mn-ea"/>
              <a:ea typeface="+mn-ea"/>
            </a:rPr>
            <a:t>・非表示シート：「計算過程」のシート</a:t>
          </a:r>
          <a:r>
            <a:rPr kumimoji="1" lang="en-US" altLang="ja-JP" sz="1050">
              <a:latin typeface="+mn-ea"/>
              <a:ea typeface="+mn-ea"/>
            </a:rPr>
            <a:t>1</a:t>
          </a:r>
          <a:r>
            <a:rPr kumimoji="1" lang="ja-JP" altLang="en-US" sz="1050">
              <a:latin typeface="+mn-ea"/>
              <a:ea typeface="+mn-ea"/>
            </a:rPr>
            <a:t>枚を非表示に設定</a:t>
          </a:r>
          <a:endParaRPr kumimoji="1" lang="en-US" altLang="ja-JP" sz="1050">
            <a:latin typeface="+mn-ea"/>
            <a:ea typeface="+mn-ea"/>
          </a:endParaRPr>
        </a:p>
        <a:p>
          <a:r>
            <a:rPr kumimoji="1" lang="ja-JP" altLang="en-US" sz="1050">
              <a:latin typeface="+mn-ea"/>
              <a:ea typeface="+mn-ea"/>
            </a:rPr>
            <a:t>・ブックの保護：「表紙・注意事項」「使用方法」「計算過程」の３シートを保護（編集不可）</a:t>
          </a:r>
          <a:endParaRPr kumimoji="1" lang="en-US" altLang="ja-JP" sz="1050">
            <a:latin typeface="+mn-ea"/>
            <a:ea typeface="+mn-ea"/>
          </a:endParaRPr>
        </a:p>
        <a:p>
          <a:endParaRPr kumimoji="1" lang="en-US" altLang="ja-JP" sz="1100">
            <a:latin typeface="+mn-ea"/>
            <a:ea typeface="+mn-ea"/>
          </a:endParaRPr>
        </a:p>
        <a:p>
          <a:r>
            <a:rPr kumimoji="1" lang="ja-JP" altLang="en-US" sz="1400" b="1">
              <a:latin typeface="+mn-ea"/>
              <a:ea typeface="+mn-ea"/>
            </a:rPr>
            <a:t>＜入力項目＞</a:t>
          </a:r>
          <a:endParaRPr kumimoji="1" lang="en-US" altLang="ja-JP" sz="1400" b="1">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latin typeface="+mn-ea"/>
              <a:ea typeface="+mn-ea"/>
            </a:rPr>
            <a:t>◆入力事項</a:t>
          </a:r>
          <a:endParaRPr kumimoji="1" lang="en-US" altLang="ja-JP" sz="1200" b="1">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mn-ea"/>
              <a:ea typeface="+mn-ea"/>
            </a:rPr>
            <a:t>　</a:t>
          </a:r>
          <a:r>
            <a:rPr kumimoji="1" lang="ja-JP" altLang="en-US" sz="1050">
              <a:latin typeface="+mn-ea"/>
              <a:ea typeface="+mn-ea"/>
            </a:rPr>
            <a:t>次の３点です。「入力と結果」シートの「対象者氏名」欄及び</a:t>
          </a:r>
          <a:r>
            <a:rPr kumimoji="1" lang="ja-JP" altLang="ja-JP" sz="1050">
              <a:solidFill>
                <a:schemeClr val="dk1"/>
              </a:solidFill>
              <a:effectLst/>
              <a:latin typeface="+mn-ea"/>
              <a:ea typeface="+mn-ea"/>
              <a:cs typeface="+mn-cs"/>
            </a:rPr>
            <a:t>「入力表」</a:t>
          </a:r>
          <a:r>
            <a:rPr kumimoji="1" lang="ja-JP" altLang="en-US" sz="1050">
              <a:solidFill>
                <a:schemeClr val="dk1"/>
              </a:solidFill>
              <a:effectLst/>
              <a:latin typeface="+mn-ea"/>
              <a:ea typeface="+mn-ea"/>
              <a:cs typeface="+mn-cs"/>
            </a:rPr>
            <a:t>に入力してください。</a:t>
          </a:r>
          <a:endParaRPr kumimoji="1" lang="en-US" altLang="ja-JP" sz="105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latin typeface="+mn-ea"/>
              <a:ea typeface="+mn-ea"/>
            </a:rPr>
            <a:t>　①</a:t>
          </a:r>
          <a:r>
            <a:rPr kumimoji="1" lang="ja-JP" altLang="ja-JP" sz="1050">
              <a:solidFill>
                <a:schemeClr val="dk1"/>
              </a:solidFill>
              <a:effectLst/>
              <a:latin typeface="+mn-ea"/>
              <a:ea typeface="+mn-ea"/>
              <a:cs typeface="+mn-cs"/>
            </a:rPr>
            <a:t>対象者氏名</a:t>
          </a:r>
          <a:endParaRPr kumimoji="1" lang="en-US" altLang="ja-JP" sz="1050">
            <a:latin typeface="+mn-ea"/>
            <a:ea typeface="+mn-ea"/>
          </a:endParaRPr>
        </a:p>
        <a:p>
          <a:r>
            <a:rPr kumimoji="1" lang="ja-JP" altLang="en-US" sz="1050">
              <a:latin typeface="+mn-ea"/>
              <a:ea typeface="+mn-ea"/>
            </a:rPr>
            <a:t>　②各測定年月日</a:t>
          </a:r>
          <a:endParaRPr kumimoji="1" lang="en-US" altLang="ja-JP" sz="1050">
            <a:latin typeface="+mn-ea"/>
            <a:ea typeface="+mn-ea"/>
          </a:endParaRPr>
        </a:p>
        <a:p>
          <a:r>
            <a:rPr kumimoji="1" lang="ja-JP" altLang="en-US" sz="1050">
              <a:latin typeface="+mn-ea"/>
              <a:ea typeface="+mn-ea"/>
            </a:rPr>
            <a:t>　③各測定結果（</a:t>
          </a:r>
          <a:r>
            <a:rPr kumimoji="1" lang="en-US" altLang="ja-JP" sz="1050">
              <a:latin typeface="+mn-ea"/>
              <a:ea typeface="+mn-ea"/>
            </a:rPr>
            <a:t>eGFR</a:t>
          </a:r>
          <a:r>
            <a:rPr kumimoji="1" lang="ja-JP" altLang="en-US" sz="1050">
              <a:latin typeface="+mn-ea"/>
              <a:ea typeface="+mn-ea"/>
            </a:rPr>
            <a:t>と尿蛋白定性検査結果）</a:t>
          </a:r>
          <a:endParaRPr kumimoji="1" lang="en-US" altLang="ja-JP" sz="1050">
            <a:latin typeface="+mn-ea"/>
            <a:ea typeface="+mn-ea"/>
          </a:endParaRPr>
        </a:p>
        <a:p>
          <a:r>
            <a:rPr kumimoji="1" lang="ja-JP" altLang="en-US" sz="1200" b="1">
              <a:latin typeface="+mn-ea"/>
              <a:ea typeface="+mn-ea"/>
            </a:rPr>
            <a:t>◆入力に係る諸注意事項</a:t>
          </a:r>
          <a:endParaRPr kumimoji="1" lang="en-US" altLang="ja-JP" sz="1200" b="1">
            <a:latin typeface="+mn-ea"/>
            <a:ea typeface="+mn-ea"/>
          </a:endParaRPr>
        </a:p>
        <a:p>
          <a:r>
            <a:rPr kumimoji="1" lang="ja-JP" altLang="en-US" sz="1050">
              <a:latin typeface="+mn-ea"/>
              <a:ea typeface="+mn-ea"/>
            </a:rPr>
            <a:t>　・グラフや計算結果の出力</a:t>
          </a:r>
          <a:r>
            <a:rPr kumimoji="1" lang="ja-JP" altLang="ja-JP" sz="1050">
              <a:solidFill>
                <a:schemeClr val="dk1"/>
              </a:solidFill>
              <a:effectLst/>
              <a:latin typeface="+mn-ea"/>
              <a:ea typeface="+mn-ea"/>
              <a:cs typeface="+mn-cs"/>
            </a:rPr>
            <a:t>には少なくとも２回分の測定年、</a:t>
          </a:r>
          <a:r>
            <a:rPr kumimoji="1" lang="en-US" altLang="ja-JP" sz="1050">
              <a:solidFill>
                <a:schemeClr val="dk1"/>
              </a:solidFill>
              <a:effectLst/>
              <a:latin typeface="+mn-ea"/>
              <a:ea typeface="+mn-ea"/>
              <a:cs typeface="+mn-cs"/>
            </a:rPr>
            <a:t>eGFR</a:t>
          </a:r>
          <a:r>
            <a:rPr kumimoji="1" lang="ja-JP" altLang="ja-JP" sz="1050">
              <a:solidFill>
                <a:schemeClr val="dk1"/>
              </a:solidFill>
              <a:effectLst/>
              <a:latin typeface="+mn-ea"/>
              <a:ea typeface="+mn-ea"/>
              <a:cs typeface="+mn-cs"/>
            </a:rPr>
            <a:t>、尿蛋白定性結果の入力が必須です。</a:t>
          </a:r>
          <a:r>
            <a:rPr kumimoji="1" lang="ja-JP" altLang="en-US" sz="1050">
              <a:solidFill>
                <a:schemeClr val="dk1"/>
              </a:solidFill>
              <a:effectLst/>
              <a:latin typeface="+mn-ea"/>
              <a:ea typeface="+mn-ea"/>
              <a:cs typeface="+mn-cs"/>
            </a:rPr>
            <a:t>なお、計算精度を高めるためには５回分以上の測定結果の入力が推奨されます。</a:t>
          </a:r>
          <a:endParaRPr kumimoji="1" lang="en-US" altLang="ja-JP" sz="1050">
            <a:latin typeface="+mn-ea"/>
            <a:ea typeface="+mn-ea"/>
          </a:endParaRPr>
        </a:p>
        <a:p>
          <a:r>
            <a:rPr kumimoji="1" lang="ja-JP" altLang="en-US" sz="1050">
              <a:latin typeface="+mn-ea"/>
              <a:ea typeface="+mn-ea"/>
            </a:rPr>
            <a:t>　・入力表へのデータ入力は、なるべく古い順かつ上詰めでの実施を推奨します。</a:t>
          </a:r>
          <a:endParaRPr kumimoji="1" lang="en-US" altLang="ja-JP" sz="1050">
            <a:latin typeface="+mn-ea"/>
            <a:ea typeface="+mn-ea"/>
          </a:endParaRPr>
        </a:p>
        <a:p>
          <a:r>
            <a:rPr kumimoji="1" lang="ja-JP" altLang="en-US" sz="1050">
              <a:latin typeface="+mn-ea"/>
              <a:ea typeface="+mn-ea"/>
            </a:rPr>
            <a:t>　・年は和暦・西暦どちらでも入力可能です。（入力表の同じ行に和暦と西暦の入力がある場合は和暦が優先されます。）</a:t>
          </a:r>
          <a:endParaRPr kumimoji="1" lang="en-US" altLang="ja-JP" sz="1050">
            <a:latin typeface="+mn-ea"/>
            <a:ea typeface="+mn-ea"/>
          </a:endParaRPr>
        </a:p>
        <a:p>
          <a:r>
            <a:rPr kumimoji="1" lang="ja-JP" altLang="en-US" sz="1050">
              <a:latin typeface="+mn-ea"/>
              <a:ea typeface="+mn-ea"/>
            </a:rPr>
            <a:t>　・入力表には平成元年（１９８９年）～令和３１年（２０４９年）までの入力が可能ですが、視認性を高めるためグラフの表示は平成２２年（２０１０年）～令和１２年（２０３０年）までに限定しております。</a:t>
          </a:r>
          <a:endParaRPr kumimoji="1" lang="en-US" altLang="ja-JP" sz="1050">
            <a:latin typeface="+mn-ea"/>
            <a:ea typeface="+mn-ea"/>
          </a:endParaRPr>
        </a:p>
        <a:p>
          <a:r>
            <a:rPr kumimoji="1" lang="ja-JP" altLang="en-US" sz="1050">
              <a:latin typeface="+mn-ea"/>
              <a:ea typeface="+mn-ea"/>
            </a:rPr>
            <a:t>　　不都合ある場合は各自調整ください。（</a:t>
          </a:r>
          <a:r>
            <a:rPr kumimoji="1" lang="en-US" altLang="ja-JP" sz="1050">
              <a:latin typeface="+mn-ea"/>
              <a:ea typeface="+mn-ea"/>
            </a:rPr>
            <a:t>Excel</a:t>
          </a:r>
          <a:r>
            <a:rPr kumimoji="1" lang="ja-JP" altLang="en-US" sz="1050">
              <a:latin typeface="+mn-ea"/>
              <a:ea typeface="+mn-ea"/>
            </a:rPr>
            <a:t>のバージョンにもよりますが、グラフの西暦年の部分を右クリック→軸の書式設定→最小・最大値に好きな年月日を入力で対応できると思います。）</a:t>
          </a:r>
          <a:endParaRPr kumimoji="1" lang="en-US" altLang="ja-JP" sz="1050">
            <a:latin typeface="+mn-ea"/>
            <a:ea typeface="+mn-ea"/>
          </a:endParaRPr>
        </a:p>
        <a:p>
          <a:r>
            <a:rPr kumimoji="1" lang="ja-JP" altLang="en-US" sz="1050">
              <a:latin typeface="+mn-ea"/>
              <a:ea typeface="+mn-ea"/>
            </a:rPr>
            <a:t>　・年の入力があり月日の欄に入力がない場合、月は１月、日は１日としてグラフ等が出力されます。</a:t>
          </a:r>
          <a:endParaRPr kumimoji="1" lang="en-US" altLang="ja-JP" sz="1050">
            <a:latin typeface="+mn-ea"/>
            <a:ea typeface="+mn-ea"/>
          </a:endParaRPr>
        </a:p>
        <a:p>
          <a:r>
            <a:rPr kumimoji="1" lang="ja-JP" altLang="en-US" sz="1050">
              <a:latin typeface="+mn-ea"/>
              <a:ea typeface="+mn-ea"/>
            </a:rPr>
            <a:t>　・年に何も入力がない場合、</a:t>
          </a:r>
          <a:r>
            <a:rPr kumimoji="1" lang="en-US" altLang="ja-JP" sz="1050">
              <a:latin typeface="+mn-ea"/>
              <a:ea typeface="+mn-ea"/>
            </a:rPr>
            <a:t>eGFR</a:t>
          </a:r>
          <a:r>
            <a:rPr kumimoji="1" lang="ja-JP" altLang="en-US" sz="1050">
              <a:latin typeface="+mn-ea"/>
              <a:ea typeface="+mn-ea"/>
            </a:rPr>
            <a:t>の推移のグラフに本日の日付で値</a:t>
          </a:r>
          <a:r>
            <a:rPr kumimoji="1" lang="en-US" altLang="ja-JP" sz="1050">
              <a:latin typeface="+mn-ea"/>
              <a:ea typeface="+mn-ea"/>
            </a:rPr>
            <a:t>0</a:t>
          </a:r>
          <a:r>
            <a:rPr kumimoji="1" lang="ja-JP" altLang="en-US" sz="1050">
              <a:latin typeface="+mn-ea"/>
              <a:ea typeface="+mn-ea"/>
            </a:rPr>
            <a:t>の点がプロットされます。これは年の入力がないときにグラフデザインを保つための処理ですので変更しないようにお願いします。</a:t>
          </a:r>
          <a:endParaRPr kumimoji="1" lang="en-US" altLang="ja-JP" sz="1050">
            <a:latin typeface="+mn-ea"/>
            <a:ea typeface="+mn-ea"/>
          </a:endParaRPr>
        </a:p>
        <a:p>
          <a:endParaRPr kumimoji="1" lang="en-US" altLang="ja-JP" sz="1100">
            <a:latin typeface="+mn-ea"/>
            <a:ea typeface="+mn-ea"/>
          </a:endParaRPr>
        </a:p>
        <a:p>
          <a:r>
            <a:rPr kumimoji="1" lang="ja-JP" altLang="en-US" sz="1400" b="1">
              <a:latin typeface="+mn-ea"/>
              <a:ea typeface="+mn-ea"/>
            </a:rPr>
            <a:t>＜出力結果＞</a:t>
          </a:r>
          <a:endParaRPr kumimoji="1" lang="en-US" altLang="ja-JP" sz="1400" b="1">
            <a:latin typeface="+mn-ea"/>
            <a:ea typeface="+mn-ea"/>
          </a:endParaRPr>
        </a:p>
        <a:p>
          <a:r>
            <a:rPr kumimoji="1" lang="ja-JP" altLang="en-US" sz="1200" b="1">
              <a:latin typeface="+mn-ea"/>
              <a:ea typeface="+mn-ea"/>
            </a:rPr>
            <a:t>◆出力事項</a:t>
          </a:r>
          <a:endParaRPr kumimoji="1" lang="en-US" altLang="ja-JP" sz="1200" b="1">
            <a:latin typeface="+mn-ea"/>
            <a:ea typeface="+mn-ea"/>
          </a:endParaRPr>
        </a:p>
        <a:p>
          <a:r>
            <a:rPr kumimoji="1" lang="ja-JP" altLang="en-US" sz="1200">
              <a:latin typeface="+mn-ea"/>
              <a:ea typeface="+mn-ea"/>
            </a:rPr>
            <a:t>　</a:t>
          </a:r>
          <a:r>
            <a:rPr kumimoji="1" lang="ja-JP" altLang="en-US" sz="1050">
              <a:latin typeface="+mn-ea"/>
              <a:ea typeface="+mn-ea"/>
            </a:rPr>
            <a:t>次の９点です。「入力と結果」シートの右側部分及び「結果返し用」シートに自動で計算・表示されます。</a:t>
          </a:r>
          <a:endParaRPr kumimoji="1" lang="en-US" altLang="ja-JP" sz="1050">
            <a:latin typeface="+mn-ea"/>
            <a:ea typeface="+mn-ea"/>
          </a:endParaRPr>
        </a:p>
        <a:p>
          <a:r>
            <a:rPr kumimoji="1" lang="ja-JP" altLang="en-US" sz="1050">
              <a:latin typeface="+mn-ea"/>
              <a:ea typeface="+mn-ea"/>
            </a:rPr>
            <a:t>　①回帰直線に基づく年間</a:t>
          </a:r>
          <a:r>
            <a:rPr kumimoji="1" lang="en-US" altLang="ja-JP" sz="1050">
              <a:latin typeface="+mn-ea"/>
              <a:ea typeface="+mn-ea"/>
            </a:rPr>
            <a:t>eGFR</a:t>
          </a:r>
          <a:r>
            <a:rPr kumimoji="1" lang="ja-JP" altLang="en-US" sz="1050">
              <a:latin typeface="+mn-ea"/>
              <a:ea typeface="+mn-ea"/>
            </a:rPr>
            <a:t>減少値</a:t>
          </a:r>
          <a:endParaRPr kumimoji="1" lang="en-US" altLang="ja-JP" sz="1050">
            <a:latin typeface="+mn-ea"/>
            <a:ea typeface="+mn-ea"/>
          </a:endParaRPr>
        </a:p>
        <a:p>
          <a:r>
            <a:rPr kumimoji="1" lang="ja-JP" altLang="en-US" sz="1050">
              <a:latin typeface="+mn-ea"/>
              <a:ea typeface="+mn-ea"/>
            </a:rPr>
            <a:t>　②最新・１回前測定の２時点に基づく</a:t>
          </a:r>
          <a:r>
            <a:rPr kumimoji="1" lang="en-US" altLang="ja-JP" sz="1050">
              <a:solidFill>
                <a:schemeClr val="dk1"/>
              </a:solidFill>
              <a:effectLst/>
              <a:latin typeface="+mn-ea"/>
              <a:ea typeface="+mn-ea"/>
              <a:cs typeface="+mn-cs"/>
            </a:rPr>
            <a:t>eGFR</a:t>
          </a:r>
          <a:r>
            <a:rPr kumimoji="1" lang="ja-JP" altLang="ja-JP" sz="1050">
              <a:solidFill>
                <a:schemeClr val="dk1"/>
              </a:solidFill>
              <a:effectLst/>
              <a:latin typeface="+mn-ea"/>
              <a:ea typeface="+mn-ea"/>
              <a:cs typeface="+mn-cs"/>
            </a:rPr>
            <a:t>の年間平均減少率</a:t>
          </a:r>
          <a:endParaRPr kumimoji="1" lang="en-US" altLang="ja-JP" sz="105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latin typeface="+mn-ea"/>
              <a:ea typeface="+mn-ea"/>
            </a:rPr>
            <a:t>　③最新・最古の測定の２時点に基づく</a:t>
          </a:r>
          <a:r>
            <a:rPr kumimoji="1" lang="en-US" altLang="ja-JP" sz="1050">
              <a:solidFill>
                <a:schemeClr val="dk1"/>
              </a:solidFill>
              <a:effectLst/>
              <a:latin typeface="+mn-ea"/>
              <a:ea typeface="+mn-ea"/>
              <a:cs typeface="+mn-cs"/>
            </a:rPr>
            <a:t>eGFR</a:t>
          </a:r>
          <a:r>
            <a:rPr kumimoji="1" lang="ja-JP" altLang="ja-JP" sz="1050">
              <a:solidFill>
                <a:schemeClr val="dk1"/>
              </a:solidFill>
              <a:effectLst/>
              <a:latin typeface="+mn-ea"/>
              <a:ea typeface="+mn-ea"/>
              <a:cs typeface="+mn-cs"/>
            </a:rPr>
            <a:t>の年間平均減少率</a:t>
          </a:r>
          <a:endParaRPr kumimoji="1" lang="en-US" altLang="ja-JP" sz="1050">
            <a:latin typeface="+mn-ea"/>
            <a:ea typeface="+mn-ea"/>
          </a:endParaRPr>
        </a:p>
        <a:p>
          <a:r>
            <a:rPr kumimoji="1" lang="ja-JP" altLang="en-US" sz="1050">
              <a:latin typeface="+mn-ea"/>
              <a:ea typeface="+mn-ea"/>
            </a:rPr>
            <a:t>　④回帰直線に基づく最新測定から３年後時点の</a:t>
          </a:r>
          <a:r>
            <a:rPr kumimoji="1" lang="en-US" altLang="ja-JP" sz="1050">
              <a:latin typeface="+mn-ea"/>
              <a:ea typeface="+mn-ea"/>
            </a:rPr>
            <a:t>eGFR</a:t>
          </a:r>
          <a:r>
            <a:rPr kumimoji="1" lang="ja-JP" altLang="en-US" sz="1050">
              <a:latin typeface="+mn-ea"/>
              <a:ea typeface="+mn-ea"/>
            </a:rPr>
            <a:t>予測値</a:t>
          </a:r>
          <a:endParaRPr kumimoji="1" lang="en-US" altLang="ja-JP" sz="1050">
            <a:latin typeface="+mn-ea"/>
            <a:ea typeface="+mn-ea"/>
          </a:endParaRPr>
        </a:p>
        <a:p>
          <a:r>
            <a:rPr kumimoji="1" lang="ja-JP" altLang="en-US" sz="1050">
              <a:latin typeface="+mn-ea"/>
              <a:ea typeface="+mn-ea"/>
            </a:rPr>
            <a:t>　⑤</a:t>
          </a:r>
          <a:r>
            <a:rPr kumimoji="1" lang="ja-JP" altLang="ja-JP" sz="1050">
              <a:solidFill>
                <a:schemeClr val="dk1"/>
              </a:solidFill>
              <a:effectLst/>
              <a:latin typeface="+mn-ea"/>
              <a:ea typeface="+mn-ea"/>
              <a:cs typeface="+mn-cs"/>
            </a:rPr>
            <a:t>回帰直線に基づく</a:t>
          </a:r>
          <a:r>
            <a:rPr kumimoji="1" lang="ja-JP" altLang="en-US" sz="1050">
              <a:solidFill>
                <a:schemeClr val="dk1"/>
              </a:solidFill>
              <a:effectLst/>
              <a:latin typeface="+mn-ea"/>
              <a:ea typeface="+mn-ea"/>
              <a:cs typeface="+mn-cs"/>
            </a:rPr>
            <a:t>腎症第４期（腎不全期）への推定突入時点</a:t>
          </a:r>
          <a:endParaRPr kumimoji="1" lang="en-US" altLang="ja-JP" sz="1050">
            <a:solidFill>
              <a:schemeClr val="dk1"/>
            </a:solidFill>
            <a:effectLst/>
            <a:latin typeface="+mn-ea"/>
            <a:ea typeface="+mn-ea"/>
            <a:cs typeface="+mn-cs"/>
          </a:endParaRPr>
        </a:p>
        <a:p>
          <a:r>
            <a:rPr kumimoji="1" lang="ja-JP" altLang="en-US" sz="1050">
              <a:latin typeface="+mn-ea"/>
              <a:ea typeface="+mn-ea"/>
            </a:rPr>
            <a:t>　⑥</a:t>
          </a:r>
          <a:r>
            <a:rPr kumimoji="1" lang="ja-JP" altLang="ja-JP" sz="1050">
              <a:solidFill>
                <a:schemeClr val="dk1"/>
              </a:solidFill>
              <a:effectLst/>
              <a:latin typeface="+mn-ea"/>
              <a:ea typeface="+mn-ea"/>
              <a:cs typeface="+mn-cs"/>
            </a:rPr>
            <a:t>回帰直線に基づく</a:t>
          </a:r>
          <a:r>
            <a:rPr kumimoji="1" lang="ja-JP" altLang="en-US" sz="1050">
              <a:solidFill>
                <a:schemeClr val="dk1"/>
              </a:solidFill>
              <a:effectLst/>
              <a:latin typeface="+mn-ea"/>
              <a:ea typeface="+mn-ea"/>
              <a:cs typeface="+mn-cs"/>
            </a:rPr>
            <a:t>推定腎代替療法開始時点</a:t>
          </a:r>
          <a:endParaRPr kumimoji="1" lang="en-US" altLang="ja-JP" sz="1050">
            <a:solidFill>
              <a:schemeClr val="dk1"/>
            </a:solidFill>
            <a:effectLst/>
            <a:latin typeface="+mn-ea"/>
            <a:ea typeface="+mn-ea"/>
            <a:cs typeface="+mn-cs"/>
          </a:endParaRPr>
        </a:p>
        <a:p>
          <a:r>
            <a:rPr kumimoji="1" lang="ja-JP" altLang="en-US" sz="1050">
              <a:latin typeface="+mn-ea"/>
              <a:ea typeface="+mn-ea"/>
            </a:rPr>
            <a:t>　⑦各測定年月日における腎症病期表</a:t>
          </a:r>
          <a:endParaRPr kumimoji="1" lang="en-US" altLang="ja-JP" sz="1050">
            <a:latin typeface="+mn-ea"/>
            <a:ea typeface="+mn-ea"/>
          </a:endParaRPr>
        </a:p>
        <a:p>
          <a:r>
            <a:rPr kumimoji="1" lang="ja-JP" altLang="en-US" sz="1050">
              <a:latin typeface="+mn-ea"/>
              <a:ea typeface="+mn-ea"/>
            </a:rPr>
            <a:t>　⑧</a:t>
          </a:r>
          <a:r>
            <a:rPr kumimoji="1" lang="en-US" altLang="ja-JP" sz="1050">
              <a:latin typeface="+mn-ea"/>
              <a:ea typeface="+mn-ea"/>
            </a:rPr>
            <a:t>eGFR</a:t>
          </a:r>
          <a:r>
            <a:rPr kumimoji="1" lang="ja-JP" altLang="en-US" sz="1050">
              <a:latin typeface="+mn-ea"/>
              <a:ea typeface="+mn-ea"/>
            </a:rPr>
            <a:t>の時系列グラフ</a:t>
          </a:r>
          <a:endParaRPr kumimoji="1" lang="en-US" altLang="ja-JP" sz="1050">
            <a:latin typeface="+mn-ea"/>
            <a:ea typeface="+mn-ea"/>
          </a:endParaRPr>
        </a:p>
        <a:p>
          <a:r>
            <a:rPr kumimoji="1" lang="ja-JP" altLang="en-US" sz="1050">
              <a:latin typeface="+mn-ea"/>
              <a:ea typeface="+mn-ea"/>
            </a:rPr>
            <a:t>　⑨腎症病期の時系列グラフ</a:t>
          </a:r>
          <a:endParaRPr kumimoji="1" lang="en-US" altLang="ja-JP" sz="1050">
            <a:latin typeface="+mn-ea"/>
            <a:ea typeface="+mn-ea"/>
          </a:endParaRPr>
        </a:p>
        <a:p>
          <a:r>
            <a:rPr kumimoji="1" lang="ja-JP" altLang="en-US" sz="1200" b="1">
              <a:solidFill>
                <a:schemeClr val="dk1"/>
              </a:solidFill>
              <a:effectLst/>
              <a:latin typeface="+mn-ea"/>
              <a:ea typeface="+mn-ea"/>
              <a:cs typeface="+mn-cs"/>
            </a:rPr>
            <a:t>◆出力項目解説</a:t>
          </a:r>
          <a:endParaRPr kumimoji="1" lang="en-US" altLang="ja-JP" sz="1200" b="1">
            <a:latin typeface="+mn-ea"/>
            <a:ea typeface="+mn-ea"/>
          </a:endParaRPr>
        </a:p>
        <a:p>
          <a:r>
            <a:rPr kumimoji="1" lang="ja-JP" altLang="en-US" sz="1050">
              <a:latin typeface="+mn-ea"/>
              <a:ea typeface="+mn-ea"/>
            </a:rPr>
            <a:t>　①１年間にどれだけ</a:t>
          </a:r>
          <a:r>
            <a:rPr kumimoji="1" lang="en-US" altLang="ja-JP" sz="1050">
              <a:latin typeface="+mn-ea"/>
              <a:ea typeface="+mn-ea"/>
            </a:rPr>
            <a:t>eGFR</a:t>
          </a:r>
          <a:r>
            <a:rPr kumimoji="1" lang="ja-JP" altLang="en-US" sz="1050">
              <a:latin typeface="+mn-ea"/>
              <a:ea typeface="+mn-ea"/>
            </a:rPr>
            <a:t>が低下するかをモデル式（回帰直線）に基づいて計算した値であり、グラフ中の回帰直線の傾きに相当します。なお、０以上の値になるときは「減少なし」と表示さます。</a:t>
          </a:r>
          <a:endParaRPr kumimoji="1" lang="en-US" altLang="ja-JP" sz="1050">
            <a:latin typeface="+mn-ea"/>
            <a:ea typeface="+mn-ea"/>
          </a:endParaRPr>
        </a:p>
        <a:p>
          <a:r>
            <a:rPr kumimoji="1" lang="ja-JP" altLang="en-US" sz="1050">
              <a:latin typeface="+mn-ea"/>
              <a:ea typeface="+mn-ea"/>
            </a:rPr>
            <a:t>　②入力された</a:t>
          </a:r>
          <a:r>
            <a:rPr kumimoji="1" lang="en-US" altLang="ja-JP" sz="1050">
              <a:latin typeface="+mn-ea"/>
              <a:ea typeface="+mn-ea"/>
            </a:rPr>
            <a:t>eGFR</a:t>
          </a:r>
          <a:r>
            <a:rPr kumimoji="1" lang="ja-JP" altLang="en-US" sz="1050">
              <a:latin typeface="+mn-ea"/>
              <a:ea typeface="+mn-ea"/>
            </a:rPr>
            <a:t>の中で最新データと最新からひとつ前のデータから</a:t>
          </a:r>
          <a:r>
            <a:rPr kumimoji="1" lang="en-US" altLang="ja-JP" sz="1050">
              <a:latin typeface="+mn-ea"/>
              <a:ea typeface="+mn-ea"/>
            </a:rPr>
            <a:t>eGFR</a:t>
          </a:r>
          <a:r>
            <a:rPr kumimoji="1" lang="ja-JP" altLang="en-US" sz="1050">
              <a:latin typeface="+mn-ea"/>
              <a:ea typeface="+mn-ea"/>
            </a:rPr>
            <a:t>の年間平均減少率を計算した値です。年間１５％を超える減少が見られる場合は注意喚起のために赤字で強調されます。</a:t>
          </a:r>
          <a:endParaRPr kumimoji="1" lang="en-US" altLang="ja-JP" sz="1050">
            <a:latin typeface="+mn-ea"/>
            <a:ea typeface="+mn-ea"/>
          </a:endParaRPr>
        </a:p>
        <a:p>
          <a:r>
            <a:rPr kumimoji="1" lang="ja-JP" altLang="en-US" sz="1050">
              <a:latin typeface="+mn-ea"/>
              <a:ea typeface="+mn-ea"/>
            </a:rPr>
            <a:t>　　０以上の値をとることもありますが、そのときは③の最新</a:t>
          </a:r>
          <a:r>
            <a:rPr kumimoji="1" lang="en-US" altLang="ja-JP" sz="1050">
              <a:latin typeface="+mn-ea"/>
              <a:ea typeface="+mn-ea"/>
            </a:rPr>
            <a:t>/</a:t>
          </a:r>
          <a:r>
            <a:rPr kumimoji="1" lang="ja-JP" altLang="en-US" sz="1050">
              <a:latin typeface="+mn-ea"/>
              <a:ea typeface="+mn-ea"/>
            </a:rPr>
            <a:t>最古値から計算した減少率を参考にすると良いと思います。</a:t>
          </a:r>
          <a:endParaRPr kumimoji="1" lang="en-US" altLang="ja-JP" sz="1050">
            <a:latin typeface="+mn-ea"/>
            <a:ea typeface="+mn-ea"/>
          </a:endParaRPr>
        </a:p>
        <a:p>
          <a:r>
            <a:rPr kumimoji="1" lang="ja-JP" altLang="en-US" sz="1050">
              <a:latin typeface="+mn-ea"/>
              <a:ea typeface="+mn-ea"/>
            </a:rPr>
            <a:t>　③最新データと最古データから</a:t>
          </a:r>
          <a:r>
            <a:rPr kumimoji="1" lang="en-US" altLang="ja-JP" sz="1050">
              <a:latin typeface="+mn-ea"/>
              <a:ea typeface="+mn-ea"/>
            </a:rPr>
            <a:t>eGFR</a:t>
          </a:r>
          <a:r>
            <a:rPr kumimoji="1" lang="ja-JP" altLang="en-US" sz="1050">
              <a:latin typeface="+mn-ea"/>
              <a:ea typeface="+mn-ea"/>
            </a:rPr>
            <a:t>の年間平均減少率を計算した値です。こちらも年間１５％を超える減少が見られる場合は注意喚起のために赤字で強調されます。</a:t>
          </a:r>
          <a:endParaRPr kumimoji="1" lang="en-US" altLang="ja-JP" sz="1050">
            <a:latin typeface="+mn-ea"/>
            <a:ea typeface="+mn-ea"/>
          </a:endParaRPr>
        </a:p>
        <a:p>
          <a:r>
            <a:rPr kumimoji="1" lang="ja-JP" altLang="en-US" sz="1050">
              <a:latin typeface="+mn-ea"/>
              <a:ea typeface="+mn-ea"/>
            </a:rPr>
            <a:t>　④最新データ時点から３年後の</a:t>
          </a:r>
          <a:r>
            <a:rPr kumimoji="1" lang="en-US" altLang="ja-JP" sz="1050">
              <a:latin typeface="+mn-ea"/>
              <a:ea typeface="+mn-ea"/>
            </a:rPr>
            <a:t>eGFR</a:t>
          </a:r>
          <a:r>
            <a:rPr kumimoji="1" lang="ja-JP" altLang="en-US" sz="1050">
              <a:latin typeface="+mn-ea"/>
              <a:ea typeface="+mn-ea"/>
            </a:rPr>
            <a:t>をモデル式を用いて予測した値です。グラフにおける回帰直線の右端点の</a:t>
          </a:r>
          <a:r>
            <a:rPr kumimoji="1" lang="en-US" altLang="ja-JP" sz="1050">
              <a:latin typeface="+mn-ea"/>
              <a:ea typeface="+mn-ea"/>
            </a:rPr>
            <a:t>eGFR</a:t>
          </a:r>
          <a:r>
            <a:rPr kumimoji="1" lang="ja-JP" altLang="en-US" sz="1050">
              <a:latin typeface="+mn-ea"/>
              <a:ea typeface="+mn-ea"/>
            </a:rPr>
            <a:t>に相当します。</a:t>
          </a:r>
          <a:endParaRPr kumimoji="1" lang="en-US" altLang="ja-JP" sz="1050">
            <a:latin typeface="+mn-ea"/>
            <a:ea typeface="+mn-ea"/>
          </a:endParaRPr>
        </a:p>
        <a:p>
          <a:r>
            <a:rPr kumimoji="1" lang="ja-JP" altLang="en-US" sz="1050">
              <a:latin typeface="+mn-ea"/>
              <a:ea typeface="+mn-ea"/>
            </a:rPr>
            <a:t>　⑤モデル式に</a:t>
          </a:r>
          <a:r>
            <a:rPr kumimoji="1" lang="en-US" altLang="ja-JP" sz="1050">
              <a:latin typeface="+mn-ea"/>
              <a:ea typeface="+mn-ea"/>
            </a:rPr>
            <a:t>eGFR=</a:t>
          </a:r>
          <a:r>
            <a:rPr kumimoji="1" lang="ja-JP" altLang="en-US" sz="1050">
              <a:latin typeface="+mn-ea"/>
              <a:ea typeface="+mn-ea"/>
            </a:rPr>
            <a:t>３０を代入したときの年月日です。回帰直線の傾きが正の場合や推測される過去の時点が２０１０年１月</a:t>
          </a:r>
          <a:r>
            <a:rPr kumimoji="1" lang="en-US" altLang="ja-JP" sz="1050">
              <a:latin typeface="+mn-ea"/>
              <a:ea typeface="+mn-ea"/>
            </a:rPr>
            <a:t>1</a:t>
          </a:r>
          <a:r>
            <a:rPr kumimoji="1" lang="ja-JP" altLang="en-US" sz="1050">
              <a:latin typeface="+mn-ea"/>
              <a:ea typeface="+mn-ea"/>
            </a:rPr>
            <a:t>日より前の場合は「予測不可」と表示されます。（一方、傾き０の場合は何も表示されません。）</a:t>
          </a:r>
          <a:endParaRPr kumimoji="1" lang="en-US" altLang="ja-JP" sz="1050">
            <a:latin typeface="+mn-ea"/>
            <a:ea typeface="+mn-ea"/>
          </a:endParaRPr>
        </a:p>
        <a:p>
          <a:r>
            <a:rPr kumimoji="1" lang="ja-JP" altLang="en-US" sz="1050">
              <a:latin typeface="+mn-ea"/>
              <a:ea typeface="+mn-ea"/>
            </a:rPr>
            <a:t>　　本来モデル式の予測精度は正確な日付を推測できるほど高くはありませんが、入力者の参考になるよう敢えて表示しております。</a:t>
          </a:r>
          <a:endParaRPr kumimoji="1" lang="en-US" altLang="ja-JP" sz="1050">
            <a:latin typeface="+mn-ea"/>
            <a:ea typeface="+mn-ea"/>
          </a:endParaRPr>
        </a:p>
        <a:p>
          <a:r>
            <a:rPr kumimoji="1" lang="ja-JP" altLang="en-US" sz="1050">
              <a:latin typeface="+mn-ea"/>
              <a:ea typeface="+mn-ea"/>
            </a:rPr>
            <a:t>　　なお、本項目は対象者に見せる「結果返し用」シートには表示されないように設定しております。対象者との関係性や対象者の性格特性等を加味した上で、どこまで情報提供するかは個別の判断が必要です。</a:t>
          </a:r>
        </a:p>
        <a:p>
          <a:r>
            <a:rPr kumimoji="1" lang="ja-JP" altLang="en-US" sz="1050">
              <a:latin typeface="+mn-ea"/>
              <a:ea typeface="+mn-ea"/>
            </a:rPr>
            <a:t>　⑥モデル式に</a:t>
          </a:r>
          <a:r>
            <a:rPr kumimoji="1" lang="en-US" altLang="ja-JP" sz="1050">
              <a:latin typeface="+mn-ea"/>
              <a:ea typeface="+mn-ea"/>
            </a:rPr>
            <a:t>eGFR=</a:t>
          </a:r>
          <a:r>
            <a:rPr kumimoji="1" lang="ja-JP" altLang="en-US" sz="1050">
              <a:latin typeface="+mn-ea"/>
              <a:ea typeface="+mn-ea"/>
            </a:rPr>
            <a:t>１０を代入したときの年月日です。（</a:t>
          </a:r>
          <a:r>
            <a:rPr kumimoji="1" lang="en-US" altLang="ja-JP" sz="1050">
              <a:latin typeface="+mn-ea"/>
              <a:ea typeface="+mn-ea"/>
            </a:rPr>
            <a:t>『</a:t>
          </a:r>
          <a:r>
            <a:rPr kumimoji="1" lang="ja-JP" altLang="en-US" sz="1050">
              <a:latin typeface="+mn-ea"/>
              <a:ea typeface="+mn-ea"/>
            </a:rPr>
            <a:t>腎代替療法選択ガイド２０２０</a:t>
          </a:r>
          <a:r>
            <a:rPr kumimoji="1" lang="en-US" altLang="ja-JP" sz="1050">
              <a:latin typeface="+mn-ea"/>
              <a:ea typeface="+mn-ea"/>
            </a:rPr>
            <a:t>』p.2</a:t>
          </a:r>
          <a:r>
            <a:rPr kumimoji="1" lang="ja-JP" altLang="en-US" sz="1050">
              <a:latin typeface="+mn-ea"/>
              <a:ea typeface="+mn-ea"/>
            </a:rPr>
            <a:t>参照）こちらも⑤と同様に注意喚起のための参考値であり、「結果返し用」シートには表示されません。また、仕様も同じです。</a:t>
          </a:r>
          <a:endParaRPr kumimoji="1" lang="en-US" altLang="ja-JP" sz="1400">
            <a:latin typeface="+mn-ea"/>
            <a:ea typeface="+mn-ea"/>
          </a:endParaRPr>
        </a:p>
        <a:p>
          <a:r>
            <a:rPr kumimoji="1" lang="ja-JP" altLang="en-US" sz="1050">
              <a:latin typeface="+mn-ea"/>
              <a:ea typeface="+mn-ea"/>
            </a:rPr>
            <a:t>　⑦各測定年月日時点の腎症病期（第１～４期）を表形式で示します。既に透析導入している者はハイリスク者選定から外れるため第５期（透析療法期）を判定しません。</a:t>
          </a:r>
          <a:endParaRPr kumimoji="1" lang="en-US" altLang="ja-JP" sz="1050">
            <a:latin typeface="+mn-ea"/>
            <a:ea typeface="+mn-ea"/>
          </a:endParaRPr>
        </a:p>
        <a:p>
          <a:r>
            <a:rPr kumimoji="1" lang="ja-JP" altLang="en-US" sz="1050">
              <a:latin typeface="+mn-ea"/>
              <a:ea typeface="+mn-ea"/>
            </a:rPr>
            <a:t>　　３期・４期（顕性腎症期・腎不全期）は赤字で強調されます。</a:t>
          </a:r>
        </a:p>
        <a:p>
          <a:r>
            <a:rPr kumimoji="1" lang="ja-JP" altLang="en-US" sz="1050">
              <a:latin typeface="+mn-ea"/>
              <a:ea typeface="+mn-ea"/>
            </a:rPr>
            <a:t>　　判定基準は、</a:t>
          </a:r>
          <a:r>
            <a:rPr kumimoji="1" lang="en-US" altLang="ja-JP" sz="1050">
              <a:latin typeface="+mn-ea"/>
              <a:ea typeface="+mn-ea"/>
            </a:rPr>
            <a:t>eGFR&lt;</a:t>
          </a:r>
          <a:r>
            <a:rPr kumimoji="1" lang="ja-JP" altLang="en-US" sz="1050">
              <a:latin typeface="+mn-ea"/>
              <a:ea typeface="+mn-ea"/>
            </a:rPr>
            <a:t>３０</a:t>
          </a:r>
          <a:r>
            <a:rPr kumimoji="1" lang="en-US" altLang="ja-JP" sz="1050">
              <a:latin typeface="+mn-ea"/>
              <a:ea typeface="+mn-ea"/>
            </a:rPr>
            <a:t>→</a:t>
          </a:r>
          <a:r>
            <a:rPr kumimoji="1" lang="ja-JP" altLang="en-US" sz="1050">
              <a:latin typeface="+mn-ea"/>
              <a:ea typeface="+mn-ea"/>
            </a:rPr>
            <a:t>第４期、</a:t>
          </a:r>
          <a:r>
            <a:rPr kumimoji="1" lang="en-US" altLang="ja-JP" sz="1050">
              <a:latin typeface="+mn-ea"/>
              <a:ea typeface="+mn-ea"/>
            </a:rPr>
            <a:t>eGFR≧</a:t>
          </a:r>
          <a:r>
            <a:rPr kumimoji="1" lang="ja-JP" altLang="en-US" sz="1050">
              <a:latin typeface="+mn-ea"/>
              <a:ea typeface="+mn-ea"/>
            </a:rPr>
            <a:t>３０かつ尿蛋白</a:t>
          </a:r>
          <a:r>
            <a:rPr kumimoji="1" lang="en-US" altLang="ja-JP" sz="1050">
              <a:latin typeface="+mn-ea"/>
              <a:ea typeface="+mn-ea"/>
            </a:rPr>
            <a:t>(</a:t>
          </a:r>
          <a:r>
            <a:rPr kumimoji="1" lang="ja-JP" altLang="en-US" sz="1050">
              <a:latin typeface="+mn-ea"/>
              <a:ea typeface="+mn-ea"/>
            </a:rPr>
            <a:t>１</a:t>
          </a:r>
          <a:r>
            <a:rPr kumimoji="1" lang="en-US" altLang="ja-JP" sz="1050">
              <a:latin typeface="+mn-ea"/>
              <a:ea typeface="+mn-ea"/>
            </a:rPr>
            <a:t>+</a:t>
          </a:r>
          <a:r>
            <a:rPr kumimoji="1" lang="ja-JP" altLang="en-US" sz="1050">
              <a:latin typeface="+mn-ea"/>
              <a:ea typeface="+mn-ea"/>
            </a:rPr>
            <a:t>～３</a:t>
          </a:r>
          <a:r>
            <a:rPr kumimoji="1" lang="en-US" altLang="ja-JP" sz="1050">
              <a:latin typeface="+mn-ea"/>
              <a:ea typeface="+mn-ea"/>
            </a:rPr>
            <a:t>+)→</a:t>
          </a:r>
          <a:r>
            <a:rPr kumimoji="1" lang="ja-JP" altLang="en-US" sz="1050">
              <a:latin typeface="+mn-ea"/>
              <a:ea typeface="+mn-ea"/>
            </a:rPr>
            <a:t>第３期、</a:t>
          </a:r>
          <a:r>
            <a:rPr kumimoji="1" lang="en-US" altLang="ja-JP" sz="1050">
              <a:latin typeface="+mn-ea"/>
              <a:ea typeface="+mn-ea"/>
            </a:rPr>
            <a:t>eGFR≧</a:t>
          </a:r>
          <a:r>
            <a:rPr kumimoji="1" lang="ja-JP" altLang="en-US" sz="1050">
              <a:latin typeface="+mn-ea"/>
              <a:ea typeface="+mn-ea"/>
            </a:rPr>
            <a:t>３０かつ尿蛋白</a:t>
          </a:r>
          <a:r>
            <a:rPr kumimoji="1" lang="en-US" altLang="ja-JP" sz="1050">
              <a:latin typeface="+mn-ea"/>
              <a:ea typeface="+mn-ea"/>
            </a:rPr>
            <a:t>(±)→</a:t>
          </a:r>
          <a:r>
            <a:rPr kumimoji="1" lang="ja-JP" altLang="en-US" sz="1050">
              <a:latin typeface="+mn-ea"/>
              <a:ea typeface="+mn-ea"/>
            </a:rPr>
            <a:t>第２期、</a:t>
          </a:r>
          <a:r>
            <a:rPr kumimoji="1" lang="en-US" altLang="ja-JP" sz="1050">
              <a:latin typeface="+mn-ea"/>
              <a:ea typeface="+mn-ea"/>
            </a:rPr>
            <a:t>eGFR≧</a:t>
          </a:r>
          <a:r>
            <a:rPr kumimoji="1" lang="ja-JP" altLang="en-US" sz="1050">
              <a:latin typeface="+mn-ea"/>
              <a:ea typeface="+mn-ea"/>
            </a:rPr>
            <a:t>３０かつ尿蛋白</a:t>
          </a:r>
          <a:r>
            <a:rPr kumimoji="1" lang="en-US" altLang="ja-JP" sz="1050">
              <a:latin typeface="+mn-ea"/>
              <a:ea typeface="+mn-ea"/>
            </a:rPr>
            <a:t>(</a:t>
          </a:r>
          <a:r>
            <a:rPr kumimoji="1" lang="ja-JP" altLang="en-US" sz="1050">
              <a:latin typeface="+mn-ea"/>
              <a:ea typeface="+mn-ea"/>
            </a:rPr>
            <a:t>－</a:t>
          </a:r>
          <a:r>
            <a:rPr kumimoji="1" lang="en-US" altLang="ja-JP" sz="1050">
              <a:latin typeface="+mn-ea"/>
              <a:ea typeface="+mn-ea"/>
            </a:rPr>
            <a:t>)→</a:t>
          </a:r>
          <a:r>
            <a:rPr kumimoji="1" lang="ja-JP" altLang="en-US" sz="1050">
              <a:latin typeface="+mn-ea"/>
              <a:ea typeface="+mn-ea"/>
            </a:rPr>
            <a:t>第１期です。</a:t>
          </a:r>
          <a:endParaRPr kumimoji="1" lang="en-US" altLang="ja-JP" sz="1050">
            <a:latin typeface="+mn-ea"/>
            <a:ea typeface="+mn-ea"/>
          </a:endParaRPr>
        </a:p>
        <a:p>
          <a:r>
            <a:rPr kumimoji="1" lang="ja-JP" altLang="en-US" sz="1050">
              <a:latin typeface="+mn-ea"/>
              <a:ea typeface="+mn-ea"/>
            </a:rPr>
            <a:t>　　なお、本来は</a:t>
          </a:r>
          <a:r>
            <a:rPr kumimoji="1" lang="en-US" altLang="ja-JP" sz="1050">
              <a:latin typeface="+mn-ea"/>
              <a:ea typeface="+mn-ea"/>
            </a:rPr>
            <a:t>eGFR&lt;30</a:t>
          </a:r>
          <a:r>
            <a:rPr kumimoji="1" lang="ja-JP" altLang="en-US" sz="1050">
              <a:latin typeface="+mn-ea"/>
              <a:ea typeface="+mn-ea"/>
            </a:rPr>
            <a:t>ならば尿蛋白定性検査の結果に関わらず第４期ですが、</a:t>
          </a:r>
          <a:r>
            <a:rPr kumimoji="1" lang="en-US" altLang="ja-JP" sz="1050">
              <a:latin typeface="+mn-ea"/>
              <a:ea typeface="+mn-ea"/>
            </a:rPr>
            <a:t>eGFR</a:t>
          </a:r>
          <a:r>
            <a:rPr kumimoji="1" lang="ja-JP" altLang="en-US" sz="1050">
              <a:latin typeface="+mn-ea"/>
              <a:ea typeface="+mn-ea"/>
            </a:rPr>
            <a:t>と尿蛋白の両方の検査結果が揃っている行でしか判定を行いません。</a:t>
          </a:r>
        </a:p>
        <a:p>
          <a:r>
            <a:rPr kumimoji="1" lang="ja-JP" altLang="en-US" sz="1050">
              <a:latin typeface="+mn-ea"/>
              <a:ea typeface="+mn-ea"/>
            </a:rPr>
            <a:t>　⑧</a:t>
          </a:r>
          <a:r>
            <a:rPr kumimoji="1" lang="en-US" altLang="ja-JP" sz="1050">
              <a:latin typeface="+mn-ea"/>
              <a:ea typeface="+mn-ea"/>
            </a:rPr>
            <a:t>eGFR</a:t>
          </a:r>
          <a:r>
            <a:rPr kumimoji="1" lang="ja-JP" altLang="en-US" sz="1050">
              <a:latin typeface="+mn-ea"/>
              <a:ea typeface="+mn-ea"/>
            </a:rPr>
            <a:t>の経時的推移を表すグラフであり、縦軸が</a:t>
          </a:r>
          <a:r>
            <a:rPr kumimoji="1" lang="en-US" altLang="ja-JP" sz="1050">
              <a:latin typeface="+mn-ea"/>
              <a:ea typeface="+mn-ea"/>
            </a:rPr>
            <a:t>eGFR</a:t>
          </a:r>
          <a:r>
            <a:rPr kumimoji="1" lang="ja-JP" altLang="en-US" sz="1050">
              <a:latin typeface="+mn-ea"/>
              <a:ea typeface="+mn-ea"/>
            </a:rPr>
            <a:t>、横軸が西暦年です。</a:t>
          </a:r>
          <a:endParaRPr kumimoji="1" lang="en-US" altLang="ja-JP" sz="1050">
            <a:latin typeface="+mn-ea"/>
            <a:ea typeface="+mn-ea"/>
          </a:endParaRPr>
        </a:p>
        <a:p>
          <a:r>
            <a:rPr kumimoji="1" lang="ja-JP" altLang="en-US" sz="1050">
              <a:latin typeface="+mn-ea"/>
              <a:ea typeface="+mn-ea"/>
            </a:rPr>
            <a:t>　　視認性を高めるために</a:t>
          </a:r>
          <a:r>
            <a:rPr kumimoji="1" lang="en-US" altLang="ja-JP" sz="1050">
              <a:latin typeface="+mn-ea"/>
              <a:ea typeface="+mn-ea"/>
            </a:rPr>
            <a:t>eGFR</a:t>
          </a:r>
          <a:r>
            <a:rPr kumimoji="1" lang="ja-JP" altLang="en-US" sz="1050">
              <a:latin typeface="+mn-ea"/>
              <a:ea typeface="+mn-ea"/>
            </a:rPr>
            <a:t>は０～１００までしか表示されませんが、１００を超える値も回帰直線（点線部分）の描画・計算には使用されております。回帰直線は最新測定時点から３年後分まで表示されます。</a:t>
          </a:r>
        </a:p>
        <a:p>
          <a:r>
            <a:rPr kumimoji="1" lang="ja-JP" altLang="en-US" sz="1050">
              <a:latin typeface="+mn-ea"/>
              <a:ea typeface="+mn-ea"/>
            </a:rPr>
            <a:t>　　グラフ背景色は、</a:t>
          </a:r>
          <a:r>
            <a:rPr kumimoji="1" lang="en-US" altLang="ja-JP" sz="1050">
              <a:latin typeface="+mn-ea"/>
              <a:ea typeface="+mn-ea"/>
            </a:rPr>
            <a:t>eGFR </a:t>
          </a:r>
          <a:r>
            <a:rPr kumimoji="1" lang="ja-JP" altLang="en-US" sz="1050">
              <a:latin typeface="+mn-ea"/>
              <a:ea typeface="+mn-ea"/>
            </a:rPr>
            <a:t>０</a:t>
          </a:r>
          <a:r>
            <a:rPr kumimoji="1" lang="en-US" altLang="ja-JP" sz="1050">
              <a:latin typeface="+mn-ea"/>
              <a:ea typeface="+mn-ea"/>
            </a:rPr>
            <a:t>~</a:t>
          </a:r>
          <a:r>
            <a:rPr kumimoji="1" lang="ja-JP" altLang="en-US" sz="1050">
              <a:latin typeface="+mn-ea"/>
              <a:ea typeface="+mn-ea"/>
            </a:rPr>
            <a:t>１０が赤、１０～３０が橙、３０～６０が黄、６０～１００が緑です。</a:t>
          </a:r>
          <a:endParaRPr kumimoji="1" lang="en-US" altLang="ja-JP" sz="1050">
            <a:latin typeface="+mn-ea"/>
            <a:ea typeface="+mn-ea"/>
          </a:endParaRPr>
        </a:p>
        <a:p>
          <a:r>
            <a:rPr kumimoji="1" lang="ja-JP" altLang="en-US" sz="1050">
              <a:latin typeface="+mn-ea"/>
              <a:ea typeface="+mn-ea"/>
            </a:rPr>
            <a:t>　⑨糖尿病腎症の病期の推移を表すグラフであり、縦軸が腎症病期、横軸が西暦年です。</a:t>
          </a:r>
          <a:endParaRPr kumimoji="1" lang="en-US" altLang="ja-JP" sz="1050">
            <a:latin typeface="+mn-ea"/>
            <a:ea typeface="+mn-ea"/>
          </a:endParaRPr>
        </a:p>
        <a:p>
          <a:r>
            <a:rPr kumimoji="1" lang="ja-JP" altLang="en-US" sz="1050">
              <a:latin typeface="+mn-ea"/>
              <a:ea typeface="+mn-ea"/>
            </a:rPr>
            <a:t>　　縦軸の目盛りは上から１期～４期の順に並んでいます。（よって、グラフ下にいくほど腎症が重症化しています。）また、○の中に表示された数字が病期です。</a:t>
          </a:r>
        </a:p>
        <a:p>
          <a:endParaRPr kumimoji="1" lang="en-US" altLang="ja-JP" sz="1100">
            <a:latin typeface="+mn-ea"/>
            <a:ea typeface="+mn-ea"/>
          </a:endParaRPr>
        </a:p>
        <a:p>
          <a:r>
            <a:rPr kumimoji="1" lang="ja-JP" altLang="en-US" sz="1400" b="1">
              <a:latin typeface="+mn-ea"/>
              <a:ea typeface="+mn-ea"/>
            </a:rPr>
            <a:t>＜その他＞</a:t>
          </a:r>
          <a:endParaRPr kumimoji="1" lang="en-US" altLang="ja-JP" sz="1400" b="1">
            <a:latin typeface="+mn-ea"/>
            <a:ea typeface="+mn-ea"/>
          </a:endParaRPr>
        </a:p>
        <a:p>
          <a:r>
            <a:rPr kumimoji="1" lang="ja-JP" altLang="en-US" sz="1050">
              <a:latin typeface="+mn-ea"/>
              <a:ea typeface="+mn-ea"/>
            </a:rPr>
            <a:t>・対象者に本ツールのグラフ等を共有するときには、「結果返し用」シートを印刷のうえ御利用ください。</a:t>
          </a:r>
          <a:endParaRPr kumimoji="1" lang="en-US" altLang="ja-JP" sz="1050">
            <a:latin typeface="+mn-ea"/>
            <a:ea typeface="+mn-ea"/>
          </a:endParaRPr>
        </a:p>
        <a:p>
          <a:r>
            <a:rPr kumimoji="1" lang="ja-JP" altLang="en-US" sz="1050">
              <a:latin typeface="+mn-ea"/>
              <a:ea typeface="+mn-ea"/>
            </a:rPr>
            <a:t>　（印刷範囲を設定しておりますが、プリンター等の印刷環境により、うまく印刷できないこともあるかと思いますので、適宜設定を調整ください。）</a:t>
          </a:r>
          <a:endParaRPr kumimoji="1" lang="en-US" altLang="ja-JP" sz="1050">
            <a:latin typeface="+mn-ea"/>
            <a:ea typeface="+mn-ea"/>
          </a:endParaRPr>
        </a:p>
        <a:p>
          <a:r>
            <a:rPr kumimoji="1" lang="ja-JP" altLang="en-US" sz="1050">
              <a:latin typeface="+mn-ea"/>
              <a:ea typeface="+mn-ea"/>
            </a:rPr>
            <a:t>・</a:t>
          </a:r>
          <a:r>
            <a:rPr kumimoji="1" lang="en-US" altLang="ja-JP" sz="1050">
              <a:latin typeface="+mn-ea"/>
              <a:ea typeface="+mn-ea"/>
            </a:rPr>
            <a:t>eGFR</a:t>
          </a:r>
          <a:r>
            <a:rPr kumimoji="1" lang="ja-JP" altLang="en-US" sz="1050">
              <a:latin typeface="+mn-ea"/>
              <a:ea typeface="+mn-ea"/>
            </a:rPr>
            <a:t>は血清クレアチニン（</a:t>
          </a:r>
          <a:r>
            <a:rPr kumimoji="1" lang="en-US" altLang="ja-JP" sz="1050">
              <a:latin typeface="+mn-ea"/>
              <a:ea typeface="+mn-ea"/>
            </a:rPr>
            <a:t>Cre</a:t>
          </a:r>
          <a:r>
            <a:rPr kumimoji="1" lang="ja-JP" altLang="en-US" sz="1050">
              <a:latin typeface="+mn-ea"/>
              <a:ea typeface="+mn-ea"/>
            </a:rPr>
            <a:t>）から計算される都合上、筋トレ（レジスタンストレーニング）などにより一時的に</a:t>
          </a:r>
          <a:r>
            <a:rPr kumimoji="1" lang="en-US" altLang="ja-JP" sz="1050">
              <a:latin typeface="+mn-ea"/>
              <a:ea typeface="+mn-ea"/>
            </a:rPr>
            <a:t>Cre</a:t>
          </a:r>
          <a:r>
            <a:rPr kumimoji="1" lang="ja-JP" altLang="en-US" sz="1050">
              <a:latin typeface="+mn-ea"/>
              <a:ea typeface="+mn-ea"/>
            </a:rPr>
            <a:t>が上昇すると、真の腎機能は不変でも見かけの低下を示すことがあります。</a:t>
          </a:r>
          <a:endParaRPr kumimoji="1" lang="en-US" altLang="ja-JP" sz="1050">
            <a:latin typeface="+mn-ea"/>
            <a:ea typeface="+mn-ea"/>
          </a:endParaRPr>
        </a:p>
        <a:p>
          <a:r>
            <a:rPr kumimoji="1" lang="ja-JP" altLang="en-US" sz="1050">
              <a:latin typeface="+mn-ea"/>
              <a:ea typeface="+mn-ea"/>
            </a:rPr>
            <a:t>・モデル式（回帰直線）は、</a:t>
          </a:r>
          <a:r>
            <a:rPr kumimoji="1" lang="en-US" altLang="ja-JP" sz="1050">
              <a:latin typeface="+mn-ea"/>
              <a:ea typeface="+mn-ea"/>
            </a:rPr>
            <a:t>eGFR</a:t>
          </a:r>
          <a:r>
            <a:rPr kumimoji="1" lang="ja-JP" altLang="en-US" sz="1050">
              <a:latin typeface="+mn-ea"/>
              <a:ea typeface="+mn-ea"/>
            </a:rPr>
            <a:t>と年数の関係を</a:t>
          </a:r>
          <a:r>
            <a:rPr kumimoji="1" lang="en-US" altLang="ja-JP" sz="1050">
              <a:latin typeface="+mn-ea"/>
              <a:ea typeface="+mn-ea"/>
            </a:rPr>
            <a:t>y=ax+b</a:t>
          </a:r>
          <a:r>
            <a:rPr kumimoji="1" lang="ja-JP" altLang="en-US" sz="1050">
              <a:latin typeface="+mn-ea"/>
              <a:ea typeface="+mn-ea"/>
            </a:rPr>
            <a:t>という１次関数の形で極めて単純化して表したものです。</a:t>
          </a:r>
          <a:endParaRPr kumimoji="1" lang="en-US" altLang="ja-JP" sz="1050">
            <a:latin typeface="+mn-ea"/>
            <a:ea typeface="+mn-ea"/>
          </a:endParaRPr>
        </a:p>
        <a:p>
          <a:r>
            <a:rPr kumimoji="1" lang="ja-JP" altLang="en-US" sz="1050">
              <a:latin typeface="+mn-ea"/>
              <a:ea typeface="+mn-ea"/>
            </a:rPr>
            <a:t>　血糖コントロール状況など他の重要な要素は加味されておらず、実際の</a:t>
          </a:r>
          <a:r>
            <a:rPr kumimoji="1" lang="en-US" altLang="ja-JP" sz="1050">
              <a:latin typeface="+mn-ea"/>
              <a:ea typeface="+mn-ea"/>
            </a:rPr>
            <a:t>eGFR</a:t>
          </a:r>
          <a:r>
            <a:rPr kumimoji="1" lang="ja-JP" altLang="en-US" sz="1050">
              <a:latin typeface="+mn-ea"/>
              <a:ea typeface="+mn-ea"/>
            </a:rPr>
            <a:t>の値は様々な因子により回帰直線から大きく逸脱することがあります。</a:t>
          </a:r>
          <a:endParaRPr kumimoji="1" lang="en-US" altLang="ja-JP" sz="1050">
            <a:latin typeface="+mn-ea"/>
            <a:ea typeface="+mn-ea"/>
          </a:endParaRPr>
        </a:p>
        <a:p>
          <a:r>
            <a:rPr kumimoji="1" lang="ja-JP" altLang="en-US" sz="1050">
              <a:latin typeface="+mn-ea"/>
              <a:ea typeface="+mn-ea"/>
            </a:rPr>
            <a:t>　よって、推測値などは今後の変化を大雑把に示す目安であるとお考え下さい。</a:t>
          </a:r>
          <a:endParaRPr kumimoji="1" lang="en-US" altLang="ja-JP" sz="1050">
            <a:latin typeface="+mn-ea"/>
            <a:ea typeface="+mn-ea"/>
          </a:endParaRPr>
        </a:p>
        <a:p>
          <a:r>
            <a:rPr kumimoji="1" lang="ja-JP" altLang="en-US" sz="1050">
              <a:latin typeface="+mn-ea"/>
              <a:ea typeface="+mn-ea"/>
            </a:rPr>
            <a:t>・京都府の保有する特定健診データ（</a:t>
          </a:r>
          <a:r>
            <a:rPr kumimoji="1" lang="en-US" altLang="ja-JP" sz="1050">
              <a:latin typeface="+mn-ea"/>
              <a:ea typeface="+mn-ea"/>
            </a:rPr>
            <a:t>2013</a:t>
          </a:r>
          <a:r>
            <a:rPr kumimoji="1" lang="ja-JP" altLang="en-US" sz="1050">
              <a:latin typeface="+mn-ea"/>
              <a:ea typeface="+mn-ea"/>
            </a:rPr>
            <a:t>～</a:t>
          </a:r>
          <a:r>
            <a:rPr kumimoji="1" lang="en-US" altLang="ja-JP" sz="1050">
              <a:latin typeface="+mn-ea"/>
              <a:ea typeface="+mn-ea"/>
            </a:rPr>
            <a:t>2020</a:t>
          </a:r>
          <a:r>
            <a:rPr kumimoji="1" lang="ja-JP" altLang="en-US" sz="1050">
              <a:latin typeface="+mn-ea"/>
              <a:ea typeface="+mn-ea"/>
            </a:rPr>
            <a:t>（平成</a:t>
          </a:r>
          <a:r>
            <a:rPr kumimoji="1" lang="en-US" altLang="ja-JP" sz="1050">
              <a:latin typeface="+mn-ea"/>
              <a:ea typeface="+mn-ea"/>
            </a:rPr>
            <a:t>25</a:t>
          </a:r>
          <a:r>
            <a:rPr kumimoji="1" lang="ja-JP" altLang="en-US" sz="1050">
              <a:latin typeface="+mn-ea"/>
              <a:ea typeface="+mn-ea"/>
            </a:rPr>
            <a:t>～令和</a:t>
          </a:r>
          <a:r>
            <a:rPr kumimoji="1" lang="en-US" altLang="ja-JP" sz="1050">
              <a:latin typeface="+mn-ea"/>
              <a:ea typeface="+mn-ea"/>
            </a:rPr>
            <a:t>2</a:t>
          </a:r>
          <a:r>
            <a:rPr kumimoji="1" lang="ja-JP" altLang="en-US" sz="1050">
              <a:latin typeface="+mn-ea"/>
              <a:ea typeface="+mn-ea"/>
            </a:rPr>
            <a:t>）年度に連続して健診を受診した</a:t>
          </a:r>
          <a:r>
            <a:rPr kumimoji="1" lang="en-US" altLang="ja-JP" sz="1050">
              <a:latin typeface="+mn-ea"/>
              <a:ea typeface="+mn-ea"/>
            </a:rPr>
            <a:t>7,297</a:t>
          </a:r>
          <a:r>
            <a:rPr kumimoji="1" lang="ja-JP" altLang="en-US" sz="1050">
              <a:latin typeface="+mn-ea"/>
              <a:ea typeface="+mn-ea"/>
            </a:rPr>
            <a:t>人）を用いて本ツールの予測能力を検証した結果、</a:t>
          </a:r>
          <a:endParaRPr kumimoji="1" lang="en-US" altLang="ja-JP" sz="1050">
            <a:latin typeface="+mn-ea"/>
            <a:ea typeface="+mn-ea"/>
          </a:endParaRPr>
        </a:p>
        <a:p>
          <a:r>
            <a:rPr kumimoji="1" lang="ja-JP" altLang="en-US" sz="1050">
              <a:latin typeface="+mn-ea"/>
              <a:ea typeface="+mn-ea"/>
            </a:rPr>
            <a:t>　①３年後予測までは誤差（予測</a:t>
          </a:r>
          <a:r>
            <a:rPr kumimoji="1" lang="en-US" altLang="ja-JP" sz="1050">
              <a:latin typeface="+mn-ea"/>
              <a:ea typeface="+mn-ea"/>
            </a:rPr>
            <a:t>-</a:t>
          </a:r>
          <a:r>
            <a:rPr kumimoji="1" lang="ja-JP" altLang="en-US" sz="1050">
              <a:latin typeface="+mn-ea"/>
              <a:ea typeface="+mn-ea"/>
            </a:rPr>
            <a:t>実値）・誤差率の平均は概ね</a:t>
          </a:r>
          <a:r>
            <a:rPr kumimoji="1" lang="en-US" altLang="ja-JP" sz="1050">
              <a:latin typeface="+mn-ea"/>
              <a:ea typeface="+mn-ea"/>
            </a:rPr>
            <a:t>0</a:t>
          </a:r>
          <a:r>
            <a:rPr kumimoji="1" lang="ja-JP" altLang="en-US" sz="1050">
              <a:latin typeface="+mn-ea"/>
              <a:ea typeface="+mn-ea"/>
            </a:rPr>
            <a:t>付近にあり、大きな系統誤差をみとめませんでした（平均誤差：＋</a:t>
          </a:r>
          <a:r>
            <a:rPr kumimoji="1" lang="en-US" altLang="ja-JP" sz="1050">
              <a:latin typeface="+mn-ea"/>
              <a:ea typeface="+mn-ea"/>
            </a:rPr>
            <a:t>0.5</a:t>
          </a:r>
          <a:r>
            <a:rPr kumimoji="1" lang="ja-JP" altLang="en-US" sz="1050">
              <a:latin typeface="+mn-ea"/>
              <a:ea typeface="+mn-ea"/>
            </a:rPr>
            <a:t>～＋</a:t>
          </a:r>
          <a:r>
            <a:rPr kumimoji="1" lang="en-US" altLang="ja-JP" sz="1050">
              <a:latin typeface="+mn-ea"/>
              <a:ea typeface="+mn-ea"/>
            </a:rPr>
            <a:t>1.1</a:t>
          </a:r>
          <a:r>
            <a:rPr kumimoji="1" lang="ja-JP" altLang="en-US" sz="1050" baseline="0">
              <a:latin typeface="+mn-ea"/>
              <a:ea typeface="+mn-ea"/>
            </a:rPr>
            <a:t> </a:t>
          </a:r>
          <a:r>
            <a:rPr kumimoji="1" lang="en-US" altLang="ja-JP" sz="1050">
              <a:latin typeface="+mn-ea"/>
              <a:ea typeface="+mn-ea"/>
            </a:rPr>
            <a:t>[mL/min/1.73m²]</a:t>
          </a:r>
          <a:r>
            <a:rPr kumimoji="1" lang="ja-JP" altLang="en-US" sz="1050">
              <a:latin typeface="+mn-ea"/>
              <a:ea typeface="+mn-ea"/>
            </a:rPr>
            <a:t>、平均誤差率：</a:t>
          </a:r>
          <a:r>
            <a:rPr kumimoji="1" lang="en-US" altLang="ja-JP" sz="1050">
              <a:latin typeface="+mn-ea"/>
              <a:ea typeface="+mn-ea"/>
            </a:rPr>
            <a:t>-0.1~-1.4 %</a:t>
          </a:r>
          <a:r>
            <a:rPr kumimoji="1" lang="ja-JP" altLang="en-US" sz="1050">
              <a:latin typeface="+mn-ea"/>
              <a:ea typeface="+mn-ea"/>
            </a:rPr>
            <a:t>）</a:t>
          </a:r>
          <a:endParaRPr kumimoji="1" lang="en-US" altLang="ja-JP" sz="1050">
            <a:latin typeface="+mn-ea"/>
            <a:ea typeface="+mn-ea"/>
          </a:endParaRPr>
        </a:p>
        <a:p>
          <a:r>
            <a:rPr kumimoji="1" lang="ja-JP" altLang="en-US" sz="1050">
              <a:latin typeface="+mn-ea"/>
              <a:ea typeface="+mn-ea"/>
            </a:rPr>
            <a:t>　②</a:t>
          </a:r>
          <a:r>
            <a:rPr kumimoji="1" lang="en-US" altLang="ja-JP" sz="1050">
              <a:latin typeface="+mn-ea"/>
              <a:ea typeface="+mn-ea"/>
            </a:rPr>
            <a:t>1</a:t>
          </a:r>
          <a:r>
            <a:rPr kumimoji="1" lang="ja-JP" altLang="en-US" sz="1050">
              <a:latin typeface="+mn-ea"/>
              <a:ea typeface="+mn-ea"/>
            </a:rPr>
            <a:t>～２年後予測では予測値</a:t>
          </a:r>
          <a:r>
            <a:rPr kumimoji="1" lang="en-US" altLang="ja-JP" sz="1050">
              <a:latin typeface="+mn-ea"/>
              <a:ea typeface="+mn-ea"/>
            </a:rPr>
            <a:t>±15</a:t>
          </a:r>
          <a:r>
            <a:rPr kumimoji="1" lang="ja-JP" altLang="en-US" sz="1050">
              <a:latin typeface="+mn-ea"/>
              <a:ea typeface="+mn-ea"/>
            </a:rPr>
            <a:t>％、</a:t>
          </a:r>
          <a:r>
            <a:rPr kumimoji="1" lang="en-US" altLang="ja-JP" sz="1050">
              <a:latin typeface="+mn-ea"/>
              <a:ea typeface="+mn-ea"/>
            </a:rPr>
            <a:t>3</a:t>
          </a:r>
          <a:r>
            <a:rPr kumimoji="1" lang="ja-JP" altLang="en-US" sz="1050">
              <a:latin typeface="+mn-ea"/>
              <a:ea typeface="+mn-ea"/>
            </a:rPr>
            <a:t>年後予測では予測値</a:t>
          </a:r>
          <a:r>
            <a:rPr kumimoji="1" lang="en-US" altLang="ja-JP" sz="1050">
              <a:latin typeface="+mn-ea"/>
              <a:ea typeface="+mn-ea"/>
            </a:rPr>
            <a:t>±20</a:t>
          </a:r>
          <a:r>
            <a:rPr kumimoji="1" lang="ja-JP" altLang="en-US" sz="1050">
              <a:latin typeface="+mn-ea"/>
              <a:ea typeface="+mn-ea"/>
            </a:rPr>
            <a:t>％の予測範囲内に実値が入る確率は</a:t>
          </a:r>
          <a:r>
            <a:rPr kumimoji="1" lang="en-US" altLang="ja-JP" sz="1050">
              <a:latin typeface="+mn-ea"/>
              <a:ea typeface="+mn-ea"/>
            </a:rPr>
            <a:t>70%</a:t>
          </a:r>
          <a:r>
            <a:rPr kumimoji="1" lang="ja-JP" altLang="en-US" sz="1050">
              <a:latin typeface="+mn-ea"/>
              <a:ea typeface="+mn-ea"/>
            </a:rPr>
            <a:t>を超えました（</a:t>
          </a:r>
          <a:r>
            <a:rPr kumimoji="1" lang="en-US" altLang="ja-JP" sz="1050">
              <a:latin typeface="+mn-ea"/>
              <a:ea typeface="+mn-ea"/>
            </a:rPr>
            <a:t>1</a:t>
          </a:r>
          <a:r>
            <a:rPr kumimoji="1" lang="ja-JP" altLang="en-US" sz="1050">
              <a:latin typeface="+mn-ea"/>
              <a:ea typeface="+mn-ea"/>
            </a:rPr>
            <a:t>年後</a:t>
          </a:r>
          <a:r>
            <a:rPr kumimoji="1" lang="en-US" altLang="ja-JP" sz="1050">
              <a:latin typeface="+mn-ea"/>
              <a:ea typeface="+mn-ea"/>
            </a:rPr>
            <a:t>±15%</a:t>
          </a:r>
          <a:r>
            <a:rPr kumimoji="1" lang="ja-JP" altLang="en-US" sz="1050">
              <a:latin typeface="+mn-ea"/>
              <a:ea typeface="+mn-ea"/>
            </a:rPr>
            <a:t>範囲内確率：</a:t>
          </a:r>
          <a:r>
            <a:rPr kumimoji="1" lang="en-US" altLang="ja-JP" sz="1050">
              <a:latin typeface="+mn-ea"/>
              <a:ea typeface="+mn-ea"/>
            </a:rPr>
            <a:t>83.0</a:t>
          </a:r>
          <a:r>
            <a:rPr kumimoji="1" lang="ja-JP" altLang="en-US" sz="1050">
              <a:latin typeface="+mn-ea"/>
              <a:ea typeface="+mn-ea"/>
            </a:rPr>
            <a:t>％、</a:t>
          </a:r>
          <a:r>
            <a:rPr kumimoji="1" lang="en-US" altLang="ja-JP" sz="1050">
              <a:latin typeface="+mn-ea"/>
              <a:ea typeface="+mn-ea"/>
            </a:rPr>
            <a:t>2</a:t>
          </a:r>
          <a:r>
            <a:rPr kumimoji="1" lang="ja-JP" altLang="en-US" sz="1050">
              <a:latin typeface="+mn-ea"/>
              <a:ea typeface="+mn-ea"/>
            </a:rPr>
            <a:t>年後</a:t>
          </a:r>
          <a:r>
            <a:rPr kumimoji="1" lang="en-US" altLang="ja-JP" sz="1100">
              <a:solidFill>
                <a:schemeClr val="dk1"/>
              </a:solidFill>
              <a:effectLst/>
              <a:latin typeface="+mn-lt"/>
              <a:ea typeface="+mn-ea"/>
              <a:cs typeface="+mn-cs"/>
            </a:rPr>
            <a:t>±15%</a:t>
          </a:r>
          <a:r>
            <a:rPr kumimoji="1" lang="ja-JP" altLang="en-US" sz="1050">
              <a:latin typeface="+mn-ea"/>
              <a:ea typeface="+mn-ea"/>
            </a:rPr>
            <a:t>確率：</a:t>
          </a:r>
          <a:r>
            <a:rPr kumimoji="1" lang="en-US" altLang="ja-JP" sz="1050">
              <a:latin typeface="+mn-ea"/>
              <a:ea typeface="+mn-ea"/>
            </a:rPr>
            <a:t>72.6%</a:t>
          </a:r>
          <a:r>
            <a:rPr kumimoji="1" lang="ja-JP" altLang="en-US" sz="1050">
              <a:latin typeface="+mn-ea"/>
              <a:ea typeface="+mn-ea"/>
            </a:rPr>
            <a:t>、</a:t>
          </a:r>
          <a:r>
            <a:rPr kumimoji="1" lang="en-US" altLang="ja-JP" sz="1100">
              <a:solidFill>
                <a:schemeClr val="dk1"/>
              </a:solidFill>
              <a:effectLst/>
              <a:latin typeface="+mn-lt"/>
              <a:ea typeface="+mn-ea"/>
              <a:cs typeface="+mn-cs"/>
            </a:rPr>
            <a:t>3</a:t>
          </a:r>
          <a:r>
            <a:rPr kumimoji="1" lang="ja-JP" altLang="ja-JP" sz="1100">
              <a:solidFill>
                <a:schemeClr val="dk1"/>
              </a:solidFill>
              <a:effectLst/>
              <a:latin typeface="+mn-lt"/>
              <a:ea typeface="+mn-ea"/>
              <a:cs typeface="+mn-cs"/>
            </a:rPr>
            <a:t>年</a:t>
          </a:r>
          <a:r>
            <a:rPr kumimoji="1" lang="ja-JP" altLang="en-US" sz="1100">
              <a:solidFill>
                <a:schemeClr val="dk1"/>
              </a:solidFill>
              <a:effectLst/>
              <a:latin typeface="+mn-lt"/>
              <a:ea typeface="+mn-ea"/>
              <a:cs typeface="+mn-cs"/>
            </a:rPr>
            <a:t>後</a:t>
          </a:r>
          <a:r>
            <a:rPr kumimoji="1" lang="en-US" altLang="ja-JP" sz="1100">
              <a:solidFill>
                <a:schemeClr val="dk1"/>
              </a:solidFill>
              <a:effectLst/>
              <a:latin typeface="+mn-lt"/>
              <a:ea typeface="+mn-ea"/>
              <a:cs typeface="+mn-cs"/>
            </a:rPr>
            <a:t>±20%</a:t>
          </a:r>
          <a:r>
            <a:rPr kumimoji="1" lang="ja-JP" altLang="en-US" sz="1100">
              <a:solidFill>
                <a:schemeClr val="dk1"/>
              </a:solidFill>
              <a:effectLst/>
              <a:latin typeface="+mn-lt"/>
              <a:ea typeface="+mn-ea"/>
              <a:cs typeface="+mn-cs"/>
            </a:rPr>
            <a:t>確率</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78.1%</a:t>
          </a:r>
          <a:r>
            <a:rPr kumimoji="1" lang="ja-JP" altLang="en-US" sz="1050">
              <a:latin typeface="+mn-ea"/>
              <a:ea typeface="+mn-ea"/>
            </a:rPr>
            <a:t>） となりました。</a:t>
          </a:r>
        </a:p>
        <a:p>
          <a:endParaRPr kumimoji="1" lang="ja-JP" altLang="en-US" sz="1050">
            <a:latin typeface="+mn-ea"/>
            <a:ea typeface="+mn-ea"/>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absolute">
    <xdr:from>
      <xdr:col>15</xdr:col>
      <xdr:colOff>0</xdr:colOff>
      <xdr:row>3</xdr:row>
      <xdr:rowOff>0</xdr:rowOff>
    </xdr:from>
    <xdr:to>
      <xdr:col>22</xdr:col>
      <xdr:colOff>578908</xdr:colOff>
      <xdr:row>16</xdr:row>
      <xdr:rowOff>142875</xdr:rowOff>
    </xdr:to>
    <xdr:graphicFrame macro="">
      <xdr:nvGraphicFramePr>
        <xdr:cNvPr id="2" name="グラフ 3">
          <a:extLst>
            <a:ext uri="{FF2B5EF4-FFF2-40B4-BE49-F238E27FC236}">
              <a16:creationId xmlns:a16="http://schemas.microsoft.com/office/drawing/2014/main" id="{9E9ABD52-9D74-4D5F-B44E-D4C306EB76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0</xdr:row>
      <xdr:rowOff>63229</xdr:rowOff>
    </xdr:from>
    <xdr:ext cx="4569841" cy="435697"/>
    <xdr:sp macro="" textlink="">
      <xdr:nvSpPr>
        <xdr:cNvPr id="4" name="テキスト ボックス 3">
          <a:extLst>
            <a:ext uri="{FF2B5EF4-FFF2-40B4-BE49-F238E27FC236}">
              <a16:creationId xmlns:a16="http://schemas.microsoft.com/office/drawing/2014/main" id="{C4D84152-9300-4F05-8D43-1B01D945926A}"/>
            </a:ext>
          </a:extLst>
        </xdr:cNvPr>
        <xdr:cNvSpPr txBox="1"/>
      </xdr:nvSpPr>
      <xdr:spPr>
        <a:xfrm>
          <a:off x="662214" y="63229"/>
          <a:ext cx="4569841" cy="43569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ctr"/>
          <a:r>
            <a:rPr kumimoji="1" lang="en-US" altLang="ja-JP" sz="1600" b="1">
              <a:latin typeface="+mn-ea"/>
              <a:ea typeface="+mn-ea"/>
            </a:rPr>
            <a:t>eGFR</a:t>
          </a:r>
          <a:r>
            <a:rPr kumimoji="1" lang="ja-JP" altLang="en-US" sz="1600" b="1">
              <a:latin typeface="+mn-ea"/>
              <a:ea typeface="+mn-ea"/>
            </a:rPr>
            <a:t>プロットシート（</a:t>
          </a:r>
          <a:r>
            <a:rPr kumimoji="1" lang="ja-JP" altLang="en-US" sz="1600" b="1">
              <a:solidFill>
                <a:srgbClr val="FF0000"/>
              </a:solidFill>
              <a:latin typeface="+mn-ea"/>
              <a:ea typeface="+mn-ea"/>
            </a:rPr>
            <a:t>入力＆支援者確認用</a:t>
          </a:r>
          <a:r>
            <a:rPr kumimoji="1" lang="ja-JP" altLang="en-US" sz="1600" b="1">
              <a:latin typeface="+mn-ea"/>
              <a:ea typeface="+mn-ea"/>
            </a:rPr>
            <a:t>）</a:t>
          </a:r>
        </a:p>
      </xdr:txBody>
    </xdr:sp>
    <xdr:clientData/>
  </xdr:oneCellAnchor>
  <xdr:twoCellAnchor editAs="absolute">
    <xdr:from>
      <xdr:col>15</xdr:col>
      <xdr:colOff>0</xdr:colOff>
      <xdr:row>20</xdr:row>
      <xdr:rowOff>0</xdr:rowOff>
    </xdr:from>
    <xdr:to>
      <xdr:col>22</xdr:col>
      <xdr:colOff>588475</xdr:colOff>
      <xdr:row>33</xdr:row>
      <xdr:rowOff>168991</xdr:rowOff>
    </xdr:to>
    <xdr:graphicFrame macro="">
      <xdr:nvGraphicFramePr>
        <xdr:cNvPr id="5" name="グラフ 1">
          <a:extLst>
            <a:ext uri="{FF2B5EF4-FFF2-40B4-BE49-F238E27FC236}">
              <a16:creationId xmlns:a16="http://schemas.microsoft.com/office/drawing/2014/main" id="{14570A10-B838-43FD-B293-262E6CC8821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591207</xdr:colOff>
      <xdr:row>10</xdr:row>
      <xdr:rowOff>0</xdr:rowOff>
    </xdr:from>
    <xdr:to>
      <xdr:col>6</xdr:col>
      <xdr:colOff>71350</xdr:colOff>
      <xdr:row>23</xdr:row>
      <xdr:rowOff>150009</xdr:rowOff>
    </xdr:to>
    <xdr:graphicFrame macro="">
      <xdr:nvGraphicFramePr>
        <xdr:cNvPr id="2" name="グラフ 3">
          <a:extLst>
            <a:ext uri="{FF2B5EF4-FFF2-40B4-BE49-F238E27FC236}">
              <a16:creationId xmlns:a16="http://schemas.microsoft.com/office/drawing/2014/main" id="{4B731240-43D0-433A-991D-3DF7C96B62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590915</xdr:colOff>
      <xdr:row>25</xdr:row>
      <xdr:rowOff>0</xdr:rowOff>
    </xdr:from>
    <xdr:to>
      <xdr:col>6</xdr:col>
      <xdr:colOff>71350</xdr:colOff>
      <xdr:row>38</xdr:row>
      <xdr:rowOff>149115</xdr:rowOff>
    </xdr:to>
    <xdr:graphicFrame macro="">
      <xdr:nvGraphicFramePr>
        <xdr:cNvPr id="3" name="グラフ 1">
          <a:extLst>
            <a:ext uri="{FF2B5EF4-FFF2-40B4-BE49-F238E27FC236}">
              <a16:creationId xmlns:a16="http://schemas.microsoft.com/office/drawing/2014/main" id="{52C3E246-4F3C-4CD6-BF56-D15EF6DEE3D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xdr:col>
      <xdr:colOff>1055957</xdr:colOff>
      <xdr:row>1</xdr:row>
      <xdr:rowOff>7135</xdr:rowOff>
    </xdr:from>
    <xdr:ext cx="2172069" cy="435697"/>
    <xdr:sp macro="" textlink="">
      <xdr:nvSpPr>
        <xdr:cNvPr id="4" name="テキスト ボックス 3">
          <a:extLst>
            <a:ext uri="{FF2B5EF4-FFF2-40B4-BE49-F238E27FC236}">
              <a16:creationId xmlns:a16="http://schemas.microsoft.com/office/drawing/2014/main" id="{3CF719EE-53AA-4E35-A382-CBBE3616B6B4}"/>
            </a:ext>
          </a:extLst>
        </xdr:cNvPr>
        <xdr:cNvSpPr txBox="1"/>
      </xdr:nvSpPr>
      <xdr:spPr>
        <a:xfrm>
          <a:off x="2825395" y="235450"/>
          <a:ext cx="2172069" cy="43569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en-US" altLang="ja-JP" sz="1600" b="1">
              <a:latin typeface="+mn-ea"/>
              <a:ea typeface="+mn-ea"/>
            </a:rPr>
            <a:t>eGFR</a:t>
          </a:r>
          <a:r>
            <a:rPr kumimoji="1" lang="ja-JP" altLang="en-US" sz="1600" b="1">
              <a:latin typeface="+mn-ea"/>
              <a:ea typeface="+mn-ea"/>
            </a:rPr>
            <a:t>プロットシート</a:t>
          </a:r>
        </a:p>
      </xdr:txBody>
    </xdr:sp>
    <xdr:clientData/>
  </xdr:oneCellAnchor>
  <xdr:oneCellAnchor>
    <xdr:from>
      <xdr:col>4</xdr:col>
      <xdr:colOff>171239</xdr:colOff>
      <xdr:row>2</xdr:row>
      <xdr:rowOff>160700</xdr:rowOff>
    </xdr:from>
    <xdr:ext cx="2340222" cy="1466042"/>
    <xdr:sp macro="" textlink="">
      <xdr:nvSpPr>
        <xdr:cNvPr id="5" name="テキスト ボックス 4">
          <a:extLst>
            <a:ext uri="{FF2B5EF4-FFF2-40B4-BE49-F238E27FC236}">
              <a16:creationId xmlns:a16="http://schemas.microsoft.com/office/drawing/2014/main" id="{F139E196-9F8F-4A40-AFBC-ECB569170233}"/>
            </a:ext>
          </a:extLst>
        </xdr:cNvPr>
        <xdr:cNvSpPr txBox="1"/>
      </xdr:nvSpPr>
      <xdr:spPr>
        <a:xfrm>
          <a:off x="4730396" y="938397"/>
          <a:ext cx="2340222" cy="1466042"/>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latin typeface="+mn-ea"/>
              <a:ea typeface="+mn-ea"/>
            </a:rPr>
            <a:t>eGFR</a:t>
          </a:r>
          <a:r>
            <a:rPr kumimoji="1" lang="ja-JP" altLang="en-US" sz="800">
              <a:latin typeface="+mn-ea"/>
              <a:ea typeface="+mn-ea"/>
            </a:rPr>
            <a:t>とは？（簡単な説明）</a:t>
          </a:r>
          <a:endParaRPr kumimoji="1" lang="en-US" altLang="ja-JP" sz="800">
            <a:latin typeface="+mn-ea"/>
            <a:ea typeface="+mn-ea"/>
          </a:endParaRPr>
        </a:p>
        <a:p>
          <a:r>
            <a:rPr kumimoji="1" lang="ja-JP" altLang="en-US" sz="800">
              <a:latin typeface="+mn-ea"/>
              <a:ea typeface="+mn-ea"/>
            </a:rPr>
            <a:t>・読み方はイー・ジー・エフ・アールです。</a:t>
          </a:r>
          <a:endParaRPr kumimoji="1" lang="en-US" altLang="ja-JP" sz="800">
            <a:latin typeface="+mn-ea"/>
            <a:ea typeface="+mn-ea"/>
          </a:endParaRPr>
        </a:p>
        <a:p>
          <a:r>
            <a:rPr kumimoji="1" lang="ja-JP" altLang="en-US" sz="800">
              <a:latin typeface="+mn-ea"/>
              <a:ea typeface="+mn-ea"/>
            </a:rPr>
            <a:t>・今の腎臓の機能を表す値です。</a:t>
          </a:r>
          <a:endParaRPr kumimoji="1" lang="en-US" altLang="ja-JP" sz="800">
            <a:latin typeface="+mn-ea"/>
            <a:ea typeface="+mn-ea"/>
          </a:endParaRPr>
        </a:p>
        <a:p>
          <a:r>
            <a:rPr kumimoji="1" lang="ja-JP" altLang="en-US" sz="800">
              <a:latin typeface="+mn-ea"/>
              <a:ea typeface="+mn-ea"/>
            </a:rPr>
            <a:t>・一般的には、</a:t>
          </a:r>
          <a:r>
            <a:rPr kumimoji="1" lang="en-US" altLang="ja-JP" sz="800">
              <a:latin typeface="+mn-ea"/>
              <a:ea typeface="+mn-ea"/>
            </a:rPr>
            <a:t>60</a:t>
          </a:r>
          <a:r>
            <a:rPr kumimoji="1" lang="ja-JP" altLang="en-US" sz="800">
              <a:latin typeface="+mn-ea"/>
              <a:ea typeface="+mn-ea"/>
            </a:rPr>
            <a:t>を下回ると腎臓が弱ってきている、</a:t>
          </a:r>
          <a:r>
            <a:rPr kumimoji="1" lang="en-US" altLang="ja-JP" sz="800">
              <a:latin typeface="+mn-ea"/>
              <a:ea typeface="+mn-ea"/>
            </a:rPr>
            <a:t>30</a:t>
          </a:r>
          <a:r>
            <a:rPr kumimoji="1" lang="ja-JP" altLang="en-US" sz="800">
              <a:latin typeface="+mn-ea"/>
              <a:ea typeface="+mn-ea"/>
            </a:rPr>
            <a:t>を下回ると腎臓がかなり弱っている、</a:t>
          </a:r>
          <a:r>
            <a:rPr kumimoji="1" lang="en-US" altLang="ja-JP" sz="800">
              <a:latin typeface="+mn-ea"/>
              <a:ea typeface="+mn-ea"/>
            </a:rPr>
            <a:t>10</a:t>
          </a:r>
          <a:r>
            <a:rPr kumimoji="1" lang="ja-JP" altLang="en-US" sz="800">
              <a:latin typeface="+mn-ea"/>
              <a:ea typeface="+mn-ea"/>
            </a:rPr>
            <a:t>を下回ると透析を始める必要が出てきていると判断されます。</a:t>
          </a:r>
          <a:endParaRPr kumimoji="1" lang="en-US" altLang="ja-JP" sz="800">
            <a:latin typeface="+mn-ea"/>
            <a:ea typeface="+mn-ea"/>
          </a:endParaRPr>
        </a:p>
        <a:p>
          <a:r>
            <a:rPr kumimoji="1" lang="ja-JP" altLang="en-US" sz="800">
              <a:latin typeface="+mn-ea"/>
              <a:ea typeface="+mn-ea"/>
            </a:rPr>
            <a:t>・詳しくは保健指導者にお尋ねください。</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00A1291-D2DD-4081-B7CC-946A5E0F9D30}" name="入力1" displayName="入力1" ref="B7:I127" totalsRowShown="0" headerRowDxfId="63">
  <tableColumns count="8">
    <tableColumn id="1" xr3:uid="{6B817654-97B0-440D-8D64-4B8A96D32836}" name="番号" dataDxfId="62"/>
    <tableColumn id="2" xr3:uid="{F84E0080-DAE3-4E22-BCBD-F66FC440A231}" name="元号" dataDxfId="61"/>
    <tableColumn id="3" xr3:uid="{6092AA45-34D7-48DA-9A9C-175F766C2C6C}" name="和暦年" dataDxfId="60"/>
    <tableColumn id="4" xr3:uid="{1E9396F0-10CF-4B69-8918-2A13DDF7E085}" name="（西暦年）" dataDxfId="59"/>
    <tableColumn id="5" xr3:uid="{7536995F-88E4-4B0A-B103-8528070FB835}" name="月" dataDxfId="58"/>
    <tableColumn id="6" xr3:uid="{60DDBCB2-6810-417B-B90C-65757284C190}" name="日" dataDxfId="57"/>
    <tableColumn id="7" xr3:uid="{0D22E0AE-9368-4139-9BDE-083C57DF151D}" name="eGFR" dataDxfId="56"/>
    <tableColumn id="8" xr3:uid="{83B59B6D-A952-4856-9FA3-94B287C1CFA3}" name="尿蛋白定性" dataDxfId="55"/>
  </tableColumns>
  <tableStyleInfo name="TableStyleMedium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ED3D6EA-28C5-496D-9B16-E4164C6B5507}" name="上詰昇順①" displayName="上詰昇順①" ref="K7:N127" totalsRowShown="0" headerRowDxfId="14" dataDxfId="13">
  <autoFilter ref="K7:N127" xr:uid="{FC455049-13F3-4184-8894-D8AAF9342A99}">
    <filterColumn colId="0" hiddenButton="1"/>
    <filterColumn colId="1" hiddenButton="1"/>
    <filterColumn colId="2" hiddenButton="1"/>
    <filterColumn colId="3" hiddenButton="1"/>
  </autoFilter>
  <tableColumns count="4">
    <tableColumn id="1" xr3:uid="{DAAB7263-1EEC-4980-9794-C31122921875}" name="番号" dataDxfId="12"/>
    <tableColumn id="2" xr3:uid="{F680602A-E827-439B-AEDC-D2D4C535F6D3}" name="年月日" dataDxfId="11">
      <calculatedColumnFormula>IFERROR(SMALL(暦調整[年月日合成],上詰昇順①[[#This Row],[番号]]),"")</calculatedColumnFormula>
    </tableColumn>
    <tableColumn id="3" xr3:uid="{5AA2764D-4618-4CA8-B1B4-4287067C4BD9}" name="対応eGFR" dataDxfId="10">
      <calculatedColumnFormula>IFERROR(VLOOKUP(上詰昇順①[[#This Row],[年月日]],暦調整[[年月日合成]:[尿定性（再掲）]],2,FALSE),"")</calculatedColumnFormula>
    </tableColumn>
    <tableColumn id="4" xr3:uid="{305BA74B-E919-4AEE-8D83-E45A3362BE79}" name="対応尿定性" dataDxfId="9">
      <calculatedColumnFormula>IFERROR(VLOOKUP(上詰昇順①[[#This Row],[年月日]],暦調整[[年月日合成]:[尿定性（再掲）]],3,FALSE),"")</calculatedColumnFormula>
    </tableColum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B6EB6BB-3728-4116-817C-55FB68C27926}" name="上詰昇順②" displayName="上詰昇順②" ref="Q7:U127" totalsRowShown="0">
  <tableColumns count="5">
    <tableColumn id="1" xr3:uid="{F89B6F69-9330-4823-9048-091F60C54920}" name="番号" dataDxfId="8"/>
    <tableColumn id="6" xr3:uid="{C14037D9-C8A3-498E-B964-59672922C6E6}" name="判定可能年月日" dataDxfId="7">
      <calculatedColumnFormula>IF(COUNTBLANK(暦調整[[#This Row],[eGFR（再掲）]:[尿定性（再掲）]])=0,暦調整[[#This Row],[年月日合成]],"")</calculatedColumnFormula>
    </tableColumn>
    <tableColumn id="2" xr3:uid="{0FB9F511-4BBB-4DD3-ABC5-BEDA4E32930B}" name="年月日" dataDxfId="6">
      <calculatedColumnFormula>IFERROR(SMALL(上詰昇順②[判定可能年月日],上詰昇順②[[#This Row],[番号]]),"")</calculatedColumnFormula>
    </tableColumn>
    <tableColumn id="3" xr3:uid="{7454EEA0-33B8-4E9F-B5E3-7BAAD3508E86}" name="対応eGFR" dataDxfId="5">
      <calculatedColumnFormula>IFERROR(VLOOKUP(上詰昇順②[[#This Row],[年月日]],暦調整[[年月日合成]:[尿定性（再掲）]],2,FALSE),"")</calculatedColumnFormula>
    </tableColumn>
    <tableColumn id="4" xr3:uid="{83953DF6-E3C2-450A-AEEB-CFFD0CE1050E}" name="対応尿定性" dataDxfId="4">
      <calculatedColumnFormula>IFERROR(VLOOKUP(上詰昇順②[[#This Row],[年月日]],暦調整[[年月日合成]:[尿定性（再掲）]],3,FALSE),"")</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E35E193-5D2A-4DB3-94FB-5A72F4CA2DD1}" name="腎症病期" displayName="腎症病期" ref="L15:N135" totalsRowShown="0" headerRowDxfId="54" dataDxfId="53">
  <autoFilter ref="L15:N135" xr:uid="{49335BEB-8A38-4D9C-BBB8-EC777B55F449}">
    <filterColumn colId="0" hiddenButton="1"/>
    <filterColumn colId="1" hiddenButton="1"/>
    <filterColumn colId="2" hiddenButton="1"/>
  </autoFilter>
  <tableColumns count="3">
    <tableColumn id="1" xr3:uid="{67CAC05F-A52E-447B-BCCE-409FF0608332}" name="古い順" dataDxfId="52"/>
    <tableColumn id="2" xr3:uid="{85AB6886-F023-422A-B47F-F17F49B3BCCE}" name="測定年月日" dataDxfId="51">
      <calculatedColumnFormula>INDEX(グラフ用②[年月日],腎症病期[[#This Row],[古い順]],1)</calculatedColumnFormula>
    </tableColumn>
    <tableColumn id="3" xr3:uid="{163C99F5-DC58-420E-9337-F5745BA76A0D}" name="腎症病期" dataDxfId="50">
      <calculatedColumnFormula>INDEX(グラフ用②[最終判定②],腎症病期[[#This Row],[古い順]],1)</calculatedColumnFormula>
    </tableColumn>
  </tableColumns>
  <tableStyleInfo name="TableStyleLight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E94DCEE-983E-48E7-ABB1-3B89076C5E1E}" name="グラフ用①" displayName="グラフ用①" ref="X7:Z127" totalsRowShown="0" headerRowDxfId="49" dataDxfId="48">
  <tableColumns count="3">
    <tableColumn id="1" xr3:uid="{9BFE55E9-D1EA-4812-B3B7-7A68951575ED}" name="番号" dataDxfId="47"/>
    <tableColumn id="2" xr3:uid="{88837191-0337-43DB-BF89-687DCBE4E069}" name="年月日" dataDxfId="46">
      <calculatedColumnFormula>上詰昇順①[年月日]</calculatedColumnFormula>
    </tableColumn>
    <tableColumn id="3" xr3:uid="{604F31FA-BAD8-4923-BC0C-2AE9EFEAEF20}" name="eGFR" dataDxfId="45">
      <calculatedColumnFormula>上詰昇順①[対応eGFR]</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5B59E3A-549D-463E-80EE-C3665303147D}" name="暦調整" displayName="暦調整" ref="B7:H127" totalsRowShown="0" headerRowDxfId="44">
  <tableColumns count="7">
    <tableColumn id="1" xr3:uid="{41519E88-9C1E-45FE-8ABE-07EDDF2030BF}" name="番号" dataDxfId="43"/>
    <tableColumn id="5" xr3:uid="{DE28A036-A43E-4425-A0FE-662F82BF64DA}" name="元号和暦年" dataDxfId="42">
      <calculatedColumnFormula>IF(OR(入力1[[#This Row],[元号]]="",入力1[[#This Row],[和暦年]]=""),"",入力1[[#This Row],[元号]]&amp;入力1[[#This Row],[和暦年]]&amp;"年")</calculatedColumnFormula>
    </tableColumn>
    <tableColumn id="2" xr3:uid="{D2F82139-058F-4EE2-BC9B-AD2803918058}" name="西暦年（再掲）" dataDxfId="41">
      <calculatedColumnFormula>IF(暦調整[[#This Row],[元号和暦年]]&lt;&gt;"","",IF(入力1[[#This Row],[（西暦年）]]&lt;&gt;"",入力1[[#This Row],[（西暦年）]]&amp;"年",""))</calculatedColumnFormula>
    </tableColumn>
    <tableColumn id="7" xr3:uid="{117B9E91-CC4A-49EA-8A0D-6DE89BA1F201}" name="年" dataDxfId="40">
      <calculatedColumnFormula>IF(AND(暦調整[[#This Row],[元号和暦年]]="",暦調整[[#This Row],[西暦年（再掲）]]=""),"",IF(暦調整[[#This Row],[元号和暦年]]&lt;&gt;"",暦調整[元号和暦年],暦調整[西暦年（再掲）]))</calculatedColumnFormula>
    </tableColumn>
    <tableColumn id="3" xr3:uid="{3094663D-7BA0-44A8-9979-42900423B958}" name="年月日合成" dataDxfId="39">
      <calculatedColumnFormula>IF(暦調整[[#This Row],[年]]="","",DATEVALUE(暦調整[[#This Row],[年]]&amp;IF(入力1[[#This Row],[月]]="","1月",入力1[[#This Row],[月]]&amp;"月")&amp;IF(入力1[[#This Row],[日]]="","1日",入力1[[#This Row],[日]]&amp;"日")))</calculatedColumnFormula>
    </tableColumn>
    <tableColumn id="4" xr3:uid="{6755C212-10A6-4898-A5CD-A22848100012}" name="eGFR（再掲）" dataDxfId="38">
      <calculatedColumnFormula>IF(入力1[[#This Row],[eGFR]]="","",入力1[eGFR])</calculatedColumnFormula>
    </tableColumn>
    <tableColumn id="6" xr3:uid="{1AB47AF2-A30A-41EA-BF4C-863BDE1BF0B1}" name="尿定性（再掲）" dataDxfId="37">
      <calculatedColumnFormula>IF(入力1[[#This Row],[尿蛋白定性]]="","",入力1[尿蛋白定性])</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0B0E1E3-3A48-4D3A-AC9E-939DA47EB0FB}" name="回帰式" displayName="回帰式" ref="AK7:AL8" totalsRowShown="0" headerRowDxfId="36" dataDxfId="35">
  <autoFilter ref="AK7:AL8" xr:uid="{7D540AA5-A8A6-4C65-8209-9EF24D73D001}">
    <filterColumn colId="0" hiddenButton="1"/>
    <filterColumn colId="1" hiddenButton="1"/>
  </autoFilter>
  <tableColumns count="2">
    <tableColumn id="1" xr3:uid="{67F07719-F857-4E6D-B119-2BB50DD9D9F4}" name="傾き" dataDxfId="34">
      <calculatedColumnFormula>IFERROR(SLOPE(グラフ用①[eGFR],グラフ用①[年月日]),"")</calculatedColumnFormula>
    </tableColumn>
    <tableColumn id="2" xr3:uid="{9292A261-5896-4F13-986E-9C92123A63B5}" name="切片" dataDxfId="33">
      <calculatedColumnFormula>IFERROR(INTERCEPT(グラフ用①[eGFR],グラフ用①[年月日]),"")</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C42027D-5305-4AE9-AB3D-F83BABCCB4F2}" name="eGFR整理" displayName="eGFR整理" ref="AK12:AM13" totalsRowShown="0" headerRowDxfId="32" dataDxfId="31">
  <autoFilter ref="AK12:AM13" xr:uid="{B6A7A34C-7DCD-4008-9FE6-8341EDB1AF19}">
    <filterColumn colId="0" hiddenButton="1"/>
    <filterColumn colId="1" hiddenButton="1"/>
    <filterColumn colId="2" hiddenButton="1"/>
  </autoFilter>
  <tableColumns count="3">
    <tableColumn id="1" xr3:uid="{5940A4CF-C4F0-40BF-B7C4-A38DE77F3C39}" name="最新値" dataDxfId="30">
      <calculatedColumnFormula>VLOOKUP(MAX(グラフ用①[年月日]),グラフ用①[[年月日]:[eGFR]],2,FALSE)</calculatedColumnFormula>
    </tableColumn>
    <tableColumn id="2" xr3:uid="{92E081DE-1B0D-48D8-A8AA-C551A427736C}" name="1回前値" dataDxfId="29">
      <calculatedColumnFormula>IFERROR(VLOOKUP(LARGE(グラフ用①[年月日],2),グラフ用①[[年月日]:[eGFR]],2,FALSE),"")</calculatedColumnFormula>
    </tableColumn>
    <tableColumn id="3" xr3:uid="{778DBAB4-EBF4-4057-9B5F-89D6FC049A12}" name="最古値" dataDxfId="28">
      <calculatedColumnFormula>VLOOKUP(MIN(グラフ用①[年月日]),グラフ用①[[年月日]:[eGFR]],2,FALSE)</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C05ED2E-B127-42BB-AF3C-C2A4BE138933}" name="日時整理" displayName="日時整理" ref="AK17:AM18" totalsRowShown="0" headerRowDxfId="27" dataDxfId="26">
  <autoFilter ref="AK17:AM18" xr:uid="{38EF3D65-5F20-4F6B-9831-89C1D357CD27}">
    <filterColumn colId="0" hiddenButton="1"/>
    <filterColumn colId="1" hiddenButton="1"/>
    <filterColumn colId="2" hiddenButton="1"/>
  </autoFilter>
  <tableColumns count="3">
    <tableColumn id="1" xr3:uid="{26DA30CC-F3C6-4E58-8468-5A2126F24C09}" name="最新値" dataDxfId="25">
      <calculatedColumnFormula>MAX(グラフ用①[年月日])</calculatedColumnFormula>
    </tableColumn>
    <tableColumn id="2" xr3:uid="{368B3CBA-B3D2-41E8-BEB8-16709BD3C2E2}" name="1回前値" dataDxfId="24">
      <calculatedColumnFormula>IFERROR(LARGE(グラフ用①[年月日],2),"")</calculatedColumnFormula>
    </tableColumn>
    <tableColumn id="3" xr3:uid="{C29F2B81-C6BF-4481-8B12-9710412118A5}" name="最古値" dataDxfId="23">
      <calculatedColumnFormula>MIN(グラフ用①[年月日])</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C437246-74DF-496A-AA97-05C8B9DED350}" name="計算結果" displayName="計算結果" ref="AP7:AU8" totalsRowShown="0">
  <autoFilter ref="AP7:AU8" xr:uid="{84C4CEC6-DFED-4C4F-BC10-2DAF3EEC3375}">
    <filterColumn colId="0" hiddenButton="1"/>
    <filterColumn colId="1" hiddenButton="1"/>
    <filterColumn colId="2" hiddenButton="1"/>
    <filterColumn colId="3" hiddenButton="1"/>
    <filterColumn colId="4" hiddenButton="1"/>
    <filterColumn colId="5" hiddenButton="1"/>
  </autoFilter>
  <tableColumns count="6">
    <tableColumn id="1" xr3:uid="{06975E23-5630-4B39-8E0B-F559F7A26750}" name="年間eGFR変化値">
      <calculatedColumnFormula>IF(回帰式[傾き]="","",回帰式[傾き]*365)</calculatedColumnFormula>
    </tableColumn>
    <tableColumn id="2" xr3:uid="{0E549A68-AA93-4629-BBC2-197B915E3D37}" name="eGFR変化率年平均（直近2時点）">
      <calculatedColumnFormula>IFERROR((eGFR整理[最新値]-eGFR整理[1回前値])/eGFR整理[1回前値]/(ABS(日時整理[最新値]-日時整理[1回前値])/365),"")</calculatedColumnFormula>
    </tableColumn>
    <tableColumn id="3" xr3:uid="{94A8DFEE-6759-4BB2-8049-B3AC834C93C3}" name="eGFR変化率年平均（最古/最新2時点）">
      <calculatedColumnFormula>IFERROR((eGFR整理[最新値]-eGFR整理[最古値])/eGFR整理[最古値]/(ABS(日時整理[最新値]-日時整理[最古値])/365),"")</calculatedColumnFormula>
    </tableColumn>
    <tableColumn id="4" xr3:uid="{1DDED4C2-3B7A-4CB6-B774-AEEE39C6D169}" name="eGFR3年後予測値">
      <calculatedColumnFormula>IFERROR(回帰式[切片]+回帰式[傾き]*(日時整理[最新値]+365*3),"")</calculatedColumnFormula>
    </tableColumn>
    <tableColumn id="5" xr3:uid="{EB9DA000-B208-466F-BD78-89F03CAF01EA}" name="eGFR30推定シリアル値">
      <calculatedColumnFormula>IFERROR((30-回帰式[切片])/回帰式[傾き],"")</calculatedColumnFormula>
    </tableColumn>
    <tableColumn id="6" xr3:uid="{2138DE99-5C54-4E39-A333-11372AE4F496}" name="eGFR10推定シリアル値">
      <calculatedColumnFormula>IFERROR((10-回帰式[切片])/回帰式[傾き],"")</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4E40A3D-B17B-40FF-BE21-DDF224113436}" name="グラフ用②" displayName="グラフ用②" ref="AC7:AH127" totalsRowShown="0" headerRowDxfId="22" dataDxfId="21">
  <autoFilter ref="AC7:AH127" xr:uid="{761C1E03-FDA5-4E72-91E9-7B5A9F42CB13}">
    <filterColumn colId="0" hiddenButton="1"/>
    <filterColumn colId="1" hiddenButton="1"/>
    <filterColumn colId="2" hiddenButton="1"/>
    <filterColumn colId="3" hiddenButton="1"/>
    <filterColumn colId="4" hiddenButton="1"/>
    <filterColumn colId="5" hiddenButton="1"/>
  </autoFilter>
  <tableColumns count="6">
    <tableColumn id="1" xr3:uid="{6B0BC098-5670-49D6-BF3B-8CCF6E0A1613}" name="番号" dataDxfId="20"/>
    <tableColumn id="2" xr3:uid="{1E08368E-A6ED-4202-86D4-5A7BEF242C1D}" name="年月日" dataDxfId="19">
      <calculatedColumnFormula>IF(上詰昇順②[[#This Row],[年月日]]="",TODAY(),上詰昇順②[[#This Row],[年月日]])</calculatedColumnFormula>
    </tableColumn>
    <tableColumn id="3" xr3:uid="{DB8B5E3A-C92D-4164-A58D-A2766A6AC930}" name="eGFR判定" dataDxfId="18">
      <calculatedColumnFormula>IF(上詰昇順②[対応eGFR]&lt;30,4,"")</calculatedColumnFormula>
    </tableColumn>
    <tableColumn id="4" xr3:uid="{798C5C2E-B9B8-478E-9B96-9C476DCBD52B}" name="尿検査判定" dataDxfId="17">
      <calculatedColumnFormula>IF(上詰昇順②[対応尿定性]="-",1,IF(上詰昇順②[対応尿定性]="±",2,IF(上詰昇順②[対応尿定性]="","",3)))</calculatedColumnFormula>
    </tableColumn>
    <tableColumn id="5" xr3:uid="{237C8B09-BADC-4487-983F-0B380596C9B3}" name="最終判定①" dataDxfId="16">
      <calculatedColumnFormula>IF(グラフ用②[[#This Row],[eGFR判定]]&lt;&gt;"",グラフ用②[[#This Row],[eGFR判定]],グラフ用②[[#This Row],[尿検査判定]])</calculatedColumnFormula>
    </tableColumn>
    <tableColumn id="6" xr3:uid="{62B0FC70-F364-4422-9C65-6D7641F05ECF}" name="最終判定②" dataDxfId="15">
      <calculatedColumnFormula>IF(グラフ用②[[#This Row],[最終判定①]]="","",IF(グラフ用②[[#This Row],[最終判定①]]=1,"第1期(腎症前期)",IF(グラフ用②[[#This Row],[最終判定①]]=2,"第2期(早期腎症期)",IF(グラフ用②[[#This Row],[最終判定①]]=3,"第3期(顕性腎症期)","第4期(腎不全期)"))))</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table" Target="../tables/table3.xml"/><Relationship Id="rId1" Type="http://schemas.openxmlformats.org/officeDocument/2006/relationships/printerSettings" Target="../printerSettings/printerSettings5.bin"/><Relationship Id="rId6" Type="http://schemas.openxmlformats.org/officeDocument/2006/relationships/table" Target="../tables/table7.xml"/><Relationship Id="rId5" Type="http://schemas.openxmlformats.org/officeDocument/2006/relationships/table" Target="../tables/table6.xml"/><Relationship Id="rId10" Type="http://schemas.openxmlformats.org/officeDocument/2006/relationships/table" Target="../tables/table11.xml"/><Relationship Id="rId4" Type="http://schemas.openxmlformats.org/officeDocument/2006/relationships/table" Target="../tables/table5.xml"/><Relationship Id="rId9"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8ABC1-4BEC-4E00-849C-F0F8B26CA859}">
  <sheetPr>
    <tabColor rgb="FFFFC000"/>
    <pageSetUpPr fitToPage="1"/>
  </sheetPr>
  <dimension ref="A2:B9"/>
  <sheetViews>
    <sheetView showGridLines="0" showRowColHeaders="0" tabSelected="1" workbookViewId="0"/>
  </sheetViews>
  <sheetFormatPr defaultRowHeight="18" x14ac:dyDescent="0.55000000000000004"/>
  <cols>
    <col min="2" max="2" width="96.33203125" customWidth="1"/>
  </cols>
  <sheetData>
    <row r="2" spans="1:2" ht="58.5" x14ac:dyDescent="0.55000000000000004">
      <c r="B2" s="31" t="s">
        <v>70</v>
      </c>
    </row>
    <row r="3" spans="1:2" ht="17.5" customHeight="1" x14ac:dyDescent="0.55000000000000004"/>
    <row r="4" spans="1:2" ht="26.5" x14ac:dyDescent="0.55000000000000004">
      <c r="A4" s="33"/>
      <c r="B4" s="34" t="s">
        <v>73</v>
      </c>
    </row>
    <row r="5" spans="1:2" ht="36" x14ac:dyDescent="0.55000000000000004">
      <c r="A5" s="33"/>
      <c r="B5" s="35" t="s">
        <v>74</v>
      </c>
    </row>
    <row r="6" spans="1:2" ht="36" x14ac:dyDescent="0.55000000000000004">
      <c r="A6" s="33"/>
      <c r="B6" s="35" t="s">
        <v>72</v>
      </c>
    </row>
    <row r="7" spans="1:2" ht="36" x14ac:dyDescent="0.55000000000000004">
      <c r="A7" s="33"/>
      <c r="B7" s="36" t="s">
        <v>75</v>
      </c>
    </row>
    <row r="8" spans="1:2" ht="19.5" customHeight="1" x14ac:dyDescent="0.55000000000000004"/>
    <row r="9" spans="1:2" ht="49.5" customHeight="1" x14ac:dyDescent="0.25">
      <c r="B9" s="32" t="s">
        <v>71</v>
      </c>
    </row>
  </sheetData>
  <sheetProtection password="DD5F" sheet="1" objects="1" scenarios="1"/>
  <phoneticPr fontId="1"/>
  <pageMargins left="0.19685039370078741" right="0.19685039370078741" top="0" bottom="0" header="0" footer="0"/>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C0DC7-CC6E-44C9-B3BF-C8E969A2E35F}">
  <sheetPr>
    <tabColor theme="9" tint="0.79998168889431442"/>
    <pageSetUpPr fitToPage="1"/>
  </sheetPr>
  <dimension ref="B71"/>
  <sheetViews>
    <sheetView showGridLines="0" showRowColHeaders="0" topLeftCell="A58" zoomScale="70" zoomScaleNormal="70" workbookViewId="0">
      <selection activeCell="E73" sqref="E73"/>
    </sheetView>
  </sheetViews>
  <sheetFormatPr defaultRowHeight="18" x14ac:dyDescent="0.55000000000000004"/>
  <sheetData>
    <row r="71" spans="2:2" x14ac:dyDescent="0.55000000000000004">
      <c r="B71" t="s">
        <v>76</v>
      </c>
    </row>
  </sheetData>
  <sheetProtection password="DD5F" sheet="1" objects="1" scenarios="1"/>
  <phoneticPr fontId="1"/>
  <printOptions horizontalCentered="1"/>
  <pageMargins left="0" right="0" top="0" bottom="0" header="0" footer="0"/>
  <pageSetup paperSize="8" scale="6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7E0EC-7C72-442B-B468-AFFE57E9CAD1}">
  <sheetPr>
    <tabColor theme="4" tint="0.79998168889431442"/>
    <pageSetUpPr fitToPage="1"/>
  </sheetPr>
  <dimension ref="B2:N315"/>
  <sheetViews>
    <sheetView showGridLines="0" zoomScale="70" zoomScaleNormal="70" workbookViewId="0">
      <selection activeCell="H4" sqref="H4"/>
    </sheetView>
  </sheetViews>
  <sheetFormatPr defaultRowHeight="18" x14ac:dyDescent="0.55000000000000004"/>
  <cols>
    <col min="2" max="2" width="7.08203125" bestFit="1" customWidth="1"/>
    <col min="3" max="3" width="5" bestFit="1" customWidth="1"/>
    <col min="4" max="4" width="6.83203125" bestFit="1" customWidth="1"/>
    <col min="5" max="5" width="10.58203125" bestFit="1" customWidth="1"/>
    <col min="6" max="6" width="5" customWidth="1"/>
    <col min="7" max="7" width="4.83203125" customWidth="1"/>
    <col min="8" max="8" width="6.25" bestFit="1" customWidth="1"/>
    <col min="9" max="9" width="10.58203125" bestFit="1" customWidth="1"/>
    <col min="10" max="10" width="6.6640625" customWidth="1"/>
    <col min="11" max="11" width="5" customWidth="1"/>
    <col min="12" max="12" width="14.33203125" bestFit="1" customWidth="1"/>
    <col min="13" max="13" width="19.58203125" bestFit="1" customWidth="1"/>
    <col min="14" max="14" width="17" customWidth="1"/>
    <col min="15" max="15" width="4.6640625" customWidth="1"/>
  </cols>
  <sheetData>
    <row r="2" spans="2:14" x14ac:dyDescent="0.55000000000000004">
      <c r="L2" t="s">
        <v>76</v>
      </c>
    </row>
    <row r="3" spans="2:14" ht="18.5" thickBot="1" x14ac:dyDescent="0.6">
      <c r="M3" s="1"/>
      <c r="N3" s="1"/>
    </row>
    <row r="4" spans="2:14" ht="18.5" thickBot="1" x14ac:dyDescent="0.6">
      <c r="B4" s="25" t="s">
        <v>0</v>
      </c>
      <c r="C4" s="26"/>
      <c r="D4" s="39" t="s">
        <v>58</v>
      </c>
      <c r="E4" s="40"/>
      <c r="N4" s="1"/>
    </row>
    <row r="6" spans="2:14" x14ac:dyDescent="0.55000000000000004">
      <c r="B6" s="11" t="s">
        <v>1</v>
      </c>
      <c r="L6" s="10" t="s">
        <v>2</v>
      </c>
    </row>
    <row r="7" spans="2:14" x14ac:dyDescent="0.55000000000000004">
      <c r="B7" s="1" t="s">
        <v>4</v>
      </c>
      <c r="C7" s="1" t="s">
        <v>5</v>
      </c>
      <c r="D7" s="1" t="s">
        <v>6</v>
      </c>
      <c r="E7" s="1" t="s">
        <v>7</v>
      </c>
      <c r="F7" s="1" t="s">
        <v>8</v>
      </c>
      <c r="G7" s="1" t="s">
        <v>9</v>
      </c>
      <c r="H7" s="1" t="s">
        <v>10</v>
      </c>
      <c r="I7" s="1" t="s">
        <v>11</v>
      </c>
      <c r="K7" s="1"/>
      <c r="L7" s="9" t="s">
        <v>12</v>
      </c>
      <c r="M7" s="7" t="s">
        <v>13</v>
      </c>
      <c r="N7" s="4">
        <f ca="1">IFERROR(IF(計算結果[年間eGFR変化値]&lt;0,計算結果[年間eGFR変化値],"減少なし"),"")</f>
        <v>-9.986313879996306</v>
      </c>
    </row>
    <row r="8" spans="2:14" x14ac:dyDescent="0.55000000000000004">
      <c r="B8" s="2">
        <v>1</v>
      </c>
      <c r="C8" s="13"/>
      <c r="D8" s="14"/>
      <c r="E8" s="19">
        <v>2015</v>
      </c>
      <c r="F8" s="22"/>
      <c r="G8" s="22"/>
      <c r="H8" s="22">
        <v>70</v>
      </c>
      <c r="I8" s="22" t="s">
        <v>68</v>
      </c>
      <c r="L8" s="37" t="s">
        <v>14</v>
      </c>
      <c r="M8" s="8" t="s">
        <v>15</v>
      </c>
      <c r="N8" s="5">
        <f ca="1">IFERROR(計算結果[eGFR変化率年平均（直近2時点）],"")</f>
        <v>-0.16621129326047357</v>
      </c>
    </row>
    <row r="9" spans="2:14" x14ac:dyDescent="0.55000000000000004">
      <c r="B9" s="2">
        <v>2</v>
      </c>
      <c r="C9" s="15"/>
      <c r="D9" s="16"/>
      <c r="E9" s="20">
        <v>2016</v>
      </c>
      <c r="F9" s="22"/>
      <c r="G9" s="22"/>
      <c r="H9" s="22">
        <v>60</v>
      </c>
      <c r="I9" s="22" t="s">
        <v>69</v>
      </c>
      <c r="L9" s="38"/>
      <c r="M9" s="8" t="s">
        <v>18</v>
      </c>
      <c r="N9" s="5">
        <f ca="1">IFERROR(計算結果[eGFR変化率年平均（最古/最新2時点）],"")</f>
        <v>-0.14266171584913034</v>
      </c>
    </row>
    <row r="10" spans="2:14" x14ac:dyDescent="0.55000000000000004">
      <c r="B10" s="2">
        <v>3</v>
      </c>
      <c r="C10" s="15"/>
      <c r="D10" s="16"/>
      <c r="E10" s="20">
        <v>2017</v>
      </c>
      <c r="F10" s="22"/>
      <c r="G10" s="22"/>
      <c r="H10" s="22">
        <v>50</v>
      </c>
      <c r="I10" s="22" t="s">
        <v>69</v>
      </c>
      <c r="L10" s="9" t="s">
        <v>19</v>
      </c>
      <c r="M10" s="8" t="s">
        <v>20</v>
      </c>
      <c r="N10" s="4">
        <f ca="1">IFERROR(計算結果[eGFR3年後予測値],"")</f>
        <v>20.036504637311509</v>
      </c>
    </row>
    <row r="11" spans="2:14" x14ac:dyDescent="0.55000000000000004">
      <c r="B11" s="2">
        <v>4</v>
      </c>
      <c r="C11" s="15"/>
      <c r="D11" s="16"/>
      <c r="E11" s="20"/>
      <c r="F11" s="22"/>
      <c r="G11" s="22"/>
      <c r="H11" s="22"/>
      <c r="I11" s="22"/>
      <c r="L11" s="37" t="s">
        <v>46</v>
      </c>
      <c r="M11" s="8" t="s">
        <v>21</v>
      </c>
      <c r="N11" s="6">
        <f ca="1">IFERROR(IF(OR(回帰式[傾き]&gt;=0,DATE(2010,1,1)&gt;計算結果[eGFR30推定シリアル値]),"予測不可",計算結果[eGFR30推定シリアル値]),"")</f>
        <v>43466.834017327863</v>
      </c>
    </row>
    <row r="12" spans="2:14" x14ac:dyDescent="0.55000000000000004">
      <c r="B12" s="2">
        <v>5</v>
      </c>
      <c r="C12" s="15"/>
      <c r="D12" s="16"/>
      <c r="E12" s="20"/>
      <c r="F12" s="22"/>
      <c r="G12" s="22"/>
      <c r="H12" s="22"/>
      <c r="I12" s="22"/>
      <c r="L12" s="38"/>
      <c r="M12" s="8" t="s">
        <v>57</v>
      </c>
      <c r="N12" s="6">
        <f ca="1">IFERROR(IF(OR(回帰式[傾き]&gt;=0,DATE(2010,1,1)&gt;計算結果[eGFR10推定シリアル値]),"予測不可",計算結果[eGFR10推定シリアル値]),"")</f>
        <v>44197.834473324212</v>
      </c>
    </row>
    <row r="13" spans="2:14" x14ac:dyDescent="0.55000000000000004">
      <c r="B13" s="2">
        <v>6</v>
      </c>
      <c r="C13" s="15"/>
      <c r="D13" s="16"/>
      <c r="E13" s="20"/>
      <c r="F13" s="22"/>
      <c r="G13" s="22"/>
      <c r="H13" s="22"/>
      <c r="I13" s="22"/>
    </row>
    <row r="14" spans="2:14" x14ac:dyDescent="0.55000000000000004">
      <c r="B14" s="2">
        <v>7</v>
      </c>
      <c r="C14" s="15"/>
      <c r="D14" s="16"/>
      <c r="E14" s="20"/>
      <c r="F14" s="22"/>
      <c r="G14" s="22"/>
      <c r="H14" s="22"/>
      <c r="I14" s="22"/>
      <c r="L14" s="10" t="s">
        <v>3</v>
      </c>
    </row>
    <row r="15" spans="2:14" x14ac:dyDescent="0.55000000000000004">
      <c r="B15" s="2">
        <v>8</v>
      </c>
      <c r="C15" s="15"/>
      <c r="D15" s="16"/>
      <c r="E15" s="20"/>
      <c r="F15" s="22"/>
      <c r="G15" s="22"/>
      <c r="H15" s="22"/>
      <c r="I15" s="22"/>
      <c r="L15" s="1" t="s">
        <v>54</v>
      </c>
      <c r="M15" s="1" t="s">
        <v>16</v>
      </c>
      <c r="N15" s="1" t="s">
        <v>17</v>
      </c>
    </row>
    <row r="16" spans="2:14" x14ac:dyDescent="0.55000000000000004">
      <c r="B16" s="2">
        <v>9</v>
      </c>
      <c r="C16" s="15"/>
      <c r="D16" s="16"/>
      <c r="E16" s="20"/>
      <c r="F16" s="22"/>
      <c r="G16" s="22"/>
      <c r="H16" s="22"/>
      <c r="I16" s="22"/>
      <c r="L16" s="1">
        <v>1</v>
      </c>
      <c r="M16" s="3">
        <f ca="1">IF(腎症病期[[#This Row],[腎症病期]]="","",INDEX(グラフ用②[年月日],腎症病期[[#This Row],[古い順]],1))</f>
        <v>42005</v>
      </c>
      <c r="N16" s="1" t="str">
        <f>INDEX(グラフ用②[最終判定②],腎症病期[[#This Row],[古い順]],1)</f>
        <v>第1期(腎症前期)</v>
      </c>
    </row>
    <row r="17" spans="2:14" x14ac:dyDescent="0.55000000000000004">
      <c r="B17" s="2">
        <v>10</v>
      </c>
      <c r="C17" s="15"/>
      <c r="D17" s="16"/>
      <c r="E17" s="20"/>
      <c r="F17" s="22"/>
      <c r="G17" s="22"/>
      <c r="H17" s="22"/>
      <c r="I17" s="22"/>
      <c r="L17" s="1">
        <v>2</v>
      </c>
      <c r="M17" s="3">
        <f>INDEX(グラフ用②[年月日],腎症病期[[#This Row],[古い順]],1)</f>
        <v>42370</v>
      </c>
      <c r="N17" s="1" t="str">
        <f>INDEX(グラフ用②[最終判定②],腎症病期[[#This Row],[古い順]],1)</f>
        <v>第2期(早期腎症期)</v>
      </c>
    </row>
    <row r="18" spans="2:14" x14ac:dyDescent="0.55000000000000004">
      <c r="B18" s="2">
        <v>11</v>
      </c>
      <c r="C18" s="15"/>
      <c r="D18" s="16"/>
      <c r="E18" s="20"/>
      <c r="F18" s="22"/>
      <c r="G18" s="22"/>
      <c r="H18" s="22"/>
      <c r="I18" s="22"/>
      <c r="L18" s="1">
        <v>3</v>
      </c>
      <c r="M18" s="3">
        <f>INDEX(グラフ用②[年月日],腎症病期[[#This Row],[古い順]],1)</f>
        <v>42736</v>
      </c>
      <c r="N18" s="1" t="str">
        <f>INDEX(グラフ用②[最終判定②],腎症病期[[#This Row],[古い順]],1)</f>
        <v>第2期(早期腎症期)</v>
      </c>
    </row>
    <row r="19" spans="2:14" x14ac:dyDescent="0.55000000000000004">
      <c r="B19" s="2">
        <v>12</v>
      </c>
      <c r="C19" s="15"/>
      <c r="D19" s="16"/>
      <c r="E19" s="20"/>
      <c r="F19" s="22"/>
      <c r="G19" s="22"/>
      <c r="H19" s="22"/>
      <c r="I19" s="22"/>
      <c r="L19" s="1">
        <v>4</v>
      </c>
      <c r="M19" s="3" t="str">
        <f>INDEX(グラフ用②[年月日],腎症病期[[#This Row],[古い順]],1)</f>
        <v/>
      </c>
      <c r="N19" s="1" t="str">
        <f>INDEX(グラフ用②[最終判定②],腎症病期[[#This Row],[古い順]],1)</f>
        <v/>
      </c>
    </row>
    <row r="20" spans="2:14" x14ac:dyDescent="0.55000000000000004">
      <c r="B20" s="2">
        <v>13</v>
      </c>
      <c r="C20" s="15"/>
      <c r="D20" s="16"/>
      <c r="E20" s="20"/>
      <c r="F20" s="22"/>
      <c r="G20" s="22"/>
      <c r="H20" s="22"/>
      <c r="I20" s="22"/>
      <c r="L20" s="1">
        <v>5</v>
      </c>
      <c r="M20" s="3" t="str">
        <f>INDEX(グラフ用②[年月日],腎症病期[[#This Row],[古い順]],1)</f>
        <v/>
      </c>
      <c r="N20" s="1" t="str">
        <f>INDEX(グラフ用②[最終判定②],腎症病期[[#This Row],[古い順]],1)</f>
        <v/>
      </c>
    </row>
    <row r="21" spans="2:14" x14ac:dyDescent="0.55000000000000004">
      <c r="B21" s="2">
        <v>14</v>
      </c>
      <c r="C21" s="15"/>
      <c r="D21" s="16"/>
      <c r="E21" s="20"/>
      <c r="F21" s="22"/>
      <c r="G21" s="22"/>
      <c r="H21" s="22"/>
      <c r="I21" s="22"/>
      <c r="L21" s="1">
        <v>6</v>
      </c>
      <c r="M21" s="3" t="str">
        <f>INDEX(グラフ用②[年月日],腎症病期[[#This Row],[古い順]],1)</f>
        <v/>
      </c>
      <c r="N21" s="1" t="str">
        <f>INDEX(グラフ用②[最終判定②],腎症病期[[#This Row],[古い順]],1)</f>
        <v/>
      </c>
    </row>
    <row r="22" spans="2:14" x14ac:dyDescent="0.55000000000000004">
      <c r="B22" s="2">
        <v>15</v>
      </c>
      <c r="C22" s="15"/>
      <c r="D22" s="16"/>
      <c r="E22" s="20"/>
      <c r="F22" s="22"/>
      <c r="G22" s="22"/>
      <c r="H22" s="22"/>
      <c r="I22" s="22"/>
      <c r="L22" s="1">
        <v>7</v>
      </c>
      <c r="M22" s="3" t="str">
        <f>INDEX(グラフ用②[年月日],腎症病期[[#This Row],[古い順]],1)</f>
        <v/>
      </c>
      <c r="N22" s="1" t="str">
        <f>INDEX(グラフ用②[最終判定②],腎症病期[[#This Row],[古い順]],1)</f>
        <v/>
      </c>
    </row>
    <row r="23" spans="2:14" x14ac:dyDescent="0.55000000000000004">
      <c r="B23" s="2">
        <v>16</v>
      </c>
      <c r="C23" s="15"/>
      <c r="D23" s="16"/>
      <c r="E23" s="20"/>
      <c r="F23" s="22"/>
      <c r="G23" s="22"/>
      <c r="H23" s="22"/>
      <c r="I23" s="22"/>
      <c r="L23" s="1">
        <v>8</v>
      </c>
      <c r="M23" s="3" t="str">
        <f>INDEX(グラフ用②[年月日],腎症病期[[#This Row],[古い順]],1)</f>
        <v/>
      </c>
      <c r="N23" s="1" t="str">
        <f>INDEX(グラフ用②[最終判定②],腎症病期[[#This Row],[古い順]],1)</f>
        <v/>
      </c>
    </row>
    <row r="24" spans="2:14" x14ac:dyDescent="0.55000000000000004">
      <c r="B24" s="2">
        <v>17</v>
      </c>
      <c r="C24" s="15"/>
      <c r="D24" s="16"/>
      <c r="E24" s="20"/>
      <c r="F24" s="22"/>
      <c r="G24" s="22"/>
      <c r="H24" s="22"/>
      <c r="I24" s="22"/>
      <c r="L24" s="1">
        <v>9</v>
      </c>
      <c r="M24" s="3" t="str">
        <f>INDEX(グラフ用②[年月日],腎症病期[[#This Row],[古い順]],1)</f>
        <v/>
      </c>
      <c r="N24" s="1" t="str">
        <f>INDEX(グラフ用②[最終判定②],腎症病期[[#This Row],[古い順]],1)</f>
        <v/>
      </c>
    </row>
    <row r="25" spans="2:14" x14ac:dyDescent="0.55000000000000004">
      <c r="B25" s="2">
        <v>18</v>
      </c>
      <c r="C25" s="15"/>
      <c r="D25" s="16"/>
      <c r="E25" s="20"/>
      <c r="F25" s="22"/>
      <c r="G25" s="22"/>
      <c r="H25" s="22"/>
      <c r="I25" s="22"/>
      <c r="L25" s="1">
        <v>10</v>
      </c>
      <c r="M25" s="3" t="str">
        <f>INDEX(グラフ用②[年月日],腎症病期[[#This Row],[古い順]],1)</f>
        <v/>
      </c>
      <c r="N25" s="1" t="str">
        <f>INDEX(グラフ用②[最終判定②],腎症病期[[#This Row],[古い順]],1)</f>
        <v/>
      </c>
    </row>
    <row r="26" spans="2:14" x14ac:dyDescent="0.55000000000000004">
      <c r="B26" s="2">
        <v>19</v>
      </c>
      <c r="C26" s="15"/>
      <c r="D26" s="16"/>
      <c r="E26" s="20"/>
      <c r="F26" s="22"/>
      <c r="G26" s="22"/>
      <c r="H26" s="22"/>
      <c r="I26" s="22"/>
      <c r="L26" s="1">
        <v>11</v>
      </c>
      <c r="M26" s="3" t="str">
        <f>INDEX(グラフ用②[年月日],腎症病期[[#This Row],[古い順]],1)</f>
        <v/>
      </c>
      <c r="N26" s="1" t="str">
        <f>INDEX(グラフ用②[最終判定②],腎症病期[[#This Row],[古い順]],1)</f>
        <v/>
      </c>
    </row>
    <row r="27" spans="2:14" x14ac:dyDescent="0.55000000000000004">
      <c r="B27" s="2">
        <v>20</v>
      </c>
      <c r="C27" s="17"/>
      <c r="D27" s="18"/>
      <c r="E27" s="21"/>
      <c r="F27" s="22"/>
      <c r="G27" s="22"/>
      <c r="H27" s="22"/>
      <c r="I27" s="22"/>
      <c r="L27" s="1">
        <v>12</v>
      </c>
      <c r="M27" s="3" t="str">
        <f>INDEX(グラフ用②[年月日],腎症病期[[#This Row],[古い順]],1)</f>
        <v/>
      </c>
      <c r="N27" s="1" t="str">
        <f>INDEX(グラフ用②[最終判定②],腎症病期[[#This Row],[古い順]],1)</f>
        <v/>
      </c>
    </row>
    <row r="28" spans="2:14" x14ac:dyDescent="0.55000000000000004">
      <c r="B28" s="2">
        <v>21</v>
      </c>
      <c r="C28" s="17"/>
      <c r="D28" s="18"/>
      <c r="E28" s="21"/>
      <c r="F28" s="22"/>
      <c r="G28" s="22"/>
      <c r="H28" s="22"/>
      <c r="I28" s="22"/>
      <c r="L28" s="1">
        <v>13</v>
      </c>
      <c r="M28" s="3" t="str">
        <f>INDEX(グラフ用②[年月日],腎症病期[[#This Row],[古い順]],1)</f>
        <v/>
      </c>
      <c r="N28" s="1" t="str">
        <f>INDEX(グラフ用②[最終判定②],腎症病期[[#This Row],[古い順]],1)</f>
        <v/>
      </c>
    </row>
    <row r="29" spans="2:14" x14ac:dyDescent="0.55000000000000004">
      <c r="B29" s="2">
        <v>22</v>
      </c>
      <c r="C29" s="17"/>
      <c r="D29" s="18"/>
      <c r="E29" s="21"/>
      <c r="F29" s="22"/>
      <c r="G29" s="22"/>
      <c r="H29" s="22"/>
      <c r="I29" s="22"/>
      <c r="L29" s="1">
        <v>14</v>
      </c>
      <c r="M29" s="3" t="str">
        <f>INDEX(グラフ用②[年月日],腎症病期[[#This Row],[古い順]],1)</f>
        <v/>
      </c>
      <c r="N29" s="1" t="str">
        <f>INDEX(グラフ用②[最終判定②],腎症病期[[#This Row],[古い順]],1)</f>
        <v/>
      </c>
    </row>
    <row r="30" spans="2:14" x14ac:dyDescent="0.55000000000000004">
      <c r="B30" s="2">
        <v>23</v>
      </c>
      <c r="C30" s="17"/>
      <c r="D30" s="18"/>
      <c r="E30" s="21"/>
      <c r="F30" s="22"/>
      <c r="G30" s="22"/>
      <c r="H30" s="22"/>
      <c r="I30" s="22"/>
      <c r="L30" s="1">
        <v>15</v>
      </c>
      <c r="M30" s="3" t="str">
        <f>INDEX(グラフ用②[年月日],腎症病期[[#This Row],[古い順]],1)</f>
        <v/>
      </c>
      <c r="N30" s="1" t="str">
        <f>INDEX(グラフ用②[最終判定②],腎症病期[[#This Row],[古い順]],1)</f>
        <v/>
      </c>
    </row>
    <row r="31" spans="2:14" x14ac:dyDescent="0.55000000000000004">
      <c r="B31" s="2">
        <v>24</v>
      </c>
      <c r="C31" s="17"/>
      <c r="D31" s="18"/>
      <c r="E31" s="21"/>
      <c r="F31" s="22"/>
      <c r="G31" s="22"/>
      <c r="H31" s="22"/>
      <c r="I31" s="22"/>
      <c r="L31" s="1">
        <v>16</v>
      </c>
      <c r="M31" s="3" t="str">
        <f>INDEX(グラフ用②[年月日],腎症病期[[#This Row],[古い順]],1)</f>
        <v/>
      </c>
      <c r="N31" s="1" t="str">
        <f>INDEX(グラフ用②[最終判定②],腎症病期[[#This Row],[古い順]],1)</f>
        <v/>
      </c>
    </row>
    <row r="32" spans="2:14" x14ac:dyDescent="0.55000000000000004">
      <c r="B32" s="2">
        <v>25</v>
      </c>
      <c r="C32" s="17"/>
      <c r="D32" s="18"/>
      <c r="E32" s="21"/>
      <c r="F32" s="22"/>
      <c r="G32" s="22"/>
      <c r="H32" s="22"/>
      <c r="I32" s="22"/>
      <c r="L32" s="1">
        <v>17</v>
      </c>
      <c r="M32" s="3" t="str">
        <f>INDEX(グラフ用②[年月日],腎症病期[[#This Row],[古い順]],1)</f>
        <v/>
      </c>
      <c r="N32" s="1" t="str">
        <f>INDEX(グラフ用②[最終判定②],腎症病期[[#This Row],[古い順]],1)</f>
        <v/>
      </c>
    </row>
    <row r="33" spans="2:14" x14ac:dyDescent="0.55000000000000004">
      <c r="B33" s="2">
        <v>26</v>
      </c>
      <c r="C33" s="17"/>
      <c r="D33" s="18"/>
      <c r="E33" s="21"/>
      <c r="F33" s="22"/>
      <c r="G33" s="22"/>
      <c r="H33" s="22"/>
      <c r="I33" s="22"/>
      <c r="L33" s="1">
        <v>18</v>
      </c>
      <c r="M33" s="3" t="str">
        <f>INDEX(グラフ用②[年月日],腎症病期[[#This Row],[古い順]],1)</f>
        <v/>
      </c>
      <c r="N33" s="1" t="str">
        <f>INDEX(グラフ用②[最終判定②],腎症病期[[#This Row],[古い順]],1)</f>
        <v/>
      </c>
    </row>
    <row r="34" spans="2:14" x14ac:dyDescent="0.55000000000000004">
      <c r="B34" s="2">
        <v>27</v>
      </c>
      <c r="C34" s="17"/>
      <c r="D34" s="18"/>
      <c r="E34" s="21"/>
      <c r="F34" s="22"/>
      <c r="G34" s="22"/>
      <c r="H34" s="22"/>
      <c r="I34" s="22"/>
      <c r="L34" s="1">
        <v>19</v>
      </c>
      <c r="M34" s="3" t="str">
        <f>INDEX(グラフ用②[年月日],腎症病期[[#This Row],[古い順]],1)</f>
        <v/>
      </c>
      <c r="N34" s="1" t="str">
        <f>INDEX(グラフ用②[最終判定②],腎症病期[[#This Row],[古い順]],1)</f>
        <v/>
      </c>
    </row>
    <row r="35" spans="2:14" x14ac:dyDescent="0.55000000000000004">
      <c r="B35" s="2">
        <v>28</v>
      </c>
      <c r="C35" s="17"/>
      <c r="D35" s="18"/>
      <c r="E35" s="21"/>
      <c r="F35" s="22"/>
      <c r="G35" s="22"/>
      <c r="H35" s="22"/>
      <c r="I35" s="22"/>
      <c r="L35" s="1">
        <v>20</v>
      </c>
      <c r="M35" s="3" t="str">
        <f>INDEX(グラフ用②[年月日],腎症病期[[#This Row],[古い順]],1)</f>
        <v/>
      </c>
      <c r="N35" s="1" t="str">
        <f>INDEX(グラフ用②[最終判定②],腎症病期[[#This Row],[古い順]],1)</f>
        <v/>
      </c>
    </row>
    <row r="36" spans="2:14" x14ac:dyDescent="0.55000000000000004">
      <c r="B36" s="2">
        <v>29</v>
      </c>
      <c r="C36" s="17"/>
      <c r="D36" s="18"/>
      <c r="E36" s="21"/>
      <c r="F36" s="22"/>
      <c r="G36" s="22"/>
      <c r="H36" s="22"/>
      <c r="I36" s="22"/>
      <c r="L36" s="1">
        <v>21</v>
      </c>
      <c r="M36" s="3" t="str">
        <f>INDEX(グラフ用②[年月日],腎症病期[[#This Row],[古い順]],1)</f>
        <v/>
      </c>
      <c r="N36" s="1" t="str">
        <f>INDEX(グラフ用②[最終判定②],腎症病期[[#This Row],[古い順]],1)</f>
        <v/>
      </c>
    </row>
    <row r="37" spans="2:14" x14ac:dyDescent="0.55000000000000004">
      <c r="B37" s="2">
        <v>30</v>
      </c>
      <c r="C37" s="17"/>
      <c r="D37" s="18"/>
      <c r="E37" s="21"/>
      <c r="F37" s="22"/>
      <c r="G37" s="22"/>
      <c r="H37" s="22"/>
      <c r="I37" s="22"/>
      <c r="L37" s="1">
        <v>22</v>
      </c>
      <c r="M37" s="3" t="str">
        <f>INDEX(グラフ用②[年月日],腎症病期[[#This Row],[古い順]],1)</f>
        <v/>
      </c>
      <c r="N37" s="1" t="str">
        <f>INDEX(グラフ用②[最終判定②],腎症病期[[#This Row],[古い順]],1)</f>
        <v/>
      </c>
    </row>
    <row r="38" spans="2:14" x14ac:dyDescent="0.55000000000000004">
      <c r="B38" s="2">
        <v>31</v>
      </c>
      <c r="C38" s="17"/>
      <c r="D38" s="18"/>
      <c r="E38" s="21"/>
      <c r="F38" s="22"/>
      <c r="G38" s="22"/>
      <c r="H38" s="22"/>
      <c r="I38" s="22"/>
      <c r="L38" s="1">
        <v>23</v>
      </c>
      <c r="M38" s="3" t="str">
        <f>INDEX(グラフ用②[年月日],腎症病期[[#This Row],[古い順]],1)</f>
        <v/>
      </c>
      <c r="N38" s="1" t="str">
        <f>INDEX(グラフ用②[最終判定②],腎症病期[[#This Row],[古い順]],1)</f>
        <v/>
      </c>
    </row>
    <row r="39" spans="2:14" x14ac:dyDescent="0.55000000000000004">
      <c r="B39" s="2">
        <v>32</v>
      </c>
      <c r="C39" s="17"/>
      <c r="D39" s="18"/>
      <c r="E39" s="21"/>
      <c r="F39" s="22"/>
      <c r="G39" s="22"/>
      <c r="H39" s="22"/>
      <c r="I39" s="22"/>
      <c r="L39" s="1">
        <v>24</v>
      </c>
      <c r="M39" s="3" t="str">
        <f>INDEX(グラフ用②[年月日],腎症病期[[#This Row],[古い順]],1)</f>
        <v/>
      </c>
      <c r="N39" s="1" t="str">
        <f>INDEX(グラフ用②[最終判定②],腎症病期[[#This Row],[古い順]],1)</f>
        <v/>
      </c>
    </row>
    <row r="40" spans="2:14" x14ac:dyDescent="0.55000000000000004">
      <c r="B40" s="2">
        <v>33</v>
      </c>
      <c r="C40" s="17"/>
      <c r="D40" s="18"/>
      <c r="E40" s="21"/>
      <c r="F40" s="22"/>
      <c r="G40" s="22"/>
      <c r="H40" s="22"/>
      <c r="I40" s="22"/>
      <c r="L40" s="1">
        <v>25</v>
      </c>
      <c r="M40" s="3" t="str">
        <f>INDEX(グラフ用②[年月日],腎症病期[[#This Row],[古い順]],1)</f>
        <v/>
      </c>
      <c r="N40" s="1" t="str">
        <f>INDEX(グラフ用②[最終判定②],腎症病期[[#This Row],[古い順]],1)</f>
        <v/>
      </c>
    </row>
    <row r="41" spans="2:14" x14ac:dyDescent="0.55000000000000004">
      <c r="B41" s="2">
        <v>34</v>
      </c>
      <c r="C41" s="17"/>
      <c r="D41" s="18"/>
      <c r="E41" s="21"/>
      <c r="F41" s="22"/>
      <c r="G41" s="22"/>
      <c r="H41" s="22"/>
      <c r="I41" s="22"/>
      <c r="L41" s="1">
        <v>26</v>
      </c>
      <c r="M41" s="3" t="str">
        <f>INDEX(グラフ用②[年月日],腎症病期[[#This Row],[古い順]],1)</f>
        <v/>
      </c>
      <c r="N41" s="1" t="str">
        <f>INDEX(グラフ用②[最終判定②],腎症病期[[#This Row],[古い順]],1)</f>
        <v/>
      </c>
    </row>
    <row r="42" spans="2:14" x14ac:dyDescent="0.55000000000000004">
      <c r="B42" s="2">
        <v>35</v>
      </c>
      <c r="C42" s="17"/>
      <c r="D42" s="18"/>
      <c r="E42" s="21"/>
      <c r="F42" s="22"/>
      <c r="G42" s="22"/>
      <c r="H42" s="22"/>
      <c r="I42" s="22"/>
      <c r="L42" s="1">
        <v>27</v>
      </c>
      <c r="M42" s="3" t="str">
        <f>INDEX(グラフ用②[年月日],腎症病期[[#This Row],[古い順]],1)</f>
        <v/>
      </c>
      <c r="N42" s="1" t="str">
        <f>INDEX(グラフ用②[最終判定②],腎症病期[[#This Row],[古い順]],1)</f>
        <v/>
      </c>
    </row>
    <row r="43" spans="2:14" x14ac:dyDescent="0.55000000000000004">
      <c r="B43" s="2">
        <v>36</v>
      </c>
      <c r="C43" s="17"/>
      <c r="D43" s="18"/>
      <c r="E43" s="21"/>
      <c r="F43" s="22"/>
      <c r="G43" s="22"/>
      <c r="H43" s="22"/>
      <c r="I43" s="22"/>
      <c r="L43" s="1">
        <v>28</v>
      </c>
      <c r="M43" s="3" t="str">
        <f>INDEX(グラフ用②[年月日],腎症病期[[#This Row],[古い順]],1)</f>
        <v/>
      </c>
      <c r="N43" s="1" t="str">
        <f>INDEX(グラフ用②[最終判定②],腎症病期[[#This Row],[古い順]],1)</f>
        <v/>
      </c>
    </row>
    <row r="44" spans="2:14" x14ac:dyDescent="0.55000000000000004">
      <c r="B44" s="2">
        <v>37</v>
      </c>
      <c r="C44" s="17"/>
      <c r="D44" s="18"/>
      <c r="E44" s="21"/>
      <c r="F44" s="22"/>
      <c r="G44" s="22"/>
      <c r="H44" s="22"/>
      <c r="I44" s="22"/>
      <c r="L44" s="1">
        <v>29</v>
      </c>
      <c r="M44" s="3" t="str">
        <f>INDEX(グラフ用②[年月日],腎症病期[[#This Row],[古い順]],1)</f>
        <v/>
      </c>
      <c r="N44" s="1" t="str">
        <f>INDEX(グラフ用②[最終判定②],腎症病期[[#This Row],[古い順]],1)</f>
        <v/>
      </c>
    </row>
    <row r="45" spans="2:14" x14ac:dyDescent="0.55000000000000004">
      <c r="B45" s="2">
        <v>38</v>
      </c>
      <c r="C45" s="17"/>
      <c r="D45" s="18"/>
      <c r="E45" s="21"/>
      <c r="F45" s="22"/>
      <c r="G45" s="22"/>
      <c r="H45" s="22"/>
      <c r="I45" s="22"/>
      <c r="L45" s="1">
        <v>30</v>
      </c>
      <c r="M45" s="3" t="str">
        <f>INDEX(グラフ用②[年月日],腎症病期[[#This Row],[古い順]],1)</f>
        <v/>
      </c>
      <c r="N45" s="1" t="str">
        <f>INDEX(グラフ用②[最終判定②],腎症病期[[#This Row],[古い順]],1)</f>
        <v/>
      </c>
    </row>
    <row r="46" spans="2:14" x14ac:dyDescent="0.55000000000000004">
      <c r="B46" s="2">
        <v>39</v>
      </c>
      <c r="C46" s="17"/>
      <c r="D46" s="18"/>
      <c r="E46" s="21"/>
      <c r="F46" s="22"/>
      <c r="G46" s="22"/>
      <c r="H46" s="22"/>
      <c r="I46" s="22"/>
      <c r="L46" s="1">
        <v>31</v>
      </c>
      <c r="M46" s="3" t="str">
        <f>INDEX(グラフ用②[年月日],腎症病期[[#This Row],[古い順]],1)</f>
        <v/>
      </c>
      <c r="N46" s="1" t="str">
        <f>INDEX(グラフ用②[最終判定②],腎症病期[[#This Row],[古い順]],1)</f>
        <v/>
      </c>
    </row>
    <row r="47" spans="2:14" x14ac:dyDescent="0.55000000000000004">
      <c r="B47" s="2">
        <v>40</v>
      </c>
      <c r="C47" s="17"/>
      <c r="D47" s="18"/>
      <c r="E47" s="21"/>
      <c r="F47" s="22"/>
      <c r="G47" s="22"/>
      <c r="H47" s="22"/>
      <c r="I47" s="22"/>
      <c r="L47" s="1">
        <v>32</v>
      </c>
      <c r="M47" s="3" t="str">
        <f>INDEX(グラフ用②[年月日],腎症病期[[#This Row],[古い順]],1)</f>
        <v/>
      </c>
      <c r="N47" s="1" t="str">
        <f>INDEX(グラフ用②[最終判定②],腎症病期[[#This Row],[古い順]],1)</f>
        <v/>
      </c>
    </row>
    <row r="48" spans="2:14" x14ac:dyDescent="0.55000000000000004">
      <c r="B48" s="2">
        <v>41</v>
      </c>
      <c r="C48" s="17"/>
      <c r="D48" s="18"/>
      <c r="E48" s="21"/>
      <c r="F48" s="22"/>
      <c r="G48" s="22"/>
      <c r="H48" s="22"/>
      <c r="I48" s="22"/>
      <c r="L48" s="1">
        <v>33</v>
      </c>
      <c r="M48" s="3" t="str">
        <f>INDEX(グラフ用②[年月日],腎症病期[[#This Row],[古い順]],1)</f>
        <v/>
      </c>
      <c r="N48" s="1" t="str">
        <f>INDEX(グラフ用②[最終判定②],腎症病期[[#This Row],[古い順]],1)</f>
        <v/>
      </c>
    </row>
    <row r="49" spans="2:14" x14ac:dyDescent="0.55000000000000004">
      <c r="B49" s="2">
        <v>42</v>
      </c>
      <c r="C49" s="17"/>
      <c r="D49" s="18"/>
      <c r="E49" s="21"/>
      <c r="F49" s="22"/>
      <c r="G49" s="22"/>
      <c r="H49" s="22"/>
      <c r="I49" s="22"/>
      <c r="L49" s="1">
        <v>34</v>
      </c>
      <c r="M49" s="3" t="str">
        <f>INDEX(グラフ用②[年月日],腎症病期[[#This Row],[古い順]],1)</f>
        <v/>
      </c>
      <c r="N49" s="1" t="str">
        <f>INDEX(グラフ用②[最終判定②],腎症病期[[#This Row],[古い順]],1)</f>
        <v/>
      </c>
    </row>
    <row r="50" spans="2:14" x14ac:dyDescent="0.55000000000000004">
      <c r="B50" s="2">
        <v>43</v>
      </c>
      <c r="C50" s="17"/>
      <c r="D50" s="18"/>
      <c r="E50" s="21"/>
      <c r="F50" s="22"/>
      <c r="G50" s="22"/>
      <c r="H50" s="22"/>
      <c r="I50" s="22"/>
      <c r="L50" s="1">
        <v>35</v>
      </c>
      <c r="M50" s="3" t="str">
        <f>INDEX(グラフ用②[年月日],腎症病期[[#This Row],[古い順]],1)</f>
        <v/>
      </c>
      <c r="N50" s="1" t="str">
        <f>INDEX(グラフ用②[最終判定②],腎症病期[[#This Row],[古い順]],1)</f>
        <v/>
      </c>
    </row>
    <row r="51" spans="2:14" x14ac:dyDescent="0.55000000000000004">
      <c r="B51" s="2">
        <v>44</v>
      </c>
      <c r="C51" s="17"/>
      <c r="D51" s="18"/>
      <c r="E51" s="21"/>
      <c r="F51" s="22"/>
      <c r="G51" s="22"/>
      <c r="H51" s="22"/>
      <c r="I51" s="22"/>
      <c r="L51" s="1">
        <v>36</v>
      </c>
      <c r="M51" s="3" t="str">
        <f>INDEX(グラフ用②[年月日],腎症病期[[#This Row],[古い順]],1)</f>
        <v/>
      </c>
      <c r="N51" s="1" t="str">
        <f>INDEX(グラフ用②[最終判定②],腎症病期[[#This Row],[古い順]],1)</f>
        <v/>
      </c>
    </row>
    <row r="52" spans="2:14" x14ac:dyDescent="0.55000000000000004">
      <c r="B52" s="2">
        <v>45</v>
      </c>
      <c r="C52" s="17"/>
      <c r="D52" s="18"/>
      <c r="E52" s="21"/>
      <c r="F52" s="22"/>
      <c r="G52" s="22"/>
      <c r="H52" s="22"/>
      <c r="I52" s="22"/>
      <c r="L52" s="1">
        <v>37</v>
      </c>
      <c r="M52" s="3" t="str">
        <f>INDEX(グラフ用②[年月日],腎症病期[[#This Row],[古い順]],1)</f>
        <v/>
      </c>
      <c r="N52" s="1" t="str">
        <f>INDEX(グラフ用②[最終判定②],腎症病期[[#This Row],[古い順]],1)</f>
        <v/>
      </c>
    </row>
    <row r="53" spans="2:14" x14ac:dyDescent="0.55000000000000004">
      <c r="B53" s="2">
        <v>46</v>
      </c>
      <c r="C53" s="17"/>
      <c r="D53" s="18"/>
      <c r="E53" s="21"/>
      <c r="F53" s="22"/>
      <c r="G53" s="22"/>
      <c r="H53" s="22"/>
      <c r="I53" s="22"/>
      <c r="L53" s="1">
        <v>38</v>
      </c>
      <c r="M53" s="3" t="str">
        <f>INDEX(グラフ用②[年月日],腎症病期[[#This Row],[古い順]],1)</f>
        <v/>
      </c>
      <c r="N53" s="1" t="str">
        <f>INDEX(グラフ用②[最終判定②],腎症病期[[#This Row],[古い順]],1)</f>
        <v/>
      </c>
    </row>
    <row r="54" spans="2:14" x14ac:dyDescent="0.55000000000000004">
      <c r="B54" s="2">
        <v>47</v>
      </c>
      <c r="C54" s="17"/>
      <c r="D54" s="18"/>
      <c r="E54" s="21"/>
      <c r="F54" s="22"/>
      <c r="G54" s="22"/>
      <c r="H54" s="22"/>
      <c r="I54" s="22"/>
      <c r="L54" s="1">
        <v>39</v>
      </c>
      <c r="M54" s="3" t="str">
        <f>INDEX(グラフ用②[年月日],腎症病期[[#This Row],[古い順]],1)</f>
        <v/>
      </c>
      <c r="N54" s="1" t="str">
        <f>INDEX(グラフ用②[最終判定②],腎症病期[[#This Row],[古い順]],1)</f>
        <v/>
      </c>
    </row>
    <row r="55" spans="2:14" x14ac:dyDescent="0.55000000000000004">
      <c r="B55" s="2">
        <v>48</v>
      </c>
      <c r="C55" s="17"/>
      <c r="D55" s="18"/>
      <c r="E55" s="21"/>
      <c r="F55" s="22"/>
      <c r="G55" s="22"/>
      <c r="H55" s="22"/>
      <c r="I55" s="22"/>
      <c r="L55" s="1">
        <v>40</v>
      </c>
      <c r="M55" s="3" t="str">
        <f>INDEX(グラフ用②[年月日],腎症病期[[#This Row],[古い順]],1)</f>
        <v/>
      </c>
      <c r="N55" s="1" t="str">
        <f>INDEX(グラフ用②[最終判定②],腎症病期[[#This Row],[古い順]],1)</f>
        <v/>
      </c>
    </row>
    <row r="56" spans="2:14" x14ac:dyDescent="0.55000000000000004">
      <c r="B56" s="2">
        <v>49</v>
      </c>
      <c r="C56" s="17"/>
      <c r="D56" s="18"/>
      <c r="E56" s="21"/>
      <c r="F56" s="22"/>
      <c r="G56" s="22"/>
      <c r="H56" s="22"/>
      <c r="I56" s="22"/>
      <c r="L56" s="1">
        <v>41</v>
      </c>
      <c r="M56" s="3" t="str">
        <f>INDEX(グラフ用②[年月日],腎症病期[[#This Row],[古い順]],1)</f>
        <v/>
      </c>
      <c r="N56" s="1" t="str">
        <f>INDEX(グラフ用②[最終判定②],腎症病期[[#This Row],[古い順]],1)</f>
        <v/>
      </c>
    </row>
    <row r="57" spans="2:14" x14ac:dyDescent="0.55000000000000004">
      <c r="B57" s="2">
        <v>50</v>
      </c>
      <c r="C57" s="17"/>
      <c r="D57" s="18"/>
      <c r="E57" s="21"/>
      <c r="F57" s="22"/>
      <c r="G57" s="22"/>
      <c r="H57" s="22"/>
      <c r="I57" s="22"/>
      <c r="L57" s="1">
        <v>42</v>
      </c>
      <c r="M57" s="3" t="str">
        <f>INDEX(グラフ用②[年月日],腎症病期[[#This Row],[古い順]],1)</f>
        <v/>
      </c>
      <c r="N57" s="1" t="str">
        <f>INDEX(グラフ用②[最終判定②],腎症病期[[#This Row],[古い順]],1)</f>
        <v/>
      </c>
    </row>
    <row r="58" spans="2:14" x14ac:dyDescent="0.55000000000000004">
      <c r="B58" s="2">
        <v>51</v>
      </c>
      <c r="C58" s="17"/>
      <c r="D58" s="18"/>
      <c r="E58" s="21"/>
      <c r="F58" s="22"/>
      <c r="G58" s="22"/>
      <c r="H58" s="22"/>
      <c r="I58" s="22"/>
      <c r="L58" s="1">
        <v>43</v>
      </c>
      <c r="M58" s="3" t="str">
        <f>INDEX(グラフ用②[年月日],腎症病期[[#This Row],[古い順]],1)</f>
        <v/>
      </c>
      <c r="N58" s="1" t="str">
        <f>INDEX(グラフ用②[最終判定②],腎症病期[[#This Row],[古い順]],1)</f>
        <v/>
      </c>
    </row>
    <row r="59" spans="2:14" x14ac:dyDescent="0.55000000000000004">
      <c r="B59" s="2">
        <v>52</v>
      </c>
      <c r="C59" s="17"/>
      <c r="D59" s="18"/>
      <c r="E59" s="21"/>
      <c r="F59" s="22"/>
      <c r="G59" s="22"/>
      <c r="H59" s="22"/>
      <c r="I59" s="22"/>
      <c r="L59" s="1">
        <v>44</v>
      </c>
      <c r="M59" s="3" t="str">
        <f>INDEX(グラフ用②[年月日],腎症病期[[#This Row],[古い順]],1)</f>
        <v/>
      </c>
      <c r="N59" s="1" t="str">
        <f>INDEX(グラフ用②[最終判定②],腎症病期[[#This Row],[古い順]],1)</f>
        <v/>
      </c>
    </row>
    <row r="60" spans="2:14" x14ac:dyDescent="0.55000000000000004">
      <c r="B60" s="2">
        <v>53</v>
      </c>
      <c r="C60" s="17"/>
      <c r="D60" s="18"/>
      <c r="E60" s="21"/>
      <c r="F60" s="22"/>
      <c r="G60" s="22"/>
      <c r="H60" s="22"/>
      <c r="I60" s="22"/>
      <c r="L60" s="1">
        <v>45</v>
      </c>
      <c r="M60" s="3" t="str">
        <f>INDEX(グラフ用②[年月日],腎症病期[[#This Row],[古い順]],1)</f>
        <v/>
      </c>
      <c r="N60" s="1" t="str">
        <f>INDEX(グラフ用②[最終判定②],腎症病期[[#This Row],[古い順]],1)</f>
        <v/>
      </c>
    </row>
    <row r="61" spans="2:14" x14ac:dyDescent="0.55000000000000004">
      <c r="B61" s="2">
        <v>54</v>
      </c>
      <c r="C61" s="17"/>
      <c r="D61" s="18"/>
      <c r="E61" s="21"/>
      <c r="F61" s="22"/>
      <c r="G61" s="22"/>
      <c r="H61" s="22"/>
      <c r="I61" s="22"/>
      <c r="L61" s="1">
        <v>46</v>
      </c>
      <c r="M61" s="3" t="str">
        <f>INDEX(グラフ用②[年月日],腎症病期[[#This Row],[古い順]],1)</f>
        <v/>
      </c>
      <c r="N61" s="1" t="str">
        <f>INDEX(グラフ用②[最終判定②],腎症病期[[#This Row],[古い順]],1)</f>
        <v/>
      </c>
    </row>
    <row r="62" spans="2:14" x14ac:dyDescent="0.55000000000000004">
      <c r="B62" s="2">
        <v>55</v>
      </c>
      <c r="C62" s="17"/>
      <c r="D62" s="18"/>
      <c r="E62" s="21"/>
      <c r="F62" s="22"/>
      <c r="G62" s="22"/>
      <c r="H62" s="22"/>
      <c r="I62" s="22"/>
      <c r="L62" s="1">
        <v>47</v>
      </c>
      <c r="M62" s="3" t="str">
        <f>INDEX(グラフ用②[年月日],腎症病期[[#This Row],[古い順]],1)</f>
        <v/>
      </c>
      <c r="N62" s="1" t="str">
        <f>INDEX(グラフ用②[最終判定②],腎症病期[[#This Row],[古い順]],1)</f>
        <v/>
      </c>
    </row>
    <row r="63" spans="2:14" x14ac:dyDescent="0.55000000000000004">
      <c r="B63" s="2">
        <v>56</v>
      </c>
      <c r="C63" s="17"/>
      <c r="D63" s="18"/>
      <c r="E63" s="21"/>
      <c r="F63" s="22"/>
      <c r="G63" s="22"/>
      <c r="H63" s="22"/>
      <c r="I63" s="22"/>
      <c r="L63" s="1">
        <v>48</v>
      </c>
      <c r="M63" s="3" t="str">
        <f>INDEX(グラフ用②[年月日],腎症病期[[#This Row],[古い順]],1)</f>
        <v/>
      </c>
      <c r="N63" s="1" t="str">
        <f>INDEX(グラフ用②[最終判定②],腎症病期[[#This Row],[古い順]],1)</f>
        <v/>
      </c>
    </row>
    <row r="64" spans="2:14" x14ac:dyDescent="0.55000000000000004">
      <c r="B64" s="2">
        <v>57</v>
      </c>
      <c r="C64" s="17"/>
      <c r="D64" s="18"/>
      <c r="E64" s="21"/>
      <c r="F64" s="22"/>
      <c r="G64" s="22"/>
      <c r="H64" s="22"/>
      <c r="I64" s="22"/>
      <c r="L64" s="1">
        <v>49</v>
      </c>
      <c r="M64" s="3" t="str">
        <f>INDEX(グラフ用②[年月日],腎症病期[[#This Row],[古い順]],1)</f>
        <v/>
      </c>
      <c r="N64" s="1" t="str">
        <f>INDEX(グラフ用②[最終判定②],腎症病期[[#This Row],[古い順]],1)</f>
        <v/>
      </c>
    </row>
    <row r="65" spans="2:14" x14ac:dyDescent="0.55000000000000004">
      <c r="B65" s="2">
        <v>58</v>
      </c>
      <c r="C65" s="17"/>
      <c r="D65" s="18"/>
      <c r="E65" s="21"/>
      <c r="F65" s="22"/>
      <c r="G65" s="22"/>
      <c r="H65" s="22"/>
      <c r="I65" s="22"/>
      <c r="L65" s="1">
        <v>50</v>
      </c>
      <c r="M65" s="3" t="str">
        <f>INDEX(グラフ用②[年月日],腎症病期[[#This Row],[古い順]],1)</f>
        <v/>
      </c>
      <c r="N65" s="1" t="str">
        <f>INDEX(グラフ用②[最終判定②],腎症病期[[#This Row],[古い順]],1)</f>
        <v/>
      </c>
    </row>
    <row r="66" spans="2:14" x14ac:dyDescent="0.55000000000000004">
      <c r="B66" s="2">
        <v>59</v>
      </c>
      <c r="C66" s="17"/>
      <c r="D66" s="18"/>
      <c r="E66" s="21"/>
      <c r="F66" s="22"/>
      <c r="G66" s="22"/>
      <c r="H66" s="22"/>
      <c r="I66" s="22"/>
      <c r="L66" s="1">
        <v>51</v>
      </c>
      <c r="M66" s="3" t="str">
        <f>INDEX(グラフ用②[年月日],腎症病期[[#This Row],[古い順]],1)</f>
        <v/>
      </c>
      <c r="N66" s="1" t="str">
        <f>INDEX(グラフ用②[最終判定②],腎症病期[[#This Row],[古い順]],1)</f>
        <v/>
      </c>
    </row>
    <row r="67" spans="2:14" x14ac:dyDescent="0.55000000000000004">
      <c r="B67" s="2">
        <v>60</v>
      </c>
      <c r="C67" s="17"/>
      <c r="D67" s="18"/>
      <c r="E67" s="21"/>
      <c r="F67" s="22"/>
      <c r="G67" s="22"/>
      <c r="H67" s="22"/>
      <c r="I67" s="22"/>
      <c r="L67" s="1">
        <v>52</v>
      </c>
      <c r="M67" s="3" t="str">
        <f>INDEX(グラフ用②[年月日],腎症病期[[#This Row],[古い順]],1)</f>
        <v/>
      </c>
      <c r="N67" s="1" t="str">
        <f>INDEX(グラフ用②[最終判定②],腎症病期[[#This Row],[古い順]],1)</f>
        <v/>
      </c>
    </row>
    <row r="68" spans="2:14" x14ac:dyDescent="0.55000000000000004">
      <c r="B68" s="2">
        <v>61</v>
      </c>
      <c r="C68" s="17"/>
      <c r="D68" s="18"/>
      <c r="E68" s="21"/>
      <c r="F68" s="22"/>
      <c r="G68" s="22"/>
      <c r="H68" s="22"/>
      <c r="I68" s="22"/>
      <c r="L68" s="1">
        <v>53</v>
      </c>
      <c r="M68" s="3" t="str">
        <f>INDEX(グラフ用②[年月日],腎症病期[[#This Row],[古い順]],1)</f>
        <v/>
      </c>
      <c r="N68" s="1" t="str">
        <f>INDEX(グラフ用②[最終判定②],腎症病期[[#This Row],[古い順]],1)</f>
        <v/>
      </c>
    </row>
    <row r="69" spans="2:14" x14ac:dyDescent="0.55000000000000004">
      <c r="B69" s="2">
        <v>62</v>
      </c>
      <c r="C69" s="17"/>
      <c r="D69" s="18"/>
      <c r="E69" s="21"/>
      <c r="F69" s="22"/>
      <c r="G69" s="22"/>
      <c r="H69" s="22"/>
      <c r="I69" s="22"/>
      <c r="L69" s="1">
        <v>54</v>
      </c>
      <c r="M69" s="3" t="str">
        <f>INDEX(グラフ用②[年月日],腎症病期[[#This Row],[古い順]],1)</f>
        <v/>
      </c>
      <c r="N69" s="1" t="str">
        <f>INDEX(グラフ用②[最終判定②],腎症病期[[#This Row],[古い順]],1)</f>
        <v/>
      </c>
    </row>
    <row r="70" spans="2:14" x14ac:dyDescent="0.55000000000000004">
      <c r="B70" s="2">
        <v>63</v>
      </c>
      <c r="C70" s="17"/>
      <c r="D70" s="18"/>
      <c r="E70" s="21"/>
      <c r="F70" s="22"/>
      <c r="G70" s="22"/>
      <c r="H70" s="22"/>
      <c r="I70" s="22"/>
      <c r="L70" s="1">
        <v>55</v>
      </c>
      <c r="M70" s="3" t="str">
        <f>INDEX(グラフ用②[年月日],腎症病期[[#This Row],[古い順]],1)</f>
        <v/>
      </c>
      <c r="N70" s="1" t="str">
        <f>INDEX(グラフ用②[最終判定②],腎症病期[[#This Row],[古い順]],1)</f>
        <v/>
      </c>
    </row>
    <row r="71" spans="2:14" x14ac:dyDescent="0.55000000000000004">
      <c r="B71" s="2">
        <v>64</v>
      </c>
      <c r="C71" s="17"/>
      <c r="D71" s="18"/>
      <c r="E71" s="21"/>
      <c r="F71" s="22"/>
      <c r="G71" s="22"/>
      <c r="H71" s="22"/>
      <c r="I71" s="22"/>
      <c r="L71" s="1">
        <v>56</v>
      </c>
      <c r="M71" s="3" t="str">
        <f>INDEX(グラフ用②[年月日],腎症病期[[#This Row],[古い順]],1)</f>
        <v/>
      </c>
      <c r="N71" s="1" t="str">
        <f>INDEX(グラフ用②[最終判定②],腎症病期[[#This Row],[古い順]],1)</f>
        <v/>
      </c>
    </row>
    <row r="72" spans="2:14" x14ac:dyDescent="0.55000000000000004">
      <c r="B72" s="2">
        <v>65</v>
      </c>
      <c r="C72" s="17"/>
      <c r="D72" s="18"/>
      <c r="E72" s="21"/>
      <c r="F72" s="22"/>
      <c r="G72" s="22"/>
      <c r="H72" s="22"/>
      <c r="I72" s="22"/>
      <c r="L72" s="1">
        <v>57</v>
      </c>
      <c r="M72" s="3" t="str">
        <f>INDEX(グラフ用②[年月日],腎症病期[[#This Row],[古い順]],1)</f>
        <v/>
      </c>
      <c r="N72" s="1" t="str">
        <f>INDEX(グラフ用②[最終判定②],腎症病期[[#This Row],[古い順]],1)</f>
        <v/>
      </c>
    </row>
    <row r="73" spans="2:14" x14ac:dyDescent="0.55000000000000004">
      <c r="B73" s="2">
        <v>66</v>
      </c>
      <c r="C73" s="17"/>
      <c r="D73" s="18"/>
      <c r="E73" s="21"/>
      <c r="F73" s="22"/>
      <c r="G73" s="22"/>
      <c r="H73" s="22"/>
      <c r="I73" s="22"/>
      <c r="L73" s="1">
        <v>58</v>
      </c>
      <c r="M73" s="3" t="str">
        <f>INDEX(グラフ用②[年月日],腎症病期[[#This Row],[古い順]],1)</f>
        <v/>
      </c>
      <c r="N73" s="1" t="str">
        <f>INDEX(グラフ用②[最終判定②],腎症病期[[#This Row],[古い順]],1)</f>
        <v/>
      </c>
    </row>
    <row r="74" spans="2:14" x14ac:dyDescent="0.55000000000000004">
      <c r="B74" s="2">
        <v>67</v>
      </c>
      <c r="C74" s="17"/>
      <c r="D74" s="18"/>
      <c r="E74" s="21"/>
      <c r="F74" s="22"/>
      <c r="G74" s="22"/>
      <c r="H74" s="22"/>
      <c r="I74" s="22"/>
      <c r="L74" s="1">
        <v>59</v>
      </c>
      <c r="M74" s="3" t="str">
        <f>INDEX(グラフ用②[年月日],腎症病期[[#This Row],[古い順]],1)</f>
        <v/>
      </c>
      <c r="N74" s="1" t="str">
        <f>INDEX(グラフ用②[最終判定②],腎症病期[[#This Row],[古い順]],1)</f>
        <v/>
      </c>
    </row>
    <row r="75" spans="2:14" x14ac:dyDescent="0.55000000000000004">
      <c r="B75" s="2">
        <v>68</v>
      </c>
      <c r="C75" s="17"/>
      <c r="D75" s="18"/>
      <c r="E75" s="21"/>
      <c r="F75" s="22"/>
      <c r="G75" s="22"/>
      <c r="H75" s="22"/>
      <c r="I75" s="22"/>
      <c r="L75" s="1">
        <v>60</v>
      </c>
      <c r="M75" s="3" t="str">
        <f>INDEX(グラフ用②[年月日],腎症病期[[#This Row],[古い順]],1)</f>
        <v/>
      </c>
      <c r="N75" s="1" t="str">
        <f>INDEX(グラフ用②[最終判定②],腎症病期[[#This Row],[古い順]],1)</f>
        <v/>
      </c>
    </row>
    <row r="76" spans="2:14" x14ac:dyDescent="0.55000000000000004">
      <c r="B76" s="2">
        <v>69</v>
      </c>
      <c r="C76" s="17"/>
      <c r="D76" s="18"/>
      <c r="E76" s="21"/>
      <c r="F76" s="22"/>
      <c r="G76" s="22"/>
      <c r="H76" s="22"/>
      <c r="I76" s="22"/>
      <c r="L76" s="1">
        <v>61</v>
      </c>
      <c r="M76" s="3" t="str">
        <f>INDEX(グラフ用②[年月日],腎症病期[[#This Row],[古い順]],1)</f>
        <v/>
      </c>
      <c r="N76" s="1" t="str">
        <f>INDEX(グラフ用②[最終判定②],腎症病期[[#This Row],[古い順]],1)</f>
        <v/>
      </c>
    </row>
    <row r="77" spans="2:14" x14ac:dyDescent="0.55000000000000004">
      <c r="B77" s="2">
        <v>70</v>
      </c>
      <c r="C77" s="17"/>
      <c r="D77" s="18"/>
      <c r="E77" s="21"/>
      <c r="F77" s="22"/>
      <c r="G77" s="22"/>
      <c r="H77" s="22"/>
      <c r="I77" s="22"/>
      <c r="L77" s="1">
        <v>62</v>
      </c>
      <c r="M77" s="3" t="str">
        <f>INDEX(グラフ用②[年月日],腎症病期[[#This Row],[古い順]],1)</f>
        <v/>
      </c>
      <c r="N77" s="1" t="str">
        <f>INDEX(グラフ用②[最終判定②],腎症病期[[#This Row],[古い順]],1)</f>
        <v/>
      </c>
    </row>
    <row r="78" spans="2:14" x14ac:dyDescent="0.55000000000000004">
      <c r="B78" s="2">
        <v>71</v>
      </c>
      <c r="C78" s="17"/>
      <c r="D78" s="18"/>
      <c r="E78" s="21"/>
      <c r="F78" s="22"/>
      <c r="G78" s="22"/>
      <c r="H78" s="22"/>
      <c r="I78" s="22"/>
      <c r="L78" s="1">
        <v>63</v>
      </c>
      <c r="M78" s="3" t="str">
        <f>INDEX(グラフ用②[年月日],腎症病期[[#This Row],[古い順]],1)</f>
        <v/>
      </c>
      <c r="N78" s="1" t="str">
        <f>INDEX(グラフ用②[最終判定②],腎症病期[[#This Row],[古い順]],1)</f>
        <v/>
      </c>
    </row>
    <row r="79" spans="2:14" x14ac:dyDescent="0.55000000000000004">
      <c r="B79" s="2">
        <v>72</v>
      </c>
      <c r="C79" s="17"/>
      <c r="D79" s="18"/>
      <c r="E79" s="21"/>
      <c r="F79" s="22"/>
      <c r="G79" s="22"/>
      <c r="H79" s="22"/>
      <c r="I79" s="22"/>
      <c r="L79" s="1">
        <v>64</v>
      </c>
      <c r="M79" s="3" t="str">
        <f>INDEX(グラフ用②[年月日],腎症病期[[#This Row],[古い順]],1)</f>
        <v/>
      </c>
      <c r="N79" s="1" t="str">
        <f>INDEX(グラフ用②[最終判定②],腎症病期[[#This Row],[古い順]],1)</f>
        <v/>
      </c>
    </row>
    <row r="80" spans="2:14" x14ac:dyDescent="0.55000000000000004">
      <c r="B80" s="2">
        <v>73</v>
      </c>
      <c r="C80" s="17"/>
      <c r="D80" s="18"/>
      <c r="E80" s="21"/>
      <c r="F80" s="22"/>
      <c r="G80" s="22"/>
      <c r="H80" s="22"/>
      <c r="I80" s="22"/>
      <c r="L80" s="1">
        <v>65</v>
      </c>
      <c r="M80" s="3" t="str">
        <f>INDEX(グラフ用②[年月日],腎症病期[[#This Row],[古い順]],1)</f>
        <v/>
      </c>
      <c r="N80" s="1" t="str">
        <f>INDEX(グラフ用②[最終判定②],腎症病期[[#This Row],[古い順]],1)</f>
        <v/>
      </c>
    </row>
    <row r="81" spans="2:14" x14ac:dyDescent="0.55000000000000004">
      <c r="B81" s="2">
        <v>74</v>
      </c>
      <c r="C81" s="17"/>
      <c r="D81" s="18"/>
      <c r="E81" s="21"/>
      <c r="F81" s="22"/>
      <c r="G81" s="22"/>
      <c r="H81" s="22"/>
      <c r="I81" s="22"/>
      <c r="L81" s="1">
        <v>66</v>
      </c>
      <c r="M81" s="3" t="str">
        <f>INDEX(グラフ用②[年月日],腎症病期[[#This Row],[古い順]],1)</f>
        <v/>
      </c>
      <c r="N81" s="1" t="str">
        <f>INDEX(グラフ用②[最終判定②],腎症病期[[#This Row],[古い順]],1)</f>
        <v/>
      </c>
    </row>
    <row r="82" spans="2:14" x14ac:dyDescent="0.55000000000000004">
      <c r="B82" s="2">
        <v>75</v>
      </c>
      <c r="C82" s="17"/>
      <c r="D82" s="18"/>
      <c r="E82" s="21"/>
      <c r="F82" s="22"/>
      <c r="G82" s="22"/>
      <c r="H82" s="22"/>
      <c r="I82" s="22"/>
      <c r="L82" s="1">
        <v>67</v>
      </c>
      <c r="M82" s="3" t="str">
        <f>INDEX(グラフ用②[年月日],腎症病期[[#This Row],[古い順]],1)</f>
        <v/>
      </c>
      <c r="N82" s="1" t="str">
        <f>INDEX(グラフ用②[最終判定②],腎症病期[[#This Row],[古い順]],1)</f>
        <v/>
      </c>
    </row>
    <row r="83" spans="2:14" x14ac:dyDescent="0.55000000000000004">
      <c r="B83" s="2">
        <v>76</v>
      </c>
      <c r="C83" s="17"/>
      <c r="D83" s="18"/>
      <c r="E83" s="21"/>
      <c r="F83" s="22"/>
      <c r="G83" s="22"/>
      <c r="H83" s="22"/>
      <c r="I83" s="22"/>
      <c r="L83" s="1">
        <v>68</v>
      </c>
      <c r="M83" s="3" t="str">
        <f>INDEX(グラフ用②[年月日],腎症病期[[#This Row],[古い順]],1)</f>
        <v/>
      </c>
      <c r="N83" s="1" t="str">
        <f>INDEX(グラフ用②[最終判定②],腎症病期[[#This Row],[古い順]],1)</f>
        <v/>
      </c>
    </row>
    <row r="84" spans="2:14" x14ac:dyDescent="0.55000000000000004">
      <c r="B84" s="2">
        <v>77</v>
      </c>
      <c r="C84" s="17"/>
      <c r="D84" s="18"/>
      <c r="E84" s="21"/>
      <c r="F84" s="22"/>
      <c r="G84" s="22"/>
      <c r="H84" s="22"/>
      <c r="I84" s="22"/>
      <c r="L84" s="1">
        <v>69</v>
      </c>
      <c r="M84" s="3" t="str">
        <f>INDEX(グラフ用②[年月日],腎症病期[[#This Row],[古い順]],1)</f>
        <v/>
      </c>
      <c r="N84" s="1" t="str">
        <f>INDEX(グラフ用②[最終判定②],腎症病期[[#This Row],[古い順]],1)</f>
        <v/>
      </c>
    </row>
    <row r="85" spans="2:14" x14ac:dyDescent="0.55000000000000004">
      <c r="B85" s="2">
        <v>78</v>
      </c>
      <c r="C85" s="17"/>
      <c r="D85" s="18"/>
      <c r="E85" s="21"/>
      <c r="F85" s="22"/>
      <c r="G85" s="22"/>
      <c r="H85" s="22"/>
      <c r="I85" s="22"/>
      <c r="L85" s="1">
        <v>70</v>
      </c>
      <c r="M85" s="3" t="str">
        <f>INDEX(グラフ用②[年月日],腎症病期[[#This Row],[古い順]],1)</f>
        <v/>
      </c>
      <c r="N85" s="1" t="str">
        <f>INDEX(グラフ用②[最終判定②],腎症病期[[#This Row],[古い順]],1)</f>
        <v/>
      </c>
    </row>
    <row r="86" spans="2:14" x14ac:dyDescent="0.55000000000000004">
      <c r="B86" s="2">
        <v>79</v>
      </c>
      <c r="C86" s="17"/>
      <c r="D86" s="18"/>
      <c r="E86" s="21"/>
      <c r="F86" s="22"/>
      <c r="G86" s="22"/>
      <c r="H86" s="22"/>
      <c r="I86" s="22"/>
      <c r="L86" s="1">
        <v>71</v>
      </c>
      <c r="M86" s="3" t="str">
        <f>INDEX(グラフ用②[年月日],腎症病期[[#This Row],[古い順]],1)</f>
        <v/>
      </c>
      <c r="N86" s="1" t="str">
        <f>INDEX(グラフ用②[最終判定②],腎症病期[[#This Row],[古い順]],1)</f>
        <v/>
      </c>
    </row>
    <row r="87" spans="2:14" x14ac:dyDescent="0.55000000000000004">
      <c r="B87" s="2">
        <v>80</v>
      </c>
      <c r="C87" s="17"/>
      <c r="D87" s="18"/>
      <c r="E87" s="21"/>
      <c r="F87" s="22"/>
      <c r="G87" s="22"/>
      <c r="H87" s="22"/>
      <c r="I87" s="22"/>
      <c r="L87" s="1">
        <v>72</v>
      </c>
      <c r="M87" s="3" t="str">
        <f>INDEX(グラフ用②[年月日],腎症病期[[#This Row],[古い順]],1)</f>
        <v/>
      </c>
      <c r="N87" s="1" t="str">
        <f>INDEX(グラフ用②[最終判定②],腎症病期[[#This Row],[古い順]],1)</f>
        <v/>
      </c>
    </row>
    <row r="88" spans="2:14" x14ac:dyDescent="0.55000000000000004">
      <c r="B88" s="2">
        <v>81</v>
      </c>
      <c r="C88" s="17"/>
      <c r="D88" s="18"/>
      <c r="E88" s="21"/>
      <c r="F88" s="22"/>
      <c r="G88" s="22"/>
      <c r="H88" s="22"/>
      <c r="I88" s="22"/>
      <c r="L88" s="1">
        <v>73</v>
      </c>
      <c r="M88" s="3" t="str">
        <f>INDEX(グラフ用②[年月日],腎症病期[[#This Row],[古い順]],1)</f>
        <v/>
      </c>
      <c r="N88" s="1" t="str">
        <f>INDEX(グラフ用②[最終判定②],腎症病期[[#This Row],[古い順]],1)</f>
        <v/>
      </c>
    </row>
    <row r="89" spans="2:14" x14ac:dyDescent="0.55000000000000004">
      <c r="B89" s="2">
        <v>82</v>
      </c>
      <c r="C89" s="17"/>
      <c r="D89" s="18"/>
      <c r="E89" s="21"/>
      <c r="F89" s="22"/>
      <c r="G89" s="22"/>
      <c r="H89" s="22"/>
      <c r="I89" s="22"/>
      <c r="L89" s="1">
        <v>74</v>
      </c>
      <c r="M89" s="3" t="str">
        <f>INDEX(グラフ用②[年月日],腎症病期[[#This Row],[古い順]],1)</f>
        <v/>
      </c>
      <c r="N89" s="1" t="str">
        <f>INDEX(グラフ用②[最終判定②],腎症病期[[#This Row],[古い順]],1)</f>
        <v/>
      </c>
    </row>
    <row r="90" spans="2:14" x14ac:dyDescent="0.55000000000000004">
      <c r="B90" s="2">
        <v>83</v>
      </c>
      <c r="C90" s="17"/>
      <c r="D90" s="18"/>
      <c r="E90" s="21"/>
      <c r="F90" s="22"/>
      <c r="G90" s="22"/>
      <c r="H90" s="22"/>
      <c r="I90" s="22"/>
      <c r="L90" s="1">
        <v>75</v>
      </c>
      <c r="M90" s="3" t="str">
        <f>INDEX(グラフ用②[年月日],腎症病期[[#This Row],[古い順]],1)</f>
        <v/>
      </c>
      <c r="N90" s="1" t="str">
        <f>INDEX(グラフ用②[最終判定②],腎症病期[[#This Row],[古い順]],1)</f>
        <v/>
      </c>
    </row>
    <row r="91" spans="2:14" x14ac:dyDescent="0.55000000000000004">
      <c r="B91" s="2">
        <v>84</v>
      </c>
      <c r="C91" s="17"/>
      <c r="D91" s="18"/>
      <c r="E91" s="21"/>
      <c r="F91" s="22"/>
      <c r="G91" s="22"/>
      <c r="H91" s="22"/>
      <c r="I91" s="22"/>
      <c r="L91" s="1">
        <v>76</v>
      </c>
      <c r="M91" s="3" t="str">
        <f>INDEX(グラフ用②[年月日],腎症病期[[#This Row],[古い順]],1)</f>
        <v/>
      </c>
      <c r="N91" s="1" t="str">
        <f>INDEX(グラフ用②[最終判定②],腎症病期[[#This Row],[古い順]],1)</f>
        <v/>
      </c>
    </row>
    <row r="92" spans="2:14" x14ac:dyDescent="0.55000000000000004">
      <c r="B92" s="2">
        <v>85</v>
      </c>
      <c r="C92" s="17"/>
      <c r="D92" s="18"/>
      <c r="E92" s="21"/>
      <c r="F92" s="22"/>
      <c r="G92" s="22"/>
      <c r="H92" s="22"/>
      <c r="I92" s="22"/>
      <c r="L92" s="1">
        <v>77</v>
      </c>
      <c r="M92" s="3" t="str">
        <f>INDEX(グラフ用②[年月日],腎症病期[[#This Row],[古い順]],1)</f>
        <v/>
      </c>
      <c r="N92" s="1" t="str">
        <f>INDEX(グラフ用②[最終判定②],腎症病期[[#This Row],[古い順]],1)</f>
        <v/>
      </c>
    </row>
    <row r="93" spans="2:14" x14ac:dyDescent="0.55000000000000004">
      <c r="B93" s="2">
        <v>86</v>
      </c>
      <c r="C93" s="17"/>
      <c r="D93" s="18"/>
      <c r="E93" s="21"/>
      <c r="F93" s="22"/>
      <c r="G93" s="22"/>
      <c r="H93" s="22"/>
      <c r="I93" s="22"/>
      <c r="L93" s="1">
        <v>78</v>
      </c>
      <c r="M93" s="3" t="str">
        <f>INDEX(グラフ用②[年月日],腎症病期[[#This Row],[古い順]],1)</f>
        <v/>
      </c>
      <c r="N93" s="1" t="str">
        <f>INDEX(グラフ用②[最終判定②],腎症病期[[#This Row],[古い順]],1)</f>
        <v/>
      </c>
    </row>
    <row r="94" spans="2:14" x14ac:dyDescent="0.55000000000000004">
      <c r="B94" s="2">
        <v>87</v>
      </c>
      <c r="C94" s="17"/>
      <c r="D94" s="18"/>
      <c r="E94" s="21"/>
      <c r="F94" s="22"/>
      <c r="G94" s="22"/>
      <c r="H94" s="22"/>
      <c r="I94" s="22"/>
      <c r="L94" s="1">
        <v>79</v>
      </c>
      <c r="M94" s="3" t="str">
        <f>INDEX(グラフ用②[年月日],腎症病期[[#This Row],[古い順]],1)</f>
        <v/>
      </c>
      <c r="N94" s="1" t="str">
        <f>INDEX(グラフ用②[最終判定②],腎症病期[[#This Row],[古い順]],1)</f>
        <v/>
      </c>
    </row>
    <row r="95" spans="2:14" x14ac:dyDescent="0.55000000000000004">
      <c r="B95" s="2">
        <v>88</v>
      </c>
      <c r="C95" s="17"/>
      <c r="D95" s="18"/>
      <c r="E95" s="21"/>
      <c r="F95" s="22"/>
      <c r="G95" s="22"/>
      <c r="H95" s="22"/>
      <c r="I95" s="22"/>
      <c r="L95" s="1">
        <v>80</v>
      </c>
      <c r="M95" s="3" t="str">
        <f>INDEX(グラフ用②[年月日],腎症病期[[#This Row],[古い順]],1)</f>
        <v/>
      </c>
      <c r="N95" s="1" t="str">
        <f>INDEX(グラフ用②[最終判定②],腎症病期[[#This Row],[古い順]],1)</f>
        <v/>
      </c>
    </row>
    <row r="96" spans="2:14" x14ac:dyDescent="0.55000000000000004">
      <c r="B96" s="2">
        <v>89</v>
      </c>
      <c r="C96" s="17"/>
      <c r="D96" s="18"/>
      <c r="E96" s="21"/>
      <c r="F96" s="22"/>
      <c r="G96" s="22"/>
      <c r="H96" s="22"/>
      <c r="I96" s="22"/>
      <c r="L96" s="1">
        <v>81</v>
      </c>
      <c r="M96" s="3" t="str">
        <f>INDEX(グラフ用②[年月日],腎症病期[[#This Row],[古い順]],1)</f>
        <v/>
      </c>
      <c r="N96" s="1" t="str">
        <f>INDEX(グラフ用②[最終判定②],腎症病期[[#This Row],[古い順]],1)</f>
        <v/>
      </c>
    </row>
    <row r="97" spans="2:14" x14ac:dyDescent="0.55000000000000004">
      <c r="B97" s="2">
        <v>90</v>
      </c>
      <c r="C97" s="17"/>
      <c r="D97" s="18"/>
      <c r="E97" s="21"/>
      <c r="F97" s="22"/>
      <c r="G97" s="22"/>
      <c r="H97" s="22"/>
      <c r="I97" s="22"/>
      <c r="L97" s="1">
        <v>82</v>
      </c>
      <c r="M97" s="3" t="str">
        <f>INDEX(グラフ用②[年月日],腎症病期[[#This Row],[古い順]],1)</f>
        <v/>
      </c>
      <c r="N97" s="1" t="str">
        <f>INDEX(グラフ用②[最終判定②],腎症病期[[#This Row],[古い順]],1)</f>
        <v/>
      </c>
    </row>
    <row r="98" spans="2:14" x14ac:dyDescent="0.55000000000000004">
      <c r="B98" s="2">
        <v>91</v>
      </c>
      <c r="C98" s="17"/>
      <c r="D98" s="18"/>
      <c r="E98" s="21"/>
      <c r="F98" s="22"/>
      <c r="G98" s="22"/>
      <c r="H98" s="22"/>
      <c r="I98" s="22"/>
      <c r="L98" s="1">
        <v>83</v>
      </c>
      <c r="M98" s="3" t="str">
        <f>INDEX(グラフ用②[年月日],腎症病期[[#This Row],[古い順]],1)</f>
        <v/>
      </c>
      <c r="N98" s="1" t="str">
        <f>INDEX(グラフ用②[最終判定②],腎症病期[[#This Row],[古い順]],1)</f>
        <v/>
      </c>
    </row>
    <row r="99" spans="2:14" x14ac:dyDescent="0.55000000000000004">
      <c r="B99" s="2">
        <v>92</v>
      </c>
      <c r="C99" s="17"/>
      <c r="D99" s="18"/>
      <c r="E99" s="21"/>
      <c r="F99" s="22"/>
      <c r="G99" s="22"/>
      <c r="H99" s="22"/>
      <c r="I99" s="22"/>
      <c r="L99" s="1">
        <v>84</v>
      </c>
      <c r="M99" s="3" t="str">
        <f>INDEX(グラフ用②[年月日],腎症病期[[#This Row],[古い順]],1)</f>
        <v/>
      </c>
      <c r="N99" s="1" t="str">
        <f>INDEX(グラフ用②[最終判定②],腎症病期[[#This Row],[古い順]],1)</f>
        <v/>
      </c>
    </row>
    <row r="100" spans="2:14" x14ac:dyDescent="0.55000000000000004">
      <c r="B100" s="2">
        <v>93</v>
      </c>
      <c r="C100" s="17"/>
      <c r="D100" s="18"/>
      <c r="E100" s="21"/>
      <c r="F100" s="22"/>
      <c r="G100" s="22"/>
      <c r="H100" s="22"/>
      <c r="I100" s="22"/>
      <c r="L100" s="1">
        <v>85</v>
      </c>
      <c r="M100" s="3" t="str">
        <f>INDEX(グラフ用②[年月日],腎症病期[[#This Row],[古い順]],1)</f>
        <v/>
      </c>
      <c r="N100" s="1" t="str">
        <f>INDEX(グラフ用②[最終判定②],腎症病期[[#This Row],[古い順]],1)</f>
        <v/>
      </c>
    </row>
    <row r="101" spans="2:14" x14ac:dyDescent="0.55000000000000004">
      <c r="B101" s="2">
        <v>94</v>
      </c>
      <c r="C101" s="17"/>
      <c r="D101" s="18"/>
      <c r="E101" s="21"/>
      <c r="F101" s="22"/>
      <c r="G101" s="22"/>
      <c r="H101" s="22"/>
      <c r="I101" s="22"/>
      <c r="L101" s="1">
        <v>86</v>
      </c>
      <c r="M101" s="3" t="str">
        <f>INDEX(グラフ用②[年月日],腎症病期[[#This Row],[古い順]],1)</f>
        <v/>
      </c>
      <c r="N101" s="1" t="str">
        <f>INDEX(グラフ用②[最終判定②],腎症病期[[#This Row],[古い順]],1)</f>
        <v/>
      </c>
    </row>
    <row r="102" spans="2:14" x14ac:dyDescent="0.55000000000000004">
      <c r="B102" s="2">
        <v>95</v>
      </c>
      <c r="C102" s="17"/>
      <c r="D102" s="18"/>
      <c r="E102" s="21"/>
      <c r="F102" s="22"/>
      <c r="G102" s="22"/>
      <c r="H102" s="22"/>
      <c r="I102" s="22"/>
      <c r="L102" s="1">
        <v>87</v>
      </c>
      <c r="M102" s="3" t="str">
        <f>INDEX(グラフ用②[年月日],腎症病期[[#This Row],[古い順]],1)</f>
        <v/>
      </c>
      <c r="N102" s="1" t="str">
        <f>INDEX(グラフ用②[最終判定②],腎症病期[[#This Row],[古い順]],1)</f>
        <v/>
      </c>
    </row>
    <row r="103" spans="2:14" x14ac:dyDescent="0.55000000000000004">
      <c r="B103" s="2">
        <v>96</v>
      </c>
      <c r="C103" s="17"/>
      <c r="D103" s="18"/>
      <c r="E103" s="21"/>
      <c r="F103" s="22"/>
      <c r="G103" s="22"/>
      <c r="H103" s="22"/>
      <c r="I103" s="22"/>
      <c r="L103" s="1">
        <v>88</v>
      </c>
      <c r="M103" s="3" t="str">
        <f>INDEX(グラフ用②[年月日],腎症病期[[#This Row],[古い順]],1)</f>
        <v/>
      </c>
      <c r="N103" s="1" t="str">
        <f>INDEX(グラフ用②[最終判定②],腎症病期[[#This Row],[古い順]],1)</f>
        <v/>
      </c>
    </row>
    <row r="104" spans="2:14" x14ac:dyDescent="0.55000000000000004">
      <c r="B104" s="2">
        <v>97</v>
      </c>
      <c r="C104" s="17"/>
      <c r="D104" s="18"/>
      <c r="E104" s="21"/>
      <c r="F104" s="22"/>
      <c r="G104" s="22"/>
      <c r="H104" s="22"/>
      <c r="I104" s="22"/>
      <c r="L104" s="1">
        <v>89</v>
      </c>
      <c r="M104" s="3" t="str">
        <f>INDEX(グラフ用②[年月日],腎症病期[[#This Row],[古い順]],1)</f>
        <v/>
      </c>
      <c r="N104" s="1" t="str">
        <f>INDEX(グラフ用②[最終判定②],腎症病期[[#This Row],[古い順]],1)</f>
        <v/>
      </c>
    </row>
    <row r="105" spans="2:14" x14ac:dyDescent="0.55000000000000004">
      <c r="B105" s="2">
        <v>98</v>
      </c>
      <c r="C105" s="17"/>
      <c r="D105" s="18"/>
      <c r="E105" s="21"/>
      <c r="F105" s="22"/>
      <c r="G105" s="22"/>
      <c r="H105" s="22"/>
      <c r="I105" s="22"/>
      <c r="L105" s="1">
        <v>90</v>
      </c>
      <c r="M105" s="3" t="str">
        <f>INDEX(グラフ用②[年月日],腎症病期[[#This Row],[古い順]],1)</f>
        <v/>
      </c>
      <c r="N105" s="1" t="str">
        <f>INDEX(グラフ用②[最終判定②],腎症病期[[#This Row],[古い順]],1)</f>
        <v/>
      </c>
    </row>
    <row r="106" spans="2:14" x14ac:dyDescent="0.55000000000000004">
      <c r="B106" s="2">
        <v>99</v>
      </c>
      <c r="C106" s="17"/>
      <c r="D106" s="18"/>
      <c r="E106" s="21"/>
      <c r="F106" s="22"/>
      <c r="G106" s="22"/>
      <c r="H106" s="22"/>
      <c r="I106" s="22"/>
      <c r="L106" s="1">
        <v>91</v>
      </c>
      <c r="M106" s="3" t="str">
        <f>INDEX(グラフ用②[年月日],腎症病期[[#This Row],[古い順]],1)</f>
        <v/>
      </c>
      <c r="N106" s="1" t="str">
        <f>INDEX(グラフ用②[最終判定②],腎症病期[[#This Row],[古い順]],1)</f>
        <v/>
      </c>
    </row>
    <row r="107" spans="2:14" x14ac:dyDescent="0.55000000000000004">
      <c r="B107" s="2">
        <v>100</v>
      </c>
      <c r="C107" s="17"/>
      <c r="D107" s="18"/>
      <c r="E107" s="21"/>
      <c r="F107" s="22"/>
      <c r="G107" s="22"/>
      <c r="H107" s="22"/>
      <c r="I107" s="22"/>
      <c r="L107" s="1">
        <v>92</v>
      </c>
      <c r="M107" s="3" t="str">
        <f>INDEX(グラフ用②[年月日],腎症病期[[#This Row],[古い順]],1)</f>
        <v/>
      </c>
      <c r="N107" s="1" t="str">
        <f>INDEX(グラフ用②[最終判定②],腎症病期[[#This Row],[古い順]],1)</f>
        <v/>
      </c>
    </row>
    <row r="108" spans="2:14" x14ac:dyDescent="0.55000000000000004">
      <c r="B108" s="2">
        <v>101</v>
      </c>
      <c r="C108" s="17"/>
      <c r="D108" s="18"/>
      <c r="E108" s="21"/>
      <c r="F108" s="22"/>
      <c r="G108" s="22"/>
      <c r="H108" s="22"/>
      <c r="I108" s="22"/>
      <c r="L108" s="1">
        <v>93</v>
      </c>
      <c r="M108" s="3" t="str">
        <f>INDEX(グラフ用②[年月日],腎症病期[[#This Row],[古い順]],1)</f>
        <v/>
      </c>
      <c r="N108" s="1" t="str">
        <f>INDEX(グラフ用②[最終判定②],腎症病期[[#This Row],[古い順]],1)</f>
        <v/>
      </c>
    </row>
    <row r="109" spans="2:14" x14ac:dyDescent="0.55000000000000004">
      <c r="B109" s="2">
        <v>102</v>
      </c>
      <c r="C109" s="17"/>
      <c r="D109" s="18"/>
      <c r="E109" s="21"/>
      <c r="F109" s="22"/>
      <c r="G109" s="22"/>
      <c r="H109" s="22"/>
      <c r="I109" s="22"/>
      <c r="L109" s="1">
        <v>94</v>
      </c>
      <c r="M109" s="3" t="str">
        <f>INDEX(グラフ用②[年月日],腎症病期[[#This Row],[古い順]],1)</f>
        <v/>
      </c>
      <c r="N109" s="1" t="str">
        <f>INDEX(グラフ用②[最終判定②],腎症病期[[#This Row],[古い順]],1)</f>
        <v/>
      </c>
    </row>
    <row r="110" spans="2:14" x14ac:dyDescent="0.55000000000000004">
      <c r="B110" s="2">
        <v>103</v>
      </c>
      <c r="C110" s="17"/>
      <c r="D110" s="18"/>
      <c r="E110" s="21"/>
      <c r="F110" s="22"/>
      <c r="G110" s="22"/>
      <c r="H110" s="22"/>
      <c r="I110" s="22"/>
      <c r="L110" s="1">
        <v>95</v>
      </c>
      <c r="M110" s="3" t="str">
        <f>INDEX(グラフ用②[年月日],腎症病期[[#This Row],[古い順]],1)</f>
        <v/>
      </c>
      <c r="N110" s="1" t="str">
        <f>INDEX(グラフ用②[最終判定②],腎症病期[[#This Row],[古い順]],1)</f>
        <v/>
      </c>
    </row>
    <row r="111" spans="2:14" x14ac:dyDescent="0.55000000000000004">
      <c r="B111" s="2">
        <v>104</v>
      </c>
      <c r="C111" s="17"/>
      <c r="D111" s="18"/>
      <c r="E111" s="21"/>
      <c r="F111" s="22"/>
      <c r="G111" s="22"/>
      <c r="H111" s="22"/>
      <c r="I111" s="22"/>
      <c r="L111" s="1">
        <v>96</v>
      </c>
      <c r="M111" s="3" t="str">
        <f>INDEX(グラフ用②[年月日],腎症病期[[#This Row],[古い順]],1)</f>
        <v/>
      </c>
      <c r="N111" s="1" t="str">
        <f>INDEX(グラフ用②[最終判定②],腎症病期[[#This Row],[古い順]],1)</f>
        <v/>
      </c>
    </row>
    <row r="112" spans="2:14" x14ac:dyDescent="0.55000000000000004">
      <c r="B112" s="2">
        <v>105</v>
      </c>
      <c r="C112" s="17"/>
      <c r="D112" s="18"/>
      <c r="E112" s="21"/>
      <c r="F112" s="22"/>
      <c r="G112" s="22"/>
      <c r="H112" s="22"/>
      <c r="I112" s="22"/>
      <c r="L112" s="1">
        <v>97</v>
      </c>
      <c r="M112" s="3" t="str">
        <f>INDEX(グラフ用②[年月日],腎症病期[[#This Row],[古い順]],1)</f>
        <v/>
      </c>
      <c r="N112" s="1" t="str">
        <f>INDEX(グラフ用②[最終判定②],腎症病期[[#This Row],[古い順]],1)</f>
        <v/>
      </c>
    </row>
    <row r="113" spans="2:14" x14ac:dyDescent="0.55000000000000004">
      <c r="B113" s="2">
        <v>106</v>
      </c>
      <c r="C113" s="17"/>
      <c r="D113" s="18"/>
      <c r="E113" s="21"/>
      <c r="F113" s="22"/>
      <c r="G113" s="22"/>
      <c r="H113" s="22"/>
      <c r="I113" s="22"/>
      <c r="L113" s="1">
        <v>98</v>
      </c>
      <c r="M113" s="3" t="str">
        <f>INDEX(グラフ用②[年月日],腎症病期[[#This Row],[古い順]],1)</f>
        <v/>
      </c>
      <c r="N113" s="1" t="str">
        <f>INDEX(グラフ用②[最終判定②],腎症病期[[#This Row],[古い順]],1)</f>
        <v/>
      </c>
    </row>
    <row r="114" spans="2:14" x14ac:dyDescent="0.55000000000000004">
      <c r="B114" s="2">
        <v>107</v>
      </c>
      <c r="C114" s="17"/>
      <c r="D114" s="18"/>
      <c r="E114" s="21"/>
      <c r="F114" s="22"/>
      <c r="G114" s="22"/>
      <c r="H114" s="22"/>
      <c r="I114" s="22"/>
      <c r="L114" s="1">
        <v>99</v>
      </c>
      <c r="M114" s="3" t="str">
        <f>INDEX(グラフ用②[年月日],腎症病期[[#This Row],[古い順]],1)</f>
        <v/>
      </c>
      <c r="N114" s="1" t="str">
        <f>INDEX(グラフ用②[最終判定②],腎症病期[[#This Row],[古い順]],1)</f>
        <v/>
      </c>
    </row>
    <row r="115" spans="2:14" x14ac:dyDescent="0.55000000000000004">
      <c r="B115" s="2">
        <v>108</v>
      </c>
      <c r="C115" s="17"/>
      <c r="D115" s="18"/>
      <c r="E115" s="21"/>
      <c r="F115" s="22"/>
      <c r="G115" s="22"/>
      <c r="H115" s="22"/>
      <c r="I115" s="22"/>
      <c r="L115" s="1">
        <v>100</v>
      </c>
      <c r="M115" s="3" t="str">
        <f>INDEX(グラフ用②[年月日],腎症病期[[#This Row],[古い順]],1)</f>
        <v/>
      </c>
      <c r="N115" s="1" t="str">
        <f>INDEX(グラフ用②[最終判定②],腎症病期[[#This Row],[古い順]],1)</f>
        <v/>
      </c>
    </row>
    <row r="116" spans="2:14" x14ac:dyDescent="0.55000000000000004">
      <c r="B116" s="2">
        <v>109</v>
      </c>
      <c r="C116" s="17"/>
      <c r="D116" s="18"/>
      <c r="E116" s="21"/>
      <c r="F116" s="22"/>
      <c r="G116" s="22"/>
      <c r="H116" s="22"/>
      <c r="I116" s="22"/>
      <c r="L116" s="1">
        <v>101</v>
      </c>
      <c r="M116" s="3" t="str">
        <f>INDEX(グラフ用②[年月日],腎症病期[[#This Row],[古い順]],1)</f>
        <v/>
      </c>
      <c r="N116" s="1" t="str">
        <f>INDEX(グラフ用②[最終判定②],腎症病期[[#This Row],[古い順]],1)</f>
        <v/>
      </c>
    </row>
    <row r="117" spans="2:14" x14ac:dyDescent="0.55000000000000004">
      <c r="B117" s="2">
        <v>110</v>
      </c>
      <c r="C117" s="17"/>
      <c r="D117" s="18"/>
      <c r="E117" s="21"/>
      <c r="F117" s="22"/>
      <c r="G117" s="22"/>
      <c r="H117" s="22"/>
      <c r="I117" s="22"/>
      <c r="L117" s="1">
        <v>102</v>
      </c>
      <c r="M117" s="3" t="str">
        <f>INDEX(グラフ用②[年月日],腎症病期[[#This Row],[古い順]],1)</f>
        <v/>
      </c>
      <c r="N117" s="1" t="str">
        <f>INDEX(グラフ用②[最終判定②],腎症病期[[#This Row],[古い順]],1)</f>
        <v/>
      </c>
    </row>
    <row r="118" spans="2:14" x14ac:dyDescent="0.55000000000000004">
      <c r="B118" s="2">
        <v>111</v>
      </c>
      <c r="C118" s="17"/>
      <c r="D118" s="18"/>
      <c r="E118" s="21"/>
      <c r="F118" s="22"/>
      <c r="G118" s="22"/>
      <c r="H118" s="22"/>
      <c r="I118" s="22"/>
      <c r="L118" s="1">
        <v>103</v>
      </c>
      <c r="M118" s="3" t="str">
        <f>INDEX(グラフ用②[年月日],腎症病期[[#This Row],[古い順]],1)</f>
        <v/>
      </c>
      <c r="N118" s="1" t="str">
        <f>INDEX(グラフ用②[最終判定②],腎症病期[[#This Row],[古い順]],1)</f>
        <v/>
      </c>
    </row>
    <row r="119" spans="2:14" x14ac:dyDescent="0.55000000000000004">
      <c r="B119" s="2">
        <v>112</v>
      </c>
      <c r="C119" s="17"/>
      <c r="D119" s="18"/>
      <c r="E119" s="21"/>
      <c r="F119" s="22"/>
      <c r="G119" s="22"/>
      <c r="H119" s="22"/>
      <c r="I119" s="22"/>
      <c r="L119" s="1">
        <v>104</v>
      </c>
      <c r="M119" s="3" t="str">
        <f>INDEX(グラフ用②[年月日],腎症病期[[#This Row],[古い順]],1)</f>
        <v/>
      </c>
      <c r="N119" s="1" t="str">
        <f>INDEX(グラフ用②[最終判定②],腎症病期[[#This Row],[古い順]],1)</f>
        <v/>
      </c>
    </row>
    <row r="120" spans="2:14" x14ac:dyDescent="0.55000000000000004">
      <c r="B120" s="2">
        <v>113</v>
      </c>
      <c r="C120" s="17"/>
      <c r="D120" s="18"/>
      <c r="E120" s="21"/>
      <c r="F120" s="22"/>
      <c r="G120" s="22"/>
      <c r="H120" s="22"/>
      <c r="I120" s="22"/>
      <c r="L120" s="1">
        <v>105</v>
      </c>
      <c r="M120" s="3" t="str">
        <f>INDEX(グラフ用②[年月日],腎症病期[[#This Row],[古い順]],1)</f>
        <v/>
      </c>
      <c r="N120" s="1" t="str">
        <f>INDEX(グラフ用②[最終判定②],腎症病期[[#This Row],[古い順]],1)</f>
        <v/>
      </c>
    </row>
    <row r="121" spans="2:14" x14ac:dyDescent="0.55000000000000004">
      <c r="B121" s="2">
        <v>114</v>
      </c>
      <c r="C121" s="17"/>
      <c r="D121" s="18"/>
      <c r="E121" s="21"/>
      <c r="F121" s="22"/>
      <c r="G121" s="22"/>
      <c r="H121" s="22"/>
      <c r="I121" s="22"/>
      <c r="L121" s="1">
        <v>106</v>
      </c>
      <c r="M121" s="3" t="str">
        <f>INDEX(グラフ用②[年月日],腎症病期[[#This Row],[古い順]],1)</f>
        <v/>
      </c>
      <c r="N121" s="1" t="str">
        <f>INDEX(グラフ用②[最終判定②],腎症病期[[#This Row],[古い順]],1)</f>
        <v/>
      </c>
    </row>
    <row r="122" spans="2:14" x14ac:dyDescent="0.55000000000000004">
      <c r="B122" s="2">
        <v>115</v>
      </c>
      <c r="C122" s="17"/>
      <c r="D122" s="18"/>
      <c r="E122" s="21"/>
      <c r="F122" s="22"/>
      <c r="G122" s="22"/>
      <c r="H122" s="22"/>
      <c r="I122" s="22"/>
      <c r="L122" s="1">
        <v>107</v>
      </c>
      <c r="M122" s="3" t="str">
        <f>INDEX(グラフ用②[年月日],腎症病期[[#This Row],[古い順]],1)</f>
        <v/>
      </c>
      <c r="N122" s="1" t="str">
        <f>INDEX(グラフ用②[最終判定②],腎症病期[[#This Row],[古い順]],1)</f>
        <v/>
      </c>
    </row>
    <row r="123" spans="2:14" x14ac:dyDescent="0.55000000000000004">
      <c r="B123" s="2">
        <v>116</v>
      </c>
      <c r="C123" s="17"/>
      <c r="D123" s="18"/>
      <c r="E123" s="21"/>
      <c r="F123" s="22"/>
      <c r="G123" s="22"/>
      <c r="H123" s="22"/>
      <c r="I123" s="22"/>
      <c r="L123" s="1">
        <v>108</v>
      </c>
      <c r="M123" s="3" t="str">
        <f>INDEX(グラフ用②[年月日],腎症病期[[#This Row],[古い順]],1)</f>
        <v/>
      </c>
      <c r="N123" s="1" t="str">
        <f>INDEX(グラフ用②[最終判定②],腎症病期[[#This Row],[古い順]],1)</f>
        <v/>
      </c>
    </row>
    <row r="124" spans="2:14" x14ac:dyDescent="0.55000000000000004">
      <c r="B124" s="2">
        <v>117</v>
      </c>
      <c r="C124" s="17"/>
      <c r="D124" s="18"/>
      <c r="E124" s="21"/>
      <c r="F124" s="22"/>
      <c r="G124" s="22"/>
      <c r="H124" s="22"/>
      <c r="I124" s="22"/>
      <c r="L124" s="1">
        <v>109</v>
      </c>
      <c r="M124" s="3" t="str">
        <f>INDEX(グラフ用②[年月日],腎症病期[[#This Row],[古い順]],1)</f>
        <v/>
      </c>
      <c r="N124" s="1" t="str">
        <f>INDEX(グラフ用②[最終判定②],腎症病期[[#This Row],[古い順]],1)</f>
        <v/>
      </c>
    </row>
    <row r="125" spans="2:14" x14ac:dyDescent="0.55000000000000004">
      <c r="B125" s="2">
        <v>118</v>
      </c>
      <c r="C125" s="17"/>
      <c r="D125" s="18"/>
      <c r="E125" s="21"/>
      <c r="F125" s="22"/>
      <c r="G125" s="22"/>
      <c r="H125" s="22"/>
      <c r="I125" s="22"/>
      <c r="L125" s="1">
        <v>110</v>
      </c>
      <c r="M125" s="3" t="str">
        <f>INDEX(グラフ用②[年月日],腎症病期[[#This Row],[古い順]],1)</f>
        <v/>
      </c>
      <c r="N125" s="1" t="str">
        <f>INDEX(グラフ用②[最終判定②],腎症病期[[#This Row],[古い順]],1)</f>
        <v/>
      </c>
    </row>
    <row r="126" spans="2:14" x14ac:dyDescent="0.55000000000000004">
      <c r="B126" s="2">
        <v>119</v>
      </c>
      <c r="C126" s="17"/>
      <c r="D126" s="18"/>
      <c r="E126" s="21"/>
      <c r="F126" s="22"/>
      <c r="G126" s="22"/>
      <c r="H126" s="22"/>
      <c r="I126" s="22"/>
      <c r="L126" s="1">
        <v>111</v>
      </c>
      <c r="M126" s="3" t="str">
        <f>INDEX(グラフ用②[年月日],腎症病期[[#This Row],[古い順]],1)</f>
        <v/>
      </c>
      <c r="N126" s="1" t="str">
        <f>INDEX(グラフ用②[最終判定②],腎症病期[[#This Row],[古い順]],1)</f>
        <v/>
      </c>
    </row>
    <row r="127" spans="2:14" x14ac:dyDescent="0.55000000000000004">
      <c r="B127" s="2">
        <v>120</v>
      </c>
      <c r="C127" s="15"/>
      <c r="D127" s="16"/>
      <c r="E127" s="20"/>
      <c r="F127" s="19"/>
      <c r="G127" s="19"/>
      <c r="H127" s="19"/>
      <c r="I127" s="19"/>
      <c r="L127" s="1">
        <v>112</v>
      </c>
      <c r="M127" s="3" t="str">
        <f>INDEX(グラフ用②[年月日],腎症病期[[#This Row],[古い順]],1)</f>
        <v/>
      </c>
      <c r="N127" s="1" t="str">
        <f>INDEX(グラフ用②[最終判定②],腎症病期[[#This Row],[古い順]],1)</f>
        <v/>
      </c>
    </row>
    <row r="128" spans="2:14" x14ac:dyDescent="0.55000000000000004">
      <c r="B128" s="29"/>
      <c r="C128" s="30"/>
      <c r="D128" s="30"/>
      <c r="E128" s="30"/>
      <c r="F128" s="30"/>
      <c r="G128" s="30"/>
      <c r="H128" s="30"/>
      <c r="I128" s="30"/>
      <c r="L128" s="1">
        <v>113</v>
      </c>
      <c r="M128" s="3" t="str">
        <f>INDEX(グラフ用②[年月日],腎症病期[[#This Row],[古い順]],1)</f>
        <v/>
      </c>
      <c r="N128" s="1" t="str">
        <f>INDEX(グラフ用②[最終判定②],腎症病期[[#This Row],[古い順]],1)</f>
        <v/>
      </c>
    </row>
    <row r="129" spans="2:14" x14ac:dyDescent="0.55000000000000004">
      <c r="B129" s="29"/>
      <c r="C129" s="30"/>
      <c r="D129" s="30"/>
      <c r="E129" s="30"/>
      <c r="F129" s="30"/>
      <c r="G129" s="30"/>
      <c r="H129" s="30"/>
      <c r="I129" s="30"/>
      <c r="L129" s="1">
        <v>114</v>
      </c>
      <c r="M129" s="3" t="str">
        <f>INDEX(グラフ用②[年月日],腎症病期[[#This Row],[古い順]],1)</f>
        <v/>
      </c>
      <c r="N129" s="1" t="str">
        <f>INDEX(グラフ用②[最終判定②],腎症病期[[#This Row],[古い順]],1)</f>
        <v/>
      </c>
    </row>
    <row r="130" spans="2:14" x14ac:dyDescent="0.55000000000000004">
      <c r="B130" s="29"/>
      <c r="C130" s="30"/>
      <c r="D130" s="30"/>
      <c r="E130" s="30"/>
      <c r="F130" s="30"/>
      <c r="G130" s="30"/>
      <c r="H130" s="30"/>
      <c r="I130" s="30"/>
      <c r="L130" s="1">
        <v>115</v>
      </c>
      <c r="M130" s="3" t="str">
        <f>INDEX(グラフ用②[年月日],腎症病期[[#This Row],[古い順]],1)</f>
        <v/>
      </c>
      <c r="N130" s="1" t="str">
        <f>INDEX(グラフ用②[最終判定②],腎症病期[[#This Row],[古い順]],1)</f>
        <v/>
      </c>
    </row>
    <row r="131" spans="2:14" x14ac:dyDescent="0.55000000000000004">
      <c r="B131" s="29"/>
      <c r="C131" s="30"/>
      <c r="D131" s="30"/>
      <c r="E131" s="30"/>
      <c r="F131" s="30"/>
      <c r="G131" s="30"/>
      <c r="H131" s="30"/>
      <c r="I131" s="30"/>
      <c r="L131" s="1">
        <v>116</v>
      </c>
      <c r="M131" s="3" t="str">
        <f>INDEX(グラフ用②[年月日],腎症病期[[#This Row],[古い順]],1)</f>
        <v/>
      </c>
      <c r="N131" s="1" t="str">
        <f>INDEX(グラフ用②[最終判定②],腎症病期[[#This Row],[古い順]],1)</f>
        <v/>
      </c>
    </row>
    <row r="132" spans="2:14" x14ac:dyDescent="0.55000000000000004">
      <c r="B132" s="29"/>
      <c r="C132" s="30"/>
      <c r="D132" s="30"/>
      <c r="E132" s="30"/>
      <c r="F132" s="30"/>
      <c r="G132" s="30"/>
      <c r="H132" s="30"/>
      <c r="I132" s="30"/>
      <c r="L132" s="1">
        <v>117</v>
      </c>
      <c r="M132" s="3" t="str">
        <f>INDEX(グラフ用②[年月日],腎症病期[[#This Row],[古い順]],1)</f>
        <v/>
      </c>
      <c r="N132" s="1" t="str">
        <f>INDEX(グラフ用②[最終判定②],腎症病期[[#This Row],[古い順]],1)</f>
        <v/>
      </c>
    </row>
    <row r="133" spans="2:14" x14ac:dyDescent="0.55000000000000004">
      <c r="B133" s="29"/>
      <c r="C133" s="30"/>
      <c r="D133" s="30"/>
      <c r="E133" s="30"/>
      <c r="F133" s="30"/>
      <c r="G133" s="30"/>
      <c r="H133" s="30"/>
      <c r="I133" s="30"/>
      <c r="L133" s="1">
        <v>118</v>
      </c>
      <c r="M133" s="3" t="str">
        <f>INDEX(グラフ用②[年月日],腎症病期[[#This Row],[古い順]],1)</f>
        <v/>
      </c>
      <c r="N133" s="1" t="str">
        <f>INDEX(グラフ用②[最終判定②],腎症病期[[#This Row],[古い順]],1)</f>
        <v/>
      </c>
    </row>
    <row r="134" spans="2:14" x14ac:dyDescent="0.55000000000000004">
      <c r="B134" s="29"/>
      <c r="C134" s="30"/>
      <c r="D134" s="30"/>
      <c r="E134" s="30"/>
      <c r="F134" s="30"/>
      <c r="G134" s="30"/>
      <c r="H134" s="30"/>
      <c r="I134" s="30"/>
      <c r="L134" s="1">
        <v>119</v>
      </c>
      <c r="M134" s="3" t="str">
        <f>INDEX(グラフ用②[年月日],腎症病期[[#This Row],[古い順]],1)</f>
        <v/>
      </c>
      <c r="N134" s="1" t="str">
        <f>INDEX(グラフ用②[最終判定②],腎症病期[[#This Row],[古い順]],1)</f>
        <v/>
      </c>
    </row>
    <row r="135" spans="2:14" x14ac:dyDescent="0.55000000000000004">
      <c r="B135" s="29"/>
      <c r="C135" s="30"/>
      <c r="D135" s="30"/>
      <c r="E135" s="30"/>
      <c r="F135" s="30"/>
      <c r="G135" s="30"/>
      <c r="H135" s="30"/>
      <c r="I135" s="30"/>
      <c r="L135" s="1">
        <v>120</v>
      </c>
      <c r="M135" s="3" t="str">
        <f>INDEX(グラフ用②[年月日],腎症病期[[#This Row],[古い順]],1)</f>
        <v/>
      </c>
      <c r="N135" s="1" t="str">
        <f>INDEX(グラフ用②[最終判定②],腎症病期[[#This Row],[古い順]],1)</f>
        <v/>
      </c>
    </row>
    <row r="136" spans="2:14" x14ac:dyDescent="0.55000000000000004">
      <c r="B136" s="29"/>
      <c r="C136" s="30"/>
      <c r="D136" s="30"/>
      <c r="E136" s="30"/>
      <c r="F136" s="30"/>
      <c r="G136" s="30"/>
      <c r="H136" s="30"/>
      <c r="I136" s="30"/>
      <c r="L136" s="1"/>
      <c r="M136" s="3"/>
      <c r="N136" s="1"/>
    </row>
    <row r="137" spans="2:14" x14ac:dyDescent="0.55000000000000004">
      <c r="B137" s="29"/>
      <c r="C137" s="30"/>
      <c r="D137" s="30"/>
      <c r="E137" s="30"/>
      <c r="F137" s="30"/>
      <c r="G137" s="30"/>
      <c r="H137" s="30"/>
      <c r="I137" s="30"/>
      <c r="L137" s="1"/>
      <c r="M137" s="3"/>
      <c r="N137" s="1"/>
    </row>
    <row r="138" spans="2:14" x14ac:dyDescent="0.55000000000000004">
      <c r="B138" s="29"/>
      <c r="C138" s="30"/>
      <c r="D138" s="30"/>
      <c r="E138" s="30"/>
      <c r="F138" s="30"/>
      <c r="G138" s="30"/>
      <c r="H138" s="30"/>
      <c r="I138" s="30"/>
      <c r="L138" s="1"/>
      <c r="M138" s="3"/>
      <c r="N138" s="1"/>
    </row>
    <row r="139" spans="2:14" x14ac:dyDescent="0.55000000000000004">
      <c r="B139" s="29"/>
      <c r="C139" s="30"/>
      <c r="D139" s="30"/>
      <c r="E139" s="30"/>
      <c r="F139" s="30"/>
      <c r="G139" s="30"/>
      <c r="H139" s="30"/>
      <c r="I139" s="30"/>
      <c r="L139" s="1"/>
      <c r="M139" s="3"/>
      <c r="N139" s="1"/>
    </row>
    <row r="140" spans="2:14" x14ac:dyDescent="0.55000000000000004">
      <c r="B140" s="29"/>
      <c r="C140" s="30"/>
      <c r="D140" s="30"/>
      <c r="E140" s="30"/>
      <c r="F140" s="30"/>
      <c r="G140" s="30"/>
      <c r="H140" s="30"/>
      <c r="I140" s="30"/>
      <c r="L140" s="1"/>
      <c r="M140" s="3"/>
      <c r="N140" s="1"/>
    </row>
    <row r="141" spans="2:14" x14ac:dyDescent="0.55000000000000004">
      <c r="B141" s="29"/>
      <c r="C141" s="30"/>
      <c r="D141" s="30"/>
      <c r="E141" s="30"/>
      <c r="F141" s="30"/>
      <c r="G141" s="30"/>
      <c r="H141" s="30"/>
      <c r="I141" s="30"/>
      <c r="L141" s="1"/>
      <c r="M141" s="3"/>
      <c r="N141" s="1"/>
    </row>
    <row r="142" spans="2:14" x14ac:dyDescent="0.55000000000000004">
      <c r="B142" s="29"/>
      <c r="C142" s="30"/>
      <c r="D142" s="30"/>
      <c r="E142" s="30"/>
      <c r="F142" s="30"/>
      <c r="G142" s="30"/>
      <c r="H142" s="30"/>
      <c r="I142" s="30"/>
      <c r="L142" s="1"/>
      <c r="M142" s="3"/>
      <c r="N142" s="1"/>
    </row>
    <row r="143" spans="2:14" x14ac:dyDescent="0.55000000000000004">
      <c r="B143" s="29"/>
      <c r="C143" s="30"/>
      <c r="D143" s="30"/>
      <c r="E143" s="30"/>
      <c r="F143" s="30"/>
      <c r="G143" s="30"/>
      <c r="H143" s="30"/>
      <c r="I143" s="30"/>
      <c r="L143" s="1"/>
      <c r="M143" s="3"/>
      <c r="N143" s="1"/>
    </row>
    <row r="144" spans="2:14" x14ac:dyDescent="0.55000000000000004">
      <c r="B144" s="29"/>
      <c r="C144" s="30"/>
      <c r="D144" s="30"/>
      <c r="E144" s="30"/>
      <c r="F144" s="30"/>
      <c r="G144" s="30"/>
      <c r="H144" s="30"/>
      <c r="I144" s="30"/>
      <c r="L144" s="1"/>
      <c r="M144" s="3"/>
      <c r="N144" s="1"/>
    </row>
    <row r="145" spans="2:14" x14ac:dyDescent="0.55000000000000004">
      <c r="B145" s="29"/>
      <c r="C145" s="30"/>
      <c r="D145" s="30"/>
      <c r="E145" s="30"/>
      <c r="F145" s="30"/>
      <c r="G145" s="30"/>
      <c r="H145" s="30"/>
      <c r="I145" s="30"/>
      <c r="L145" s="1"/>
      <c r="M145" s="3"/>
      <c r="N145" s="1"/>
    </row>
    <row r="146" spans="2:14" x14ac:dyDescent="0.55000000000000004">
      <c r="B146" s="29"/>
      <c r="C146" s="30"/>
      <c r="D146" s="30"/>
      <c r="E146" s="30"/>
      <c r="F146" s="30"/>
      <c r="G146" s="30"/>
      <c r="H146" s="30"/>
      <c r="I146" s="30"/>
      <c r="L146" s="1"/>
      <c r="M146" s="3"/>
      <c r="N146" s="1"/>
    </row>
    <row r="147" spans="2:14" x14ac:dyDescent="0.55000000000000004">
      <c r="B147" s="29"/>
      <c r="C147" s="30"/>
      <c r="D147" s="30"/>
      <c r="E147" s="30"/>
      <c r="F147" s="30"/>
      <c r="G147" s="30"/>
      <c r="H147" s="30"/>
      <c r="I147" s="30"/>
      <c r="L147" s="1"/>
      <c r="M147" s="3"/>
      <c r="N147" s="1"/>
    </row>
    <row r="148" spans="2:14" x14ac:dyDescent="0.55000000000000004">
      <c r="B148" s="29"/>
      <c r="C148" s="30"/>
      <c r="D148" s="30"/>
      <c r="E148" s="30"/>
      <c r="F148" s="30"/>
      <c r="G148" s="30"/>
      <c r="H148" s="30"/>
      <c r="I148" s="30"/>
      <c r="L148" s="1"/>
      <c r="M148" s="3"/>
      <c r="N148" s="1"/>
    </row>
    <row r="149" spans="2:14" x14ac:dyDescent="0.55000000000000004">
      <c r="B149" s="29"/>
      <c r="C149" s="30"/>
      <c r="D149" s="30"/>
      <c r="E149" s="30"/>
      <c r="F149" s="30"/>
      <c r="G149" s="30"/>
      <c r="H149" s="30"/>
      <c r="I149" s="30"/>
      <c r="L149" s="1"/>
      <c r="M149" s="3"/>
      <c r="N149" s="1"/>
    </row>
    <row r="150" spans="2:14" x14ac:dyDescent="0.55000000000000004">
      <c r="B150" s="29"/>
      <c r="C150" s="30"/>
      <c r="D150" s="30"/>
      <c r="E150" s="30"/>
      <c r="F150" s="30"/>
      <c r="G150" s="30"/>
      <c r="H150" s="30"/>
      <c r="I150" s="30"/>
      <c r="L150" s="1"/>
      <c r="M150" s="3"/>
      <c r="N150" s="1"/>
    </row>
    <row r="151" spans="2:14" x14ac:dyDescent="0.55000000000000004">
      <c r="B151" s="29"/>
      <c r="C151" s="30"/>
      <c r="D151" s="30"/>
      <c r="E151" s="30"/>
      <c r="F151" s="30"/>
      <c r="G151" s="30"/>
      <c r="H151" s="30"/>
      <c r="I151" s="30"/>
      <c r="L151" s="1"/>
      <c r="M151" s="3"/>
      <c r="N151" s="1"/>
    </row>
    <row r="152" spans="2:14" x14ac:dyDescent="0.55000000000000004">
      <c r="B152" s="29"/>
      <c r="C152" s="30"/>
      <c r="D152" s="30"/>
      <c r="E152" s="30"/>
      <c r="F152" s="30"/>
      <c r="G152" s="30"/>
      <c r="H152" s="30"/>
      <c r="I152" s="30"/>
      <c r="L152" s="1"/>
      <c r="M152" s="3"/>
      <c r="N152" s="1"/>
    </row>
    <row r="153" spans="2:14" x14ac:dyDescent="0.55000000000000004">
      <c r="B153" s="29"/>
      <c r="C153" s="30"/>
      <c r="D153" s="30"/>
      <c r="E153" s="30"/>
      <c r="F153" s="30"/>
      <c r="G153" s="30"/>
      <c r="H153" s="30"/>
      <c r="I153" s="30"/>
      <c r="L153" s="1"/>
      <c r="M153" s="3"/>
      <c r="N153" s="1"/>
    </row>
    <row r="154" spans="2:14" x14ac:dyDescent="0.55000000000000004">
      <c r="B154" s="29"/>
      <c r="C154" s="30"/>
      <c r="D154" s="30"/>
      <c r="E154" s="30"/>
      <c r="F154" s="30"/>
      <c r="G154" s="30"/>
      <c r="H154" s="30"/>
      <c r="I154" s="30"/>
      <c r="L154" s="1"/>
      <c r="M154" s="3"/>
      <c r="N154" s="1"/>
    </row>
    <row r="155" spans="2:14" x14ac:dyDescent="0.55000000000000004">
      <c r="B155" s="29"/>
      <c r="C155" s="30"/>
      <c r="D155" s="30"/>
      <c r="E155" s="30"/>
      <c r="F155" s="30"/>
      <c r="G155" s="30"/>
      <c r="H155" s="30"/>
      <c r="I155" s="30"/>
      <c r="L155" s="1"/>
      <c r="M155" s="3"/>
      <c r="N155" s="1"/>
    </row>
    <row r="156" spans="2:14" x14ac:dyDescent="0.55000000000000004">
      <c r="B156" s="29"/>
      <c r="C156" s="30"/>
      <c r="D156" s="30"/>
      <c r="E156" s="30"/>
      <c r="F156" s="30"/>
      <c r="G156" s="30"/>
      <c r="H156" s="30"/>
      <c r="I156" s="30"/>
      <c r="L156" s="1"/>
      <c r="M156" s="3"/>
      <c r="N156" s="1"/>
    </row>
    <row r="157" spans="2:14" x14ac:dyDescent="0.55000000000000004">
      <c r="B157" s="29"/>
      <c r="C157" s="30"/>
      <c r="D157" s="30"/>
      <c r="E157" s="30"/>
      <c r="F157" s="30"/>
      <c r="G157" s="30"/>
      <c r="H157" s="30"/>
      <c r="I157" s="30"/>
      <c r="L157" s="1"/>
      <c r="M157" s="3"/>
      <c r="N157" s="1"/>
    </row>
    <row r="158" spans="2:14" x14ac:dyDescent="0.55000000000000004">
      <c r="B158" s="29"/>
      <c r="C158" s="30"/>
      <c r="D158" s="30"/>
      <c r="E158" s="30"/>
      <c r="F158" s="30"/>
      <c r="G158" s="30"/>
      <c r="H158" s="30"/>
      <c r="I158" s="30"/>
      <c r="L158" s="1"/>
      <c r="M158" s="3"/>
      <c r="N158" s="1"/>
    </row>
    <row r="159" spans="2:14" x14ac:dyDescent="0.55000000000000004">
      <c r="B159" s="29"/>
      <c r="C159" s="30"/>
      <c r="D159" s="30"/>
      <c r="E159" s="30"/>
      <c r="F159" s="30"/>
      <c r="G159" s="30"/>
      <c r="H159" s="30"/>
      <c r="I159" s="30"/>
      <c r="L159" s="1"/>
      <c r="M159" s="3"/>
      <c r="N159" s="1"/>
    </row>
    <row r="160" spans="2:14" x14ac:dyDescent="0.55000000000000004">
      <c r="B160" s="29"/>
      <c r="C160" s="30"/>
      <c r="D160" s="30"/>
      <c r="E160" s="30"/>
      <c r="F160" s="30"/>
      <c r="G160" s="30"/>
      <c r="H160" s="30"/>
      <c r="I160" s="30"/>
      <c r="L160" s="1"/>
      <c r="M160" s="3"/>
      <c r="N160" s="1"/>
    </row>
    <row r="161" spans="2:14" x14ac:dyDescent="0.55000000000000004">
      <c r="B161" s="29"/>
      <c r="C161" s="30"/>
      <c r="D161" s="30"/>
      <c r="E161" s="30"/>
      <c r="F161" s="30"/>
      <c r="G161" s="30"/>
      <c r="H161" s="30"/>
      <c r="I161" s="30"/>
      <c r="L161" s="1"/>
      <c r="M161" s="3"/>
      <c r="N161" s="1"/>
    </row>
    <row r="162" spans="2:14" x14ac:dyDescent="0.55000000000000004">
      <c r="B162" s="29"/>
      <c r="C162" s="30"/>
      <c r="D162" s="30"/>
      <c r="E162" s="30"/>
      <c r="F162" s="30"/>
      <c r="G162" s="30"/>
      <c r="H162" s="30"/>
      <c r="I162" s="30"/>
      <c r="L162" s="1"/>
      <c r="M162" s="3"/>
      <c r="N162" s="1"/>
    </row>
    <row r="163" spans="2:14" x14ac:dyDescent="0.55000000000000004">
      <c r="B163" s="29"/>
      <c r="C163" s="30"/>
      <c r="D163" s="30"/>
      <c r="E163" s="30"/>
      <c r="F163" s="30"/>
      <c r="G163" s="30"/>
      <c r="H163" s="30"/>
      <c r="I163" s="30"/>
      <c r="L163" s="1"/>
      <c r="M163" s="3"/>
      <c r="N163" s="1"/>
    </row>
    <row r="164" spans="2:14" x14ac:dyDescent="0.55000000000000004">
      <c r="B164" s="29"/>
      <c r="C164" s="30"/>
      <c r="D164" s="30"/>
      <c r="E164" s="30"/>
      <c r="F164" s="30"/>
      <c r="G164" s="30"/>
      <c r="H164" s="30"/>
      <c r="I164" s="30"/>
      <c r="L164" s="1"/>
      <c r="M164" s="3"/>
      <c r="N164" s="1"/>
    </row>
    <row r="165" spans="2:14" x14ac:dyDescent="0.55000000000000004">
      <c r="B165" s="29"/>
      <c r="C165" s="30"/>
      <c r="D165" s="30"/>
      <c r="E165" s="30"/>
      <c r="F165" s="30"/>
      <c r="G165" s="30"/>
      <c r="H165" s="30"/>
      <c r="I165" s="30"/>
      <c r="L165" s="1"/>
      <c r="M165" s="3"/>
      <c r="N165" s="1"/>
    </row>
    <row r="166" spans="2:14" x14ac:dyDescent="0.55000000000000004">
      <c r="B166" s="29"/>
      <c r="C166" s="30"/>
      <c r="D166" s="30"/>
      <c r="E166" s="30"/>
      <c r="F166" s="30"/>
      <c r="G166" s="30"/>
      <c r="H166" s="30"/>
      <c r="I166" s="30"/>
      <c r="L166" s="1"/>
      <c r="M166" s="3"/>
      <c r="N166" s="1"/>
    </row>
    <row r="167" spans="2:14" x14ac:dyDescent="0.55000000000000004">
      <c r="B167" s="29"/>
      <c r="C167" s="30"/>
      <c r="D167" s="30"/>
      <c r="E167" s="30"/>
      <c r="F167" s="30"/>
      <c r="G167" s="30"/>
      <c r="H167" s="30"/>
      <c r="I167" s="30"/>
      <c r="L167" s="1"/>
      <c r="M167" s="3"/>
      <c r="N167" s="1"/>
    </row>
    <row r="168" spans="2:14" x14ac:dyDescent="0.55000000000000004">
      <c r="B168" s="29"/>
      <c r="C168" s="30"/>
      <c r="D168" s="30"/>
      <c r="E168" s="30"/>
      <c r="F168" s="30"/>
      <c r="G168" s="30"/>
      <c r="H168" s="30"/>
      <c r="I168" s="30"/>
      <c r="L168" s="1"/>
      <c r="M168" s="3"/>
      <c r="N168" s="1"/>
    </row>
    <row r="169" spans="2:14" x14ac:dyDescent="0.55000000000000004">
      <c r="B169" s="29"/>
      <c r="C169" s="30"/>
      <c r="D169" s="30"/>
      <c r="E169" s="30"/>
      <c r="F169" s="30"/>
      <c r="G169" s="30"/>
      <c r="H169" s="30"/>
      <c r="I169" s="30"/>
      <c r="L169" s="1"/>
      <c r="M169" s="3"/>
      <c r="N169" s="1"/>
    </row>
    <row r="170" spans="2:14" x14ac:dyDescent="0.55000000000000004">
      <c r="B170" s="29"/>
      <c r="C170" s="30"/>
      <c r="D170" s="30"/>
      <c r="E170" s="30"/>
      <c r="F170" s="30"/>
      <c r="G170" s="30"/>
      <c r="H170" s="30"/>
      <c r="I170" s="30"/>
      <c r="L170" s="1"/>
      <c r="M170" s="3"/>
      <c r="N170" s="1"/>
    </row>
    <row r="171" spans="2:14" x14ac:dyDescent="0.55000000000000004">
      <c r="B171" s="29"/>
      <c r="C171" s="30"/>
      <c r="D171" s="30"/>
      <c r="E171" s="30"/>
      <c r="F171" s="30"/>
      <c r="G171" s="30"/>
      <c r="H171" s="30"/>
      <c r="I171" s="30"/>
      <c r="L171" s="1"/>
      <c r="M171" s="3"/>
      <c r="N171" s="1"/>
    </row>
    <row r="172" spans="2:14" x14ac:dyDescent="0.55000000000000004">
      <c r="B172" s="29"/>
      <c r="C172" s="30"/>
      <c r="D172" s="30"/>
      <c r="E172" s="30"/>
      <c r="F172" s="30"/>
      <c r="G172" s="30"/>
      <c r="H172" s="30"/>
      <c r="I172" s="30"/>
      <c r="L172" s="1"/>
      <c r="M172" s="3"/>
      <c r="N172" s="1"/>
    </row>
    <row r="173" spans="2:14" x14ac:dyDescent="0.55000000000000004">
      <c r="B173" s="29"/>
      <c r="C173" s="30"/>
      <c r="D173" s="30"/>
      <c r="E173" s="30"/>
      <c r="F173" s="30"/>
      <c r="G173" s="30"/>
      <c r="H173" s="30"/>
      <c r="I173" s="30"/>
      <c r="L173" s="1"/>
      <c r="M173" s="3"/>
      <c r="N173" s="1"/>
    </row>
    <row r="174" spans="2:14" x14ac:dyDescent="0.55000000000000004">
      <c r="B174" s="29"/>
      <c r="C174" s="30"/>
      <c r="D174" s="30"/>
      <c r="E174" s="30"/>
      <c r="F174" s="30"/>
      <c r="G174" s="30"/>
      <c r="H174" s="30"/>
      <c r="I174" s="30"/>
      <c r="L174" s="1"/>
      <c r="M174" s="3"/>
      <c r="N174" s="1"/>
    </row>
    <row r="175" spans="2:14" x14ac:dyDescent="0.55000000000000004">
      <c r="B175" s="29"/>
      <c r="C175" s="30"/>
      <c r="D175" s="30"/>
      <c r="E175" s="30"/>
      <c r="F175" s="30"/>
      <c r="G175" s="30"/>
      <c r="H175" s="30"/>
      <c r="I175" s="30"/>
      <c r="L175" s="1"/>
      <c r="M175" s="3"/>
      <c r="N175" s="1"/>
    </row>
    <row r="176" spans="2:14" x14ac:dyDescent="0.55000000000000004">
      <c r="B176" s="29"/>
      <c r="C176" s="30"/>
      <c r="D176" s="30"/>
      <c r="E176" s="30"/>
      <c r="F176" s="30"/>
      <c r="G176" s="30"/>
      <c r="H176" s="30"/>
      <c r="I176" s="30"/>
      <c r="L176" s="1"/>
      <c r="M176" s="3"/>
      <c r="N176" s="1"/>
    </row>
    <row r="177" spans="2:14" x14ac:dyDescent="0.55000000000000004">
      <c r="B177" s="29"/>
      <c r="C177" s="30"/>
      <c r="D177" s="30"/>
      <c r="E177" s="30"/>
      <c r="F177" s="30"/>
      <c r="G177" s="30"/>
      <c r="H177" s="30"/>
      <c r="I177" s="30"/>
      <c r="L177" s="1"/>
      <c r="M177" s="3"/>
      <c r="N177" s="1"/>
    </row>
    <row r="178" spans="2:14" x14ac:dyDescent="0.55000000000000004">
      <c r="B178" s="29"/>
      <c r="C178" s="30"/>
      <c r="D178" s="30"/>
      <c r="E178" s="30"/>
      <c r="F178" s="30"/>
      <c r="G178" s="30"/>
      <c r="H178" s="30"/>
      <c r="I178" s="30"/>
      <c r="L178" s="1"/>
      <c r="M178" s="3"/>
      <c r="N178" s="1"/>
    </row>
    <row r="179" spans="2:14" x14ac:dyDescent="0.55000000000000004">
      <c r="B179" s="29"/>
      <c r="C179" s="30"/>
      <c r="D179" s="30"/>
      <c r="E179" s="30"/>
      <c r="F179" s="30"/>
      <c r="G179" s="30"/>
      <c r="H179" s="30"/>
      <c r="I179" s="30"/>
      <c r="L179" s="1"/>
      <c r="M179" s="3"/>
      <c r="N179" s="1"/>
    </row>
    <row r="180" spans="2:14" x14ac:dyDescent="0.55000000000000004">
      <c r="B180" s="29"/>
      <c r="C180" s="30"/>
      <c r="D180" s="30"/>
      <c r="E180" s="30"/>
      <c r="F180" s="30"/>
      <c r="G180" s="30"/>
      <c r="H180" s="30"/>
      <c r="I180" s="30"/>
      <c r="L180" s="1"/>
      <c r="M180" s="3"/>
      <c r="N180" s="1"/>
    </row>
    <row r="181" spans="2:14" x14ac:dyDescent="0.55000000000000004">
      <c r="B181" s="29"/>
      <c r="C181" s="30"/>
      <c r="D181" s="30"/>
      <c r="E181" s="30"/>
      <c r="F181" s="30"/>
      <c r="G181" s="30"/>
      <c r="H181" s="30"/>
      <c r="I181" s="30"/>
      <c r="L181" s="1"/>
      <c r="M181" s="3"/>
      <c r="N181" s="1"/>
    </row>
    <row r="182" spans="2:14" x14ac:dyDescent="0.55000000000000004">
      <c r="B182" s="29"/>
      <c r="C182" s="30"/>
      <c r="D182" s="30"/>
      <c r="E182" s="30"/>
      <c r="F182" s="30"/>
      <c r="G182" s="30"/>
      <c r="H182" s="30"/>
      <c r="I182" s="30"/>
      <c r="L182" s="1"/>
      <c r="M182" s="3"/>
      <c r="N182" s="1"/>
    </row>
    <row r="183" spans="2:14" x14ac:dyDescent="0.55000000000000004">
      <c r="B183" s="29"/>
      <c r="C183" s="30"/>
      <c r="D183" s="30"/>
      <c r="E183" s="30"/>
      <c r="F183" s="30"/>
      <c r="G183" s="30"/>
      <c r="H183" s="30"/>
      <c r="I183" s="30"/>
      <c r="L183" s="1"/>
      <c r="M183" s="3"/>
      <c r="N183" s="1"/>
    </row>
    <row r="184" spans="2:14" x14ac:dyDescent="0.55000000000000004">
      <c r="B184" s="29"/>
      <c r="C184" s="30"/>
      <c r="D184" s="30"/>
      <c r="E184" s="30"/>
      <c r="F184" s="30"/>
      <c r="G184" s="30"/>
      <c r="H184" s="30"/>
      <c r="I184" s="30"/>
      <c r="L184" s="1"/>
      <c r="M184" s="3"/>
      <c r="N184" s="1"/>
    </row>
    <row r="185" spans="2:14" x14ac:dyDescent="0.55000000000000004">
      <c r="B185" s="29"/>
      <c r="C185" s="30"/>
      <c r="D185" s="30"/>
      <c r="E185" s="30"/>
      <c r="F185" s="30"/>
      <c r="G185" s="30"/>
      <c r="H185" s="30"/>
      <c r="I185" s="30"/>
      <c r="L185" s="1"/>
      <c r="M185" s="3"/>
      <c r="N185" s="1"/>
    </row>
    <row r="186" spans="2:14" x14ac:dyDescent="0.55000000000000004">
      <c r="B186" s="29"/>
      <c r="C186" s="30"/>
      <c r="D186" s="30"/>
      <c r="E186" s="30"/>
      <c r="F186" s="30"/>
      <c r="G186" s="30"/>
      <c r="H186" s="30"/>
      <c r="I186" s="30"/>
      <c r="L186" s="1"/>
      <c r="M186" s="3"/>
      <c r="N186" s="1"/>
    </row>
    <row r="187" spans="2:14" x14ac:dyDescent="0.55000000000000004">
      <c r="B187" s="29"/>
      <c r="C187" s="30"/>
      <c r="D187" s="30"/>
      <c r="E187" s="30"/>
      <c r="F187" s="30"/>
      <c r="G187" s="30"/>
      <c r="H187" s="30"/>
      <c r="I187" s="30"/>
      <c r="L187" s="1"/>
      <c r="M187" s="3"/>
      <c r="N187" s="1"/>
    </row>
    <row r="188" spans="2:14" x14ac:dyDescent="0.55000000000000004">
      <c r="B188" s="29"/>
      <c r="C188" s="30"/>
      <c r="D188" s="30"/>
      <c r="E188" s="30"/>
      <c r="F188" s="30"/>
      <c r="G188" s="30"/>
      <c r="H188" s="30"/>
      <c r="I188" s="30"/>
      <c r="L188" s="1"/>
      <c r="M188" s="3"/>
      <c r="N188" s="1"/>
    </row>
    <row r="189" spans="2:14" x14ac:dyDescent="0.55000000000000004">
      <c r="B189" s="29"/>
      <c r="C189" s="30"/>
      <c r="D189" s="30"/>
      <c r="E189" s="30"/>
      <c r="F189" s="30"/>
      <c r="G189" s="30"/>
      <c r="H189" s="30"/>
      <c r="I189" s="30"/>
      <c r="L189" s="1"/>
      <c r="M189" s="3"/>
      <c r="N189" s="1"/>
    </row>
    <row r="190" spans="2:14" x14ac:dyDescent="0.55000000000000004">
      <c r="B190" s="29"/>
      <c r="C190" s="30"/>
      <c r="D190" s="30"/>
      <c r="E190" s="30"/>
      <c r="F190" s="30"/>
      <c r="G190" s="30"/>
      <c r="H190" s="30"/>
      <c r="I190" s="30"/>
      <c r="L190" s="1"/>
      <c r="M190" s="3"/>
      <c r="N190" s="1"/>
    </row>
    <row r="191" spans="2:14" x14ac:dyDescent="0.55000000000000004">
      <c r="B191" s="29"/>
      <c r="C191" s="30"/>
      <c r="D191" s="30"/>
      <c r="E191" s="30"/>
      <c r="F191" s="30"/>
      <c r="G191" s="30"/>
      <c r="H191" s="30"/>
      <c r="I191" s="30"/>
      <c r="L191" s="1"/>
      <c r="M191" s="3"/>
      <c r="N191" s="1"/>
    </row>
    <row r="192" spans="2:14" x14ac:dyDescent="0.55000000000000004">
      <c r="B192" s="29"/>
      <c r="C192" s="30"/>
      <c r="D192" s="30"/>
      <c r="E192" s="30"/>
      <c r="F192" s="30"/>
      <c r="G192" s="30"/>
      <c r="H192" s="30"/>
      <c r="I192" s="30"/>
      <c r="L192" s="1"/>
      <c r="M192" s="3"/>
      <c r="N192" s="1"/>
    </row>
    <row r="193" spans="2:14" x14ac:dyDescent="0.55000000000000004">
      <c r="B193" s="29"/>
      <c r="C193" s="30"/>
      <c r="D193" s="30"/>
      <c r="E193" s="30"/>
      <c r="F193" s="30"/>
      <c r="G193" s="30"/>
      <c r="H193" s="30"/>
      <c r="I193" s="30"/>
      <c r="L193" s="1"/>
      <c r="M193" s="3"/>
      <c r="N193" s="1"/>
    </row>
    <row r="194" spans="2:14" x14ac:dyDescent="0.55000000000000004">
      <c r="B194" s="29"/>
      <c r="C194" s="30"/>
      <c r="D194" s="30"/>
      <c r="E194" s="30"/>
      <c r="F194" s="30"/>
      <c r="G194" s="30"/>
      <c r="H194" s="30"/>
      <c r="I194" s="30"/>
      <c r="L194" s="1"/>
      <c r="M194" s="3"/>
      <c r="N194" s="1"/>
    </row>
    <row r="195" spans="2:14" x14ac:dyDescent="0.55000000000000004">
      <c r="B195" s="29"/>
      <c r="C195" s="30"/>
      <c r="D195" s="30"/>
      <c r="E195" s="30"/>
      <c r="F195" s="30"/>
      <c r="G195" s="30"/>
      <c r="H195" s="30"/>
      <c r="I195" s="30"/>
      <c r="L195" s="1"/>
      <c r="M195" s="3"/>
      <c r="N195" s="1"/>
    </row>
    <row r="196" spans="2:14" x14ac:dyDescent="0.55000000000000004">
      <c r="B196" s="29"/>
      <c r="C196" s="30"/>
      <c r="D196" s="30"/>
      <c r="E196" s="30"/>
      <c r="F196" s="30"/>
      <c r="G196" s="30"/>
      <c r="H196" s="30"/>
      <c r="I196" s="30"/>
      <c r="L196" s="1"/>
      <c r="M196" s="3"/>
      <c r="N196" s="1"/>
    </row>
    <row r="197" spans="2:14" x14ac:dyDescent="0.55000000000000004">
      <c r="B197" s="29"/>
      <c r="C197" s="30"/>
      <c r="D197" s="30"/>
      <c r="E197" s="30"/>
      <c r="F197" s="30"/>
      <c r="G197" s="30"/>
      <c r="H197" s="30"/>
      <c r="I197" s="30"/>
      <c r="L197" s="1"/>
      <c r="M197" s="3"/>
      <c r="N197" s="1"/>
    </row>
    <row r="198" spans="2:14" x14ac:dyDescent="0.55000000000000004">
      <c r="B198" s="29"/>
      <c r="C198" s="30"/>
      <c r="D198" s="30"/>
      <c r="E198" s="30"/>
      <c r="F198" s="30"/>
      <c r="G198" s="30"/>
      <c r="H198" s="30"/>
      <c r="I198" s="30"/>
      <c r="L198" s="1"/>
      <c r="M198" s="3"/>
      <c r="N198" s="1"/>
    </row>
    <row r="199" spans="2:14" x14ac:dyDescent="0.55000000000000004">
      <c r="B199" s="29"/>
      <c r="C199" s="30"/>
      <c r="D199" s="30"/>
      <c r="E199" s="30"/>
      <c r="F199" s="30"/>
      <c r="G199" s="30"/>
      <c r="H199" s="30"/>
      <c r="I199" s="30"/>
      <c r="L199" s="1"/>
      <c r="M199" s="3"/>
      <c r="N199" s="1"/>
    </row>
    <row r="200" spans="2:14" x14ac:dyDescent="0.55000000000000004">
      <c r="B200" s="29"/>
      <c r="C200" s="30"/>
      <c r="D200" s="30"/>
      <c r="E200" s="30"/>
      <c r="F200" s="30"/>
      <c r="G200" s="30"/>
      <c r="H200" s="30"/>
      <c r="I200" s="30"/>
      <c r="L200" s="1"/>
      <c r="M200" s="3"/>
      <c r="N200" s="1"/>
    </row>
    <row r="201" spans="2:14" x14ac:dyDescent="0.55000000000000004">
      <c r="B201" s="29"/>
      <c r="C201" s="30"/>
      <c r="D201" s="30"/>
      <c r="E201" s="30"/>
      <c r="F201" s="30"/>
      <c r="G201" s="30"/>
      <c r="H201" s="30"/>
      <c r="I201" s="30"/>
      <c r="L201" s="1"/>
      <c r="M201" s="3"/>
      <c r="N201" s="1"/>
    </row>
    <row r="202" spans="2:14" x14ac:dyDescent="0.55000000000000004">
      <c r="B202" s="29"/>
      <c r="C202" s="30"/>
      <c r="D202" s="30"/>
      <c r="E202" s="30"/>
      <c r="F202" s="30"/>
      <c r="G202" s="30"/>
      <c r="H202" s="30"/>
      <c r="I202" s="30"/>
      <c r="L202" s="1"/>
      <c r="M202" s="3"/>
      <c r="N202" s="1"/>
    </row>
    <row r="203" spans="2:14" x14ac:dyDescent="0.55000000000000004">
      <c r="B203" s="29"/>
      <c r="C203" s="30"/>
      <c r="D203" s="30"/>
      <c r="E203" s="30"/>
      <c r="F203" s="30"/>
      <c r="G203" s="30"/>
      <c r="H203" s="30"/>
      <c r="I203" s="30"/>
      <c r="L203" s="1"/>
      <c r="M203" s="3"/>
      <c r="N203" s="1"/>
    </row>
    <row r="204" spans="2:14" x14ac:dyDescent="0.55000000000000004">
      <c r="B204" s="29"/>
      <c r="C204" s="30"/>
      <c r="D204" s="30"/>
      <c r="E204" s="30"/>
      <c r="F204" s="30"/>
      <c r="G204" s="30"/>
      <c r="H204" s="30"/>
      <c r="I204" s="30"/>
      <c r="L204" s="1"/>
      <c r="M204" s="3"/>
      <c r="N204" s="1"/>
    </row>
    <row r="205" spans="2:14" x14ac:dyDescent="0.55000000000000004">
      <c r="B205" s="29"/>
      <c r="C205" s="30"/>
      <c r="D205" s="30"/>
      <c r="E205" s="30"/>
      <c r="F205" s="30"/>
      <c r="G205" s="30"/>
      <c r="H205" s="30"/>
      <c r="I205" s="30"/>
      <c r="L205" s="1"/>
      <c r="M205" s="3"/>
      <c r="N205" s="1"/>
    </row>
    <row r="206" spans="2:14" x14ac:dyDescent="0.55000000000000004">
      <c r="B206" s="29"/>
      <c r="C206" s="30"/>
      <c r="D206" s="30"/>
      <c r="E206" s="30"/>
      <c r="F206" s="30"/>
      <c r="G206" s="30"/>
      <c r="H206" s="30"/>
      <c r="I206" s="30"/>
      <c r="L206" s="1"/>
      <c r="M206" s="3"/>
      <c r="N206" s="1"/>
    </row>
    <row r="207" spans="2:14" x14ac:dyDescent="0.55000000000000004">
      <c r="B207" s="29"/>
      <c r="C207" s="30"/>
      <c r="D207" s="30"/>
      <c r="E207" s="30"/>
      <c r="F207" s="30"/>
      <c r="G207" s="30"/>
      <c r="H207" s="30"/>
      <c r="I207" s="30"/>
      <c r="L207" s="1"/>
      <c r="M207" s="3"/>
      <c r="N207" s="1"/>
    </row>
    <row r="208" spans="2:14" x14ac:dyDescent="0.55000000000000004">
      <c r="B208" s="29"/>
      <c r="C208" s="30"/>
      <c r="D208" s="30"/>
      <c r="E208" s="30"/>
      <c r="F208" s="30"/>
      <c r="G208" s="30"/>
      <c r="H208" s="30"/>
      <c r="I208" s="30"/>
      <c r="L208" s="1"/>
      <c r="M208" s="3"/>
      <c r="N208" s="1"/>
    </row>
    <row r="209" spans="2:14" x14ac:dyDescent="0.55000000000000004">
      <c r="B209" s="29"/>
      <c r="C209" s="30"/>
      <c r="D209" s="30"/>
      <c r="E209" s="30"/>
      <c r="F209" s="30"/>
      <c r="G209" s="30"/>
      <c r="H209" s="30"/>
      <c r="I209" s="30"/>
      <c r="L209" s="1"/>
      <c r="M209" s="3"/>
      <c r="N209" s="1"/>
    </row>
    <row r="210" spans="2:14" x14ac:dyDescent="0.55000000000000004">
      <c r="B210" s="29"/>
      <c r="C210" s="30"/>
      <c r="D210" s="30"/>
      <c r="E210" s="30"/>
      <c r="F210" s="30"/>
      <c r="G210" s="30"/>
      <c r="H210" s="30"/>
      <c r="I210" s="30"/>
      <c r="L210" s="1"/>
      <c r="M210" s="3"/>
      <c r="N210" s="1"/>
    </row>
    <row r="211" spans="2:14" x14ac:dyDescent="0.55000000000000004">
      <c r="B211" s="29"/>
      <c r="C211" s="30"/>
      <c r="D211" s="30"/>
      <c r="E211" s="30"/>
      <c r="F211" s="30"/>
      <c r="G211" s="30"/>
      <c r="H211" s="30"/>
      <c r="I211" s="30"/>
      <c r="L211" s="1"/>
      <c r="M211" s="3"/>
      <c r="N211" s="1"/>
    </row>
    <row r="212" spans="2:14" x14ac:dyDescent="0.55000000000000004">
      <c r="B212" s="29"/>
      <c r="C212" s="30"/>
      <c r="D212" s="30"/>
      <c r="E212" s="30"/>
      <c r="F212" s="30"/>
      <c r="G212" s="30"/>
      <c r="H212" s="30"/>
      <c r="I212" s="30"/>
      <c r="L212" s="1"/>
      <c r="M212" s="3"/>
      <c r="N212" s="1"/>
    </row>
    <row r="213" spans="2:14" x14ac:dyDescent="0.55000000000000004">
      <c r="B213" s="29"/>
      <c r="C213" s="30"/>
      <c r="D213" s="30"/>
      <c r="E213" s="30"/>
      <c r="F213" s="30"/>
      <c r="G213" s="30"/>
      <c r="H213" s="30"/>
      <c r="I213" s="30"/>
      <c r="L213" s="1"/>
      <c r="M213" s="3"/>
      <c r="N213" s="1"/>
    </row>
    <row r="214" spans="2:14" x14ac:dyDescent="0.55000000000000004">
      <c r="B214" s="29"/>
      <c r="C214" s="30"/>
      <c r="D214" s="30"/>
      <c r="E214" s="30"/>
      <c r="F214" s="30"/>
      <c r="G214" s="30"/>
      <c r="H214" s="30"/>
      <c r="I214" s="30"/>
      <c r="L214" s="1"/>
      <c r="M214" s="3"/>
      <c r="N214" s="1"/>
    </row>
    <row r="215" spans="2:14" x14ac:dyDescent="0.55000000000000004">
      <c r="B215" s="29"/>
      <c r="C215" s="30"/>
      <c r="D215" s="30"/>
      <c r="E215" s="30"/>
      <c r="F215" s="30"/>
      <c r="G215" s="30"/>
      <c r="H215" s="30"/>
      <c r="I215" s="30"/>
      <c r="L215" s="1"/>
      <c r="M215" s="3"/>
      <c r="N215" s="1"/>
    </row>
    <row r="216" spans="2:14" x14ac:dyDescent="0.55000000000000004">
      <c r="B216" s="29"/>
      <c r="C216" s="30"/>
      <c r="D216" s="30"/>
      <c r="E216" s="30"/>
      <c r="F216" s="30"/>
      <c r="G216" s="30"/>
      <c r="H216" s="30"/>
      <c r="I216" s="30"/>
      <c r="L216" s="1"/>
      <c r="M216" s="3"/>
      <c r="N216" s="1"/>
    </row>
    <row r="217" spans="2:14" x14ac:dyDescent="0.55000000000000004">
      <c r="B217" s="29"/>
      <c r="C217" s="30"/>
      <c r="D217" s="30"/>
      <c r="E217" s="30"/>
      <c r="F217" s="30"/>
      <c r="G217" s="30"/>
      <c r="H217" s="30"/>
      <c r="I217" s="30"/>
      <c r="L217" s="1"/>
      <c r="M217" s="3"/>
      <c r="N217" s="1"/>
    </row>
    <row r="218" spans="2:14" x14ac:dyDescent="0.55000000000000004">
      <c r="B218" s="29"/>
      <c r="C218" s="30"/>
      <c r="D218" s="30"/>
      <c r="E218" s="30"/>
      <c r="F218" s="30"/>
      <c r="G218" s="30"/>
      <c r="H218" s="30"/>
      <c r="I218" s="30"/>
      <c r="L218" s="1"/>
      <c r="M218" s="3"/>
      <c r="N218" s="1"/>
    </row>
    <row r="219" spans="2:14" x14ac:dyDescent="0.55000000000000004">
      <c r="B219" s="29"/>
      <c r="C219" s="30"/>
      <c r="D219" s="30"/>
      <c r="E219" s="30"/>
      <c r="F219" s="30"/>
      <c r="G219" s="30"/>
      <c r="H219" s="30"/>
      <c r="I219" s="30"/>
      <c r="L219" s="1"/>
      <c r="M219" s="3"/>
      <c r="N219" s="1"/>
    </row>
    <row r="220" spans="2:14" x14ac:dyDescent="0.55000000000000004">
      <c r="B220" s="29"/>
      <c r="C220" s="30"/>
      <c r="D220" s="30"/>
      <c r="E220" s="30"/>
      <c r="F220" s="30"/>
      <c r="G220" s="30"/>
      <c r="H220" s="30"/>
      <c r="I220" s="30"/>
      <c r="L220" s="1"/>
      <c r="M220" s="3"/>
      <c r="N220" s="1"/>
    </row>
    <row r="221" spans="2:14" x14ac:dyDescent="0.55000000000000004">
      <c r="B221" s="29"/>
      <c r="C221" s="30"/>
      <c r="D221" s="30"/>
      <c r="E221" s="30"/>
      <c r="F221" s="30"/>
      <c r="G221" s="30"/>
      <c r="H221" s="30"/>
      <c r="I221" s="30"/>
      <c r="L221" s="1"/>
      <c r="M221" s="3"/>
      <c r="N221" s="1"/>
    </row>
    <row r="222" spans="2:14" x14ac:dyDescent="0.55000000000000004">
      <c r="B222" s="29"/>
      <c r="C222" s="30"/>
      <c r="D222" s="30"/>
      <c r="E222" s="30"/>
      <c r="F222" s="30"/>
      <c r="G222" s="30"/>
      <c r="H222" s="30"/>
      <c r="I222" s="30"/>
      <c r="L222" s="1"/>
      <c r="M222" s="3"/>
      <c r="N222" s="1"/>
    </row>
    <row r="223" spans="2:14" x14ac:dyDescent="0.55000000000000004">
      <c r="B223" s="29"/>
      <c r="C223" s="30"/>
      <c r="D223" s="30"/>
      <c r="E223" s="30"/>
      <c r="F223" s="30"/>
      <c r="G223" s="30"/>
      <c r="H223" s="30"/>
      <c r="I223" s="30"/>
      <c r="L223" s="1"/>
      <c r="M223" s="3"/>
      <c r="N223" s="1"/>
    </row>
    <row r="224" spans="2:14" x14ac:dyDescent="0.55000000000000004">
      <c r="B224" s="29"/>
      <c r="C224" s="30"/>
      <c r="D224" s="30"/>
      <c r="E224" s="30"/>
      <c r="F224" s="30"/>
      <c r="G224" s="30"/>
      <c r="H224" s="30"/>
      <c r="I224" s="30"/>
      <c r="L224" s="1"/>
      <c r="M224" s="3"/>
      <c r="N224" s="1"/>
    </row>
    <row r="225" spans="2:14" x14ac:dyDescent="0.55000000000000004">
      <c r="B225" s="29"/>
      <c r="C225" s="30"/>
      <c r="D225" s="30"/>
      <c r="E225" s="30"/>
      <c r="F225" s="30"/>
      <c r="G225" s="30"/>
      <c r="H225" s="30"/>
      <c r="I225" s="30"/>
      <c r="L225" s="1"/>
      <c r="M225" s="3"/>
      <c r="N225" s="1"/>
    </row>
    <row r="226" spans="2:14" x14ac:dyDescent="0.55000000000000004">
      <c r="B226" s="29"/>
      <c r="C226" s="30"/>
      <c r="D226" s="30"/>
      <c r="E226" s="30"/>
      <c r="F226" s="30"/>
      <c r="G226" s="30"/>
      <c r="H226" s="30"/>
      <c r="I226" s="30"/>
      <c r="L226" s="1"/>
      <c r="M226" s="3"/>
      <c r="N226" s="1"/>
    </row>
    <row r="227" spans="2:14" x14ac:dyDescent="0.55000000000000004">
      <c r="B227" s="29"/>
      <c r="C227" s="30"/>
      <c r="D227" s="30"/>
      <c r="E227" s="30"/>
      <c r="F227" s="30"/>
      <c r="G227" s="30"/>
      <c r="H227" s="30"/>
      <c r="I227" s="30"/>
      <c r="L227" s="1"/>
      <c r="M227" s="3"/>
      <c r="N227" s="1"/>
    </row>
    <row r="228" spans="2:14" x14ac:dyDescent="0.55000000000000004">
      <c r="B228" s="29"/>
      <c r="C228" s="30"/>
      <c r="D228" s="30"/>
      <c r="E228" s="30"/>
      <c r="F228" s="30"/>
      <c r="G228" s="30"/>
      <c r="H228" s="30"/>
      <c r="I228" s="30"/>
      <c r="L228" s="1"/>
      <c r="M228" s="3"/>
      <c r="N228" s="1"/>
    </row>
    <row r="229" spans="2:14" x14ac:dyDescent="0.55000000000000004">
      <c r="B229" s="29"/>
      <c r="C229" s="30"/>
      <c r="D229" s="30"/>
      <c r="E229" s="30"/>
      <c r="F229" s="30"/>
      <c r="G229" s="30"/>
      <c r="H229" s="30"/>
      <c r="I229" s="30"/>
      <c r="L229" s="1"/>
      <c r="M229" s="3"/>
      <c r="N229" s="1"/>
    </row>
    <row r="230" spans="2:14" x14ac:dyDescent="0.55000000000000004">
      <c r="B230" s="29"/>
      <c r="C230" s="30"/>
      <c r="D230" s="30"/>
      <c r="E230" s="30"/>
      <c r="F230" s="30"/>
      <c r="G230" s="30"/>
      <c r="H230" s="30"/>
      <c r="I230" s="30"/>
      <c r="L230" s="1"/>
      <c r="M230" s="3"/>
      <c r="N230" s="1"/>
    </row>
    <row r="231" spans="2:14" x14ac:dyDescent="0.55000000000000004">
      <c r="B231" s="29"/>
      <c r="C231" s="30"/>
      <c r="D231" s="30"/>
      <c r="E231" s="30"/>
      <c r="F231" s="30"/>
      <c r="G231" s="30"/>
      <c r="H231" s="30"/>
      <c r="I231" s="30"/>
      <c r="L231" s="1"/>
      <c r="M231" s="3"/>
      <c r="N231" s="1"/>
    </row>
    <row r="232" spans="2:14" x14ac:dyDescent="0.55000000000000004">
      <c r="B232" s="29"/>
      <c r="C232" s="30"/>
      <c r="D232" s="30"/>
      <c r="E232" s="30"/>
      <c r="F232" s="30"/>
      <c r="G232" s="30"/>
      <c r="H232" s="30"/>
      <c r="I232" s="30"/>
      <c r="L232" s="1"/>
      <c r="M232" s="3"/>
      <c r="N232" s="1"/>
    </row>
    <row r="233" spans="2:14" x14ac:dyDescent="0.55000000000000004">
      <c r="B233" s="29"/>
      <c r="C233" s="30"/>
      <c r="D233" s="30"/>
      <c r="E233" s="30"/>
      <c r="F233" s="30"/>
      <c r="G233" s="30"/>
      <c r="H233" s="30"/>
      <c r="I233" s="30"/>
      <c r="L233" s="1"/>
      <c r="M233" s="3"/>
      <c r="N233" s="1"/>
    </row>
    <row r="234" spans="2:14" x14ac:dyDescent="0.55000000000000004">
      <c r="B234" s="29"/>
      <c r="C234" s="30"/>
      <c r="D234" s="30"/>
      <c r="E234" s="30"/>
      <c r="F234" s="30"/>
      <c r="G234" s="30"/>
      <c r="H234" s="30"/>
      <c r="I234" s="30"/>
      <c r="L234" s="1"/>
      <c r="M234" s="3"/>
      <c r="N234" s="1"/>
    </row>
    <row r="235" spans="2:14" x14ac:dyDescent="0.55000000000000004">
      <c r="B235" s="29"/>
      <c r="C235" s="30"/>
      <c r="D235" s="30"/>
      <c r="E235" s="30"/>
      <c r="F235" s="30"/>
      <c r="G235" s="30"/>
      <c r="H235" s="30"/>
      <c r="I235" s="30"/>
      <c r="L235" s="1"/>
      <c r="M235" s="3"/>
      <c r="N235" s="1"/>
    </row>
    <row r="236" spans="2:14" x14ac:dyDescent="0.55000000000000004">
      <c r="B236" s="29"/>
      <c r="C236" s="30"/>
      <c r="D236" s="30"/>
      <c r="E236" s="30"/>
      <c r="F236" s="30"/>
      <c r="G236" s="30"/>
      <c r="H236" s="30"/>
      <c r="I236" s="30"/>
      <c r="L236" s="1"/>
      <c r="M236" s="3"/>
      <c r="N236" s="1"/>
    </row>
    <row r="237" spans="2:14" x14ac:dyDescent="0.55000000000000004">
      <c r="B237" s="29"/>
      <c r="C237" s="30"/>
      <c r="D237" s="30"/>
      <c r="E237" s="30"/>
      <c r="F237" s="30"/>
      <c r="G237" s="30"/>
      <c r="H237" s="30"/>
      <c r="I237" s="30"/>
      <c r="L237" s="1"/>
      <c r="M237" s="3"/>
      <c r="N237" s="1"/>
    </row>
    <row r="238" spans="2:14" x14ac:dyDescent="0.55000000000000004">
      <c r="B238" s="29"/>
      <c r="C238" s="30"/>
      <c r="D238" s="30"/>
      <c r="E238" s="30"/>
      <c r="F238" s="30"/>
      <c r="G238" s="30"/>
      <c r="H238" s="30"/>
      <c r="I238" s="30"/>
      <c r="L238" s="1"/>
      <c r="M238" s="3"/>
      <c r="N238" s="1"/>
    </row>
    <row r="239" spans="2:14" x14ac:dyDescent="0.55000000000000004">
      <c r="B239" s="29"/>
      <c r="C239" s="30"/>
      <c r="D239" s="30"/>
      <c r="E239" s="30"/>
      <c r="F239" s="30"/>
      <c r="G239" s="30"/>
      <c r="H239" s="30"/>
      <c r="I239" s="30"/>
      <c r="L239" s="1"/>
      <c r="M239" s="3"/>
      <c r="N239" s="1"/>
    </row>
    <row r="240" spans="2:14" x14ac:dyDescent="0.55000000000000004">
      <c r="B240" s="29"/>
      <c r="C240" s="30"/>
      <c r="D240" s="30"/>
      <c r="E240" s="30"/>
      <c r="F240" s="30"/>
      <c r="G240" s="30"/>
      <c r="H240" s="30"/>
      <c r="I240" s="30"/>
      <c r="L240" s="1"/>
      <c r="M240" s="3"/>
      <c r="N240" s="1"/>
    </row>
    <row r="241" spans="2:14" x14ac:dyDescent="0.55000000000000004">
      <c r="B241" s="29"/>
      <c r="C241" s="30"/>
      <c r="D241" s="30"/>
      <c r="E241" s="30"/>
      <c r="F241" s="30"/>
      <c r="G241" s="30"/>
      <c r="H241" s="30"/>
      <c r="I241" s="30"/>
      <c r="L241" s="1"/>
      <c r="M241" s="3"/>
      <c r="N241" s="1"/>
    </row>
    <row r="242" spans="2:14" x14ac:dyDescent="0.55000000000000004">
      <c r="B242" s="29"/>
      <c r="C242" s="30"/>
      <c r="D242" s="30"/>
      <c r="E242" s="30"/>
      <c r="F242" s="30"/>
      <c r="G242" s="30"/>
      <c r="H242" s="30"/>
      <c r="I242" s="30"/>
      <c r="L242" s="1"/>
      <c r="M242" s="3"/>
      <c r="N242" s="1"/>
    </row>
    <row r="243" spans="2:14" x14ac:dyDescent="0.55000000000000004">
      <c r="B243" s="29"/>
      <c r="C243" s="30"/>
      <c r="D243" s="30"/>
      <c r="E243" s="30"/>
      <c r="F243" s="30"/>
      <c r="G243" s="30"/>
      <c r="H243" s="30"/>
      <c r="I243" s="30"/>
      <c r="L243" s="1"/>
      <c r="M243" s="3"/>
      <c r="N243" s="1"/>
    </row>
    <row r="244" spans="2:14" x14ac:dyDescent="0.55000000000000004">
      <c r="B244" s="29"/>
      <c r="C244" s="30"/>
      <c r="D244" s="30"/>
      <c r="E244" s="30"/>
      <c r="F244" s="30"/>
      <c r="G244" s="30"/>
      <c r="H244" s="30"/>
      <c r="I244" s="30"/>
      <c r="L244" s="1"/>
      <c r="M244" s="3"/>
      <c r="N244" s="1"/>
    </row>
    <row r="245" spans="2:14" x14ac:dyDescent="0.55000000000000004">
      <c r="B245" s="29"/>
      <c r="C245" s="30"/>
      <c r="D245" s="30"/>
      <c r="E245" s="30"/>
      <c r="F245" s="30"/>
      <c r="G245" s="30"/>
      <c r="H245" s="30"/>
      <c r="I245" s="30"/>
      <c r="L245" s="1"/>
      <c r="M245" s="3"/>
      <c r="N245" s="1"/>
    </row>
    <row r="246" spans="2:14" x14ac:dyDescent="0.55000000000000004">
      <c r="B246" s="29"/>
      <c r="C246" s="30"/>
      <c r="D246" s="30"/>
      <c r="E246" s="30"/>
      <c r="F246" s="30"/>
      <c r="G246" s="30"/>
      <c r="H246" s="30"/>
      <c r="I246" s="30"/>
      <c r="L246" s="1"/>
      <c r="M246" s="3"/>
      <c r="N246" s="1"/>
    </row>
    <row r="247" spans="2:14" x14ac:dyDescent="0.55000000000000004">
      <c r="B247" s="29"/>
      <c r="C247" s="30"/>
      <c r="D247" s="30"/>
      <c r="E247" s="30"/>
      <c r="F247" s="30"/>
      <c r="G247" s="30"/>
      <c r="H247" s="30"/>
      <c r="I247" s="30"/>
      <c r="L247" s="1"/>
      <c r="M247" s="3"/>
      <c r="N247" s="1"/>
    </row>
    <row r="248" spans="2:14" x14ac:dyDescent="0.55000000000000004">
      <c r="B248" s="29"/>
      <c r="C248" s="30"/>
      <c r="D248" s="30"/>
      <c r="E248" s="30"/>
      <c r="F248" s="30"/>
      <c r="G248" s="30"/>
      <c r="H248" s="30"/>
      <c r="I248" s="30"/>
      <c r="L248" s="1"/>
      <c r="M248" s="3"/>
      <c r="N248" s="1"/>
    </row>
    <row r="249" spans="2:14" x14ac:dyDescent="0.55000000000000004">
      <c r="B249" s="29"/>
      <c r="C249" s="30"/>
      <c r="D249" s="30"/>
      <c r="E249" s="30"/>
      <c r="F249" s="30"/>
      <c r="G249" s="30"/>
      <c r="H249" s="30"/>
      <c r="I249" s="30"/>
      <c r="L249" s="1"/>
      <c r="M249" s="3"/>
      <c r="N249" s="1"/>
    </row>
    <row r="250" spans="2:14" x14ac:dyDescent="0.55000000000000004">
      <c r="B250" s="29"/>
      <c r="C250" s="30"/>
      <c r="D250" s="30"/>
      <c r="E250" s="30"/>
      <c r="F250" s="30"/>
      <c r="G250" s="30"/>
      <c r="H250" s="30"/>
      <c r="I250" s="30"/>
      <c r="L250" s="1"/>
      <c r="M250" s="3"/>
      <c r="N250" s="1"/>
    </row>
    <row r="251" spans="2:14" x14ac:dyDescent="0.55000000000000004">
      <c r="B251" s="29"/>
      <c r="C251" s="30"/>
      <c r="D251" s="30"/>
      <c r="E251" s="30"/>
      <c r="F251" s="30"/>
      <c r="G251" s="30"/>
      <c r="H251" s="30"/>
      <c r="I251" s="30"/>
      <c r="L251" s="1"/>
      <c r="M251" s="3"/>
      <c r="N251" s="1"/>
    </row>
    <row r="252" spans="2:14" x14ac:dyDescent="0.55000000000000004">
      <c r="B252" s="29"/>
      <c r="C252" s="30"/>
      <c r="D252" s="30"/>
      <c r="E252" s="30"/>
      <c r="F252" s="30"/>
      <c r="G252" s="30"/>
      <c r="H252" s="30"/>
      <c r="I252" s="30"/>
      <c r="L252" s="1"/>
      <c r="M252" s="3"/>
      <c r="N252" s="1"/>
    </row>
    <row r="253" spans="2:14" x14ac:dyDescent="0.55000000000000004">
      <c r="B253" s="29"/>
      <c r="C253" s="30"/>
      <c r="D253" s="30"/>
      <c r="E253" s="30"/>
      <c r="F253" s="30"/>
      <c r="G253" s="30"/>
      <c r="H253" s="30"/>
      <c r="I253" s="30"/>
      <c r="L253" s="1"/>
      <c r="M253" s="3"/>
      <c r="N253" s="1"/>
    </row>
    <row r="254" spans="2:14" x14ac:dyDescent="0.55000000000000004">
      <c r="B254" s="29"/>
      <c r="C254" s="30"/>
      <c r="D254" s="30"/>
      <c r="E254" s="30"/>
      <c r="F254" s="30"/>
      <c r="G254" s="30"/>
      <c r="H254" s="30"/>
      <c r="I254" s="30"/>
      <c r="L254" s="1"/>
      <c r="M254" s="3"/>
      <c r="N254" s="1"/>
    </row>
    <row r="255" spans="2:14" x14ac:dyDescent="0.55000000000000004">
      <c r="B255" s="29"/>
      <c r="C255" s="30"/>
      <c r="D255" s="30"/>
      <c r="E255" s="30"/>
      <c r="F255" s="30"/>
      <c r="G255" s="30"/>
      <c r="H255" s="30"/>
      <c r="I255" s="30"/>
      <c r="L255" s="1"/>
      <c r="M255" s="3"/>
      <c r="N255" s="1"/>
    </row>
    <row r="256" spans="2:14" x14ac:dyDescent="0.55000000000000004">
      <c r="B256" s="29"/>
      <c r="C256" s="30"/>
      <c r="D256" s="30"/>
      <c r="E256" s="30"/>
      <c r="F256" s="30"/>
      <c r="G256" s="30"/>
      <c r="H256" s="30"/>
      <c r="I256" s="30"/>
      <c r="L256" s="1"/>
      <c r="M256" s="3"/>
      <c r="N256" s="1"/>
    </row>
    <row r="257" spans="2:14" x14ac:dyDescent="0.55000000000000004">
      <c r="B257" s="29"/>
      <c r="C257" s="30"/>
      <c r="D257" s="30"/>
      <c r="E257" s="30"/>
      <c r="F257" s="30"/>
      <c r="G257" s="30"/>
      <c r="H257" s="30"/>
      <c r="I257" s="30"/>
      <c r="L257" s="1"/>
      <c r="M257" s="3"/>
      <c r="N257" s="1"/>
    </row>
    <row r="258" spans="2:14" x14ac:dyDescent="0.55000000000000004">
      <c r="B258" s="29"/>
      <c r="C258" s="30"/>
      <c r="D258" s="30"/>
      <c r="E258" s="30"/>
      <c r="F258" s="30"/>
      <c r="G258" s="30"/>
      <c r="H258" s="30"/>
      <c r="I258" s="30"/>
      <c r="L258" s="1"/>
      <c r="M258" s="3"/>
      <c r="N258" s="1"/>
    </row>
    <row r="259" spans="2:14" x14ac:dyDescent="0.55000000000000004">
      <c r="B259" s="29"/>
      <c r="C259" s="30"/>
      <c r="D259" s="30"/>
      <c r="E259" s="30"/>
      <c r="F259" s="30"/>
      <c r="G259" s="30"/>
      <c r="H259" s="30"/>
      <c r="I259" s="30"/>
      <c r="L259" s="1"/>
      <c r="M259" s="3"/>
      <c r="N259" s="1"/>
    </row>
    <row r="260" spans="2:14" x14ac:dyDescent="0.55000000000000004">
      <c r="B260" s="29"/>
      <c r="C260" s="30"/>
      <c r="D260" s="30"/>
      <c r="E260" s="30"/>
      <c r="F260" s="30"/>
      <c r="G260" s="30"/>
      <c r="H260" s="30"/>
      <c r="I260" s="30"/>
      <c r="L260" s="1"/>
      <c r="M260" s="3"/>
      <c r="N260" s="1"/>
    </row>
    <row r="261" spans="2:14" x14ac:dyDescent="0.55000000000000004">
      <c r="B261" s="29"/>
      <c r="C261" s="30"/>
      <c r="D261" s="30"/>
      <c r="E261" s="30"/>
      <c r="F261" s="30"/>
      <c r="G261" s="30"/>
      <c r="H261" s="30"/>
      <c r="I261" s="30"/>
      <c r="L261" s="1"/>
      <c r="M261" s="3"/>
      <c r="N261" s="1"/>
    </row>
    <row r="262" spans="2:14" x14ac:dyDescent="0.55000000000000004">
      <c r="B262" s="29"/>
      <c r="C262" s="30"/>
      <c r="D262" s="30"/>
      <c r="E262" s="30"/>
      <c r="F262" s="30"/>
      <c r="G262" s="30"/>
      <c r="H262" s="30"/>
      <c r="I262" s="30"/>
      <c r="L262" s="1"/>
      <c r="M262" s="3"/>
      <c r="N262" s="1"/>
    </row>
    <row r="263" spans="2:14" x14ac:dyDescent="0.55000000000000004">
      <c r="B263" s="29"/>
      <c r="C263" s="30"/>
      <c r="D263" s="30"/>
      <c r="E263" s="30"/>
      <c r="F263" s="30"/>
      <c r="G263" s="30"/>
      <c r="H263" s="30"/>
      <c r="I263" s="30"/>
      <c r="L263" s="1"/>
      <c r="M263" s="3"/>
      <c r="N263" s="1"/>
    </row>
    <row r="264" spans="2:14" x14ac:dyDescent="0.55000000000000004">
      <c r="B264" s="29"/>
      <c r="C264" s="30"/>
      <c r="D264" s="30"/>
      <c r="E264" s="30"/>
      <c r="F264" s="30"/>
      <c r="G264" s="30"/>
      <c r="H264" s="30"/>
      <c r="I264" s="30"/>
      <c r="L264" s="1"/>
      <c r="M264" s="3"/>
      <c r="N264" s="1"/>
    </row>
    <row r="265" spans="2:14" x14ac:dyDescent="0.55000000000000004">
      <c r="B265" s="29"/>
      <c r="C265" s="30"/>
      <c r="D265" s="30"/>
      <c r="E265" s="30"/>
      <c r="F265" s="30"/>
      <c r="G265" s="30"/>
      <c r="H265" s="30"/>
      <c r="I265" s="30"/>
      <c r="L265" s="1"/>
      <c r="M265" s="3"/>
      <c r="N265" s="1"/>
    </row>
    <row r="266" spans="2:14" x14ac:dyDescent="0.55000000000000004">
      <c r="B266" s="29"/>
      <c r="C266" s="30"/>
      <c r="D266" s="30"/>
      <c r="E266" s="30"/>
      <c r="F266" s="30"/>
      <c r="G266" s="30"/>
      <c r="H266" s="30"/>
      <c r="I266" s="30"/>
      <c r="L266" s="1"/>
      <c r="M266" s="3"/>
      <c r="N266" s="1"/>
    </row>
    <row r="267" spans="2:14" x14ac:dyDescent="0.55000000000000004">
      <c r="B267" s="29"/>
      <c r="C267" s="30"/>
      <c r="D267" s="30"/>
      <c r="E267" s="30"/>
      <c r="F267" s="30"/>
      <c r="G267" s="30"/>
      <c r="H267" s="30"/>
      <c r="I267" s="30"/>
      <c r="L267" s="1"/>
      <c r="M267" s="3"/>
      <c r="N267" s="1"/>
    </row>
    <row r="268" spans="2:14" x14ac:dyDescent="0.55000000000000004">
      <c r="B268" s="29"/>
      <c r="C268" s="30"/>
      <c r="D268" s="30"/>
      <c r="E268" s="30"/>
      <c r="F268" s="30"/>
      <c r="G268" s="30"/>
      <c r="H268" s="30"/>
      <c r="I268" s="30"/>
      <c r="L268" s="1"/>
      <c r="M268" s="3"/>
      <c r="N268" s="1"/>
    </row>
    <row r="269" spans="2:14" x14ac:dyDescent="0.55000000000000004">
      <c r="B269" s="29"/>
      <c r="C269" s="30"/>
      <c r="D269" s="30"/>
      <c r="E269" s="30"/>
      <c r="F269" s="30"/>
      <c r="G269" s="30"/>
      <c r="H269" s="30"/>
      <c r="I269" s="30"/>
      <c r="L269" s="1"/>
      <c r="M269" s="3"/>
      <c r="N269" s="1"/>
    </row>
    <row r="270" spans="2:14" x14ac:dyDescent="0.55000000000000004">
      <c r="B270" s="29"/>
      <c r="C270" s="30"/>
      <c r="D270" s="30"/>
      <c r="E270" s="30"/>
      <c r="F270" s="30"/>
      <c r="G270" s="30"/>
      <c r="H270" s="30"/>
      <c r="I270" s="30"/>
      <c r="L270" s="1"/>
      <c r="M270" s="3"/>
      <c r="N270" s="1"/>
    </row>
    <row r="271" spans="2:14" x14ac:dyDescent="0.55000000000000004">
      <c r="B271" s="29"/>
      <c r="C271" s="30"/>
      <c r="D271" s="30"/>
      <c r="E271" s="30"/>
      <c r="F271" s="30"/>
      <c r="G271" s="30"/>
      <c r="H271" s="30"/>
      <c r="I271" s="30"/>
      <c r="L271" s="1"/>
      <c r="M271" s="3"/>
      <c r="N271" s="1"/>
    </row>
    <row r="272" spans="2:14" x14ac:dyDescent="0.55000000000000004">
      <c r="B272" s="29"/>
      <c r="C272" s="30"/>
      <c r="D272" s="30"/>
      <c r="E272" s="30"/>
      <c r="F272" s="30"/>
      <c r="G272" s="30"/>
      <c r="H272" s="30"/>
      <c r="I272" s="30"/>
      <c r="L272" s="1"/>
      <c r="M272" s="3"/>
      <c r="N272" s="1"/>
    </row>
    <row r="273" spans="2:14" x14ac:dyDescent="0.55000000000000004">
      <c r="B273" s="29"/>
      <c r="C273" s="30"/>
      <c r="D273" s="30"/>
      <c r="E273" s="30"/>
      <c r="F273" s="30"/>
      <c r="G273" s="30"/>
      <c r="H273" s="30"/>
      <c r="I273" s="30"/>
      <c r="L273" s="1"/>
      <c r="M273" s="3"/>
      <c r="N273" s="1"/>
    </row>
    <row r="274" spans="2:14" x14ac:dyDescent="0.55000000000000004">
      <c r="B274" s="29"/>
      <c r="C274" s="30"/>
      <c r="D274" s="30"/>
      <c r="E274" s="30"/>
      <c r="F274" s="30"/>
      <c r="G274" s="30"/>
      <c r="H274" s="30"/>
      <c r="I274" s="30"/>
      <c r="L274" s="1"/>
      <c r="M274" s="3"/>
      <c r="N274" s="1"/>
    </row>
    <row r="275" spans="2:14" x14ac:dyDescent="0.55000000000000004">
      <c r="B275" s="29"/>
      <c r="C275" s="30"/>
      <c r="D275" s="30"/>
      <c r="E275" s="30"/>
      <c r="F275" s="30"/>
      <c r="G275" s="30"/>
      <c r="H275" s="30"/>
      <c r="I275" s="30"/>
      <c r="L275" s="1"/>
      <c r="M275" s="3"/>
      <c r="N275" s="1"/>
    </row>
    <row r="276" spans="2:14" x14ac:dyDescent="0.55000000000000004">
      <c r="B276" s="29"/>
      <c r="C276" s="30"/>
      <c r="D276" s="30"/>
      <c r="E276" s="30"/>
      <c r="F276" s="30"/>
      <c r="G276" s="30"/>
      <c r="H276" s="30"/>
      <c r="I276" s="30"/>
      <c r="L276" s="1"/>
      <c r="M276" s="3"/>
      <c r="N276" s="1"/>
    </row>
    <row r="277" spans="2:14" x14ac:dyDescent="0.55000000000000004">
      <c r="B277" s="29"/>
      <c r="C277" s="30"/>
      <c r="D277" s="30"/>
      <c r="E277" s="30"/>
      <c r="F277" s="30"/>
      <c r="G277" s="30"/>
      <c r="H277" s="30"/>
      <c r="I277" s="30"/>
      <c r="L277" s="1"/>
      <c r="M277" s="3"/>
      <c r="N277" s="1"/>
    </row>
    <row r="278" spans="2:14" x14ac:dyDescent="0.55000000000000004">
      <c r="B278" s="29"/>
      <c r="C278" s="30"/>
      <c r="D278" s="30"/>
      <c r="E278" s="30"/>
      <c r="F278" s="30"/>
      <c r="G278" s="30"/>
      <c r="H278" s="30"/>
      <c r="I278" s="30"/>
      <c r="L278" s="1"/>
      <c r="M278" s="3"/>
      <c r="N278" s="1"/>
    </row>
    <row r="279" spans="2:14" x14ac:dyDescent="0.55000000000000004">
      <c r="B279" s="29"/>
      <c r="C279" s="30"/>
      <c r="D279" s="30"/>
      <c r="E279" s="30"/>
      <c r="F279" s="30"/>
      <c r="G279" s="30"/>
      <c r="H279" s="30"/>
      <c r="I279" s="30"/>
      <c r="L279" s="1"/>
      <c r="M279" s="3"/>
      <c r="N279" s="1"/>
    </row>
    <row r="280" spans="2:14" x14ac:dyDescent="0.55000000000000004">
      <c r="B280" s="29"/>
      <c r="C280" s="30"/>
      <c r="D280" s="30"/>
      <c r="E280" s="30"/>
      <c r="F280" s="30"/>
      <c r="G280" s="30"/>
      <c r="H280" s="30"/>
      <c r="I280" s="30"/>
      <c r="L280" s="1"/>
      <c r="M280" s="3"/>
      <c r="N280" s="1"/>
    </row>
    <row r="281" spans="2:14" x14ac:dyDescent="0.55000000000000004">
      <c r="B281" s="29"/>
      <c r="C281" s="30"/>
      <c r="D281" s="30"/>
      <c r="E281" s="30"/>
      <c r="F281" s="30"/>
      <c r="G281" s="30"/>
      <c r="H281" s="30"/>
      <c r="I281" s="30"/>
      <c r="L281" s="1"/>
      <c r="M281" s="3"/>
      <c r="N281" s="1"/>
    </row>
    <row r="282" spans="2:14" x14ac:dyDescent="0.55000000000000004">
      <c r="B282" s="29"/>
      <c r="C282" s="30"/>
      <c r="D282" s="30"/>
      <c r="E282" s="30"/>
      <c r="F282" s="30"/>
      <c r="G282" s="30"/>
      <c r="H282" s="30"/>
      <c r="I282" s="30"/>
      <c r="L282" s="1"/>
      <c r="M282" s="3"/>
      <c r="N282" s="1"/>
    </row>
    <row r="283" spans="2:14" x14ac:dyDescent="0.55000000000000004">
      <c r="B283" s="29"/>
      <c r="C283" s="30"/>
      <c r="D283" s="30"/>
      <c r="E283" s="30"/>
      <c r="F283" s="30"/>
      <c r="G283" s="30"/>
      <c r="H283" s="30"/>
      <c r="I283" s="30"/>
      <c r="L283" s="1"/>
      <c r="M283" s="3"/>
      <c r="N283" s="1"/>
    </row>
    <row r="284" spans="2:14" x14ac:dyDescent="0.55000000000000004">
      <c r="B284" s="29"/>
      <c r="C284" s="30"/>
      <c r="D284" s="30"/>
      <c r="E284" s="30"/>
      <c r="F284" s="30"/>
      <c r="G284" s="30"/>
      <c r="H284" s="30"/>
      <c r="I284" s="30"/>
      <c r="L284" s="1"/>
      <c r="M284" s="3"/>
      <c r="N284" s="1"/>
    </row>
    <row r="285" spans="2:14" x14ac:dyDescent="0.55000000000000004">
      <c r="B285" s="29"/>
      <c r="C285" s="30"/>
      <c r="D285" s="30"/>
      <c r="E285" s="30"/>
      <c r="F285" s="30"/>
      <c r="G285" s="30"/>
      <c r="H285" s="30"/>
      <c r="I285" s="30"/>
      <c r="L285" s="1"/>
      <c r="M285" s="3"/>
      <c r="N285" s="1"/>
    </row>
    <row r="286" spans="2:14" x14ac:dyDescent="0.55000000000000004">
      <c r="B286" s="29"/>
      <c r="C286" s="30"/>
      <c r="D286" s="30"/>
      <c r="E286" s="30"/>
      <c r="F286" s="30"/>
      <c r="G286" s="30"/>
      <c r="H286" s="30"/>
      <c r="I286" s="30"/>
      <c r="L286" s="1"/>
      <c r="M286" s="3"/>
      <c r="N286" s="1"/>
    </row>
    <row r="287" spans="2:14" x14ac:dyDescent="0.55000000000000004">
      <c r="B287" s="29"/>
      <c r="C287" s="30"/>
      <c r="D287" s="30"/>
      <c r="E287" s="30"/>
      <c r="F287" s="30"/>
      <c r="G287" s="30"/>
      <c r="H287" s="30"/>
      <c r="I287" s="30"/>
      <c r="L287" s="1"/>
      <c r="M287" s="3"/>
      <c r="N287" s="1"/>
    </row>
    <row r="288" spans="2:14" x14ac:dyDescent="0.55000000000000004">
      <c r="B288" s="29"/>
      <c r="C288" s="30"/>
      <c r="D288" s="30"/>
      <c r="E288" s="30"/>
      <c r="F288" s="30"/>
      <c r="G288" s="30"/>
      <c r="H288" s="30"/>
      <c r="I288" s="30"/>
      <c r="L288" s="1"/>
      <c r="M288" s="3"/>
      <c r="N288" s="1"/>
    </row>
    <row r="289" spans="2:14" x14ac:dyDescent="0.55000000000000004">
      <c r="B289" s="29"/>
      <c r="C289" s="30"/>
      <c r="D289" s="30"/>
      <c r="E289" s="30"/>
      <c r="F289" s="30"/>
      <c r="G289" s="30"/>
      <c r="H289" s="30"/>
      <c r="I289" s="30"/>
      <c r="L289" s="1"/>
      <c r="M289" s="3"/>
      <c r="N289" s="1"/>
    </row>
    <row r="290" spans="2:14" x14ac:dyDescent="0.55000000000000004">
      <c r="B290" s="29"/>
      <c r="C290" s="30"/>
      <c r="D290" s="30"/>
      <c r="E290" s="30"/>
      <c r="F290" s="30"/>
      <c r="G290" s="30"/>
      <c r="H290" s="30"/>
      <c r="I290" s="30"/>
      <c r="L290" s="1"/>
      <c r="M290" s="3"/>
      <c r="N290" s="1"/>
    </row>
    <row r="291" spans="2:14" x14ac:dyDescent="0.55000000000000004">
      <c r="B291" s="29"/>
      <c r="C291" s="30"/>
      <c r="D291" s="30"/>
      <c r="E291" s="30"/>
      <c r="F291" s="30"/>
      <c r="G291" s="30"/>
      <c r="H291" s="30"/>
      <c r="I291" s="30"/>
      <c r="L291" s="1"/>
      <c r="M291" s="3"/>
      <c r="N291" s="1"/>
    </row>
    <row r="292" spans="2:14" x14ac:dyDescent="0.55000000000000004">
      <c r="B292" s="29"/>
      <c r="C292" s="30"/>
      <c r="D292" s="30"/>
      <c r="E292" s="30"/>
      <c r="F292" s="30"/>
      <c r="G292" s="30"/>
      <c r="H292" s="30"/>
      <c r="I292" s="30"/>
      <c r="L292" s="1"/>
      <c r="M292" s="3"/>
      <c r="N292" s="1"/>
    </row>
    <row r="293" spans="2:14" x14ac:dyDescent="0.55000000000000004">
      <c r="B293" s="29"/>
      <c r="C293" s="30"/>
      <c r="D293" s="30"/>
      <c r="E293" s="30"/>
      <c r="F293" s="30"/>
      <c r="G293" s="30"/>
      <c r="H293" s="30"/>
      <c r="I293" s="30"/>
      <c r="L293" s="1"/>
      <c r="M293" s="3"/>
      <c r="N293" s="1"/>
    </row>
    <row r="294" spans="2:14" x14ac:dyDescent="0.55000000000000004">
      <c r="B294" s="29"/>
      <c r="C294" s="30"/>
      <c r="D294" s="30"/>
      <c r="E294" s="30"/>
      <c r="F294" s="30"/>
      <c r="G294" s="30"/>
      <c r="H294" s="30"/>
      <c r="I294" s="30"/>
      <c r="L294" s="1"/>
      <c r="M294" s="3"/>
      <c r="N294" s="1"/>
    </row>
    <row r="295" spans="2:14" x14ac:dyDescent="0.55000000000000004">
      <c r="B295" s="29"/>
      <c r="C295" s="30"/>
      <c r="D295" s="30"/>
      <c r="E295" s="30"/>
      <c r="F295" s="30"/>
      <c r="G295" s="30"/>
      <c r="H295" s="30"/>
      <c r="I295" s="30"/>
      <c r="L295" s="1"/>
      <c r="M295" s="3"/>
      <c r="N295" s="1"/>
    </row>
    <row r="296" spans="2:14" x14ac:dyDescent="0.55000000000000004">
      <c r="B296" s="29"/>
      <c r="C296" s="30"/>
      <c r="D296" s="30"/>
      <c r="E296" s="30"/>
      <c r="F296" s="30"/>
      <c r="G296" s="30"/>
      <c r="H296" s="30"/>
      <c r="I296" s="30"/>
      <c r="L296" s="1"/>
      <c r="M296" s="3"/>
      <c r="N296" s="1"/>
    </row>
    <row r="297" spans="2:14" x14ac:dyDescent="0.55000000000000004">
      <c r="B297" s="29"/>
      <c r="C297" s="30"/>
      <c r="D297" s="30"/>
      <c r="E297" s="30"/>
      <c r="F297" s="30"/>
      <c r="G297" s="30"/>
      <c r="H297" s="30"/>
      <c r="I297" s="30"/>
      <c r="L297" s="1"/>
      <c r="M297" s="3"/>
      <c r="N297" s="1"/>
    </row>
    <row r="298" spans="2:14" x14ac:dyDescent="0.55000000000000004">
      <c r="B298" s="29"/>
      <c r="C298" s="30"/>
      <c r="D298" s="30"/>
      <c r="E298" s="30"/>
      <c r="F298" s="30"/>
      <c r="G298" s="30"/>
      <c r="H298" s="30"/>
      <c r="I298" s="30"/>
      <c r="L298" s="1"/>
      <c r="M298" s="3"/>
      <c r="N298" s="1"/>
    </row>
    <row r="299" spans="2:14" x14ac:dyDescent="0.55000000000000004">
      <c r="B299" s="29"/>
      <c r="C299" s="30"/>
      <c r="D299" s="30"/>
      <c r="E299" s="30"/>
      <c r="F299" s="30"/>
      <c r="G299" s="30"/>
      <c r="H299" s="30"/>
      <c r="I299" s="30"/>
      <c r="L299" s="1"/>
      <c r="M299" s="3"/>
      <c r="N299" s="1"/>
    </row>
    <row r="300" spans="2:14" x14ac:dyDescent="0.55000000000000004">
      <c r="B300" s="29"/>
      <c r="C300" s="30"/>
      <c r="D300" s="30"/>
      <c r="E300" s="30"/>
      <c r="F300" s="30"/>
      <c r="G300" s="30"/>
      <c r="H300" s="30"/>
      <c r="I300" s="30"/>
      <c r="L300" s="1"/>
      <c r="M300" s="3"/>
      <c r="N300" s="1"/>
    </row>
    <row r="301" spans="2:14" x14ac:dyDescent="0.55000000000000004">
      <c r="B301" s="29"/>
      <c r="C301" s="30"/>
      <c r="D301" s="30"/>
      <c r="E301" s="30"/>
      <c r="F301" s="30"/>
      <c r="G301" s="30"/>
      <c r="H301" s="30"/>
      <c r="I301" s="30"/>
      <c r="L301" s="1"/>
      <c r="M301" s="3"/>
      <c r="N301" s="1"/>
    </row>
    <row r="302" spans="2:14" x14ac:dyDescent="0.55000000000000004">
      <c r="B302" s="29"/>
      <c r="C302" s="30"/>
      <c r="D302" s="30"/>
      <c r="E302" s="30"/>
      <c r="F302" s="30"/>
      <c r="G302" s="30"/>
      <c r="H302" s="30"/>
      <c r="I302" s="30"/>
      <c r="L302" s="1"/>
      <c r="M302" s="3"/>
      <c r="N302" s="1"/>
    </row>
    <row r="303" spans="2:14" x14ac:dyDescent="0.55000000000000004">
      <c r="B303" s="29"/>
      <c r="C303" s="30"/>
      <c r="D303" s="30"/>
      <c r="E303" s="30"/>
      <c r="F303" s="30"/>
      <c r="G303" s="30"/>
      <c r="H303" s="30"/>
      <c r="I303" s="30"/>
      <c r="L303" s="1"/>
      <c r="M303" s="3"/>
      <c r="N303" s="1"/>
    </row>
    <row r="304" spans="2:14" x14ac:dyDescent="0.55000000000000004">
      <c r="B304" s="29"/>
      <c r="C304" s="30"/>
      <c r="D304" s="30"/>
      <c r="E304" s="30"/>
      <c r="F304" s="30"/>
      <c r="G304" s="30"/>
      <c r="H304" s="30"/>
      <c r="I304" s="30"/>
      <c r="L304" s="1"/>
      <c r="M304" s="3"/>
      <c r="N304" s="1"/>
    </row>
    <row r="305" spans="2:14" x14ac:dyDescent="0.55000000000000004">
      <c r="B305" s="29"/>
      <c r="C305" s="30"/>
      <c r="D305" s="30"/>
      <c r="E305" s="30"/>
      <c r="F305" s="30"/>
      <c r="G305" s="30"/>
      <c r="H305" s="30"/>
      <c r="I305" s="30"/>
      <c r="L305" s="1"/>
      <c r="M305" s="3"/>
      <c r="N305" s="1"/>
    </row>
    <row r="306" spans="2:14" x14ac:dyDescent="0.55000000000000004">
      <c r="B306" s="29"/>
      <c r="C306" s="30"/>
      <c r="D306" s="30"/>
      <c r="E306" s="30"/>
      <c r="F306" s="30"/>
      <c r="G306" s="30"/>
      <c r="H306" s="30"/>
      <c r="I306" s="30"/>
      <c r="L306" s="1"/>
      <c r="M306" s="3"/>
      <c r="N306" s="1"/>
    </row>
    <row r="307" spans="2:14" x14ac:dyDescent="0.55000000000000004">
      <c r="B307" s="29"/>
      <c r="C307" s="30"/>
      <c r="D307" s="30"/>
      <c r="E307" s="30"/>
      <c r="F307" s="30"/>
      <c r="G307" s="30"/>
      <c r="H307" s="30"/>
      <c r="I307" s="30"/>
      <c r="L307" s="1"/>
      <c r="M307" s="3"/>
      <c r="N307" s="1"/>
    </row>
    <row r="308" spans="2:14" x14ac:dyDescent="0.55000000000000004">
      <c r="L308" s="1"/>
      <c r="M308" s="3"/>
      <c r="N308" s="1"/>
    </row>
    <row r="309" spans="2:14" x14ac:dyDescent="0.55000000000000004">
      <c r="L309" s="1"/>
      <c r="M309" s="3"/>
      <c r="N309" s="1"/>
    </row>
    <row r="310" spans="2:14" x14ac:dyDescent="0.55000000000000004">
      <c r="L310" s="1"/>
      <c r="M310" s="3"/>
      <c r="N310" s="1"/>
    </row>
    <row r="311" spans="2:14" x14ac:dyDescent="0.55000000000000004">
      <c r="L311" s="1"/>
      <c r="M311" s="3"/>
      <c r="N311" s="1"/>
    </row>
    <row r="312" spans="2:14" x14ac:dyDescent="0.55000000000000004">
      <c r="L312" s="1"/>
      <c r="M312" s="3"/>
      <c r="N312" s="1"/>
    </row>
    <row r="313" spans="2:14" x14ac:dyDescent="0.55000000000000004">
      <c r="L313" s="1"/>
      <c r="M313" s="3"/>
      <c r="N313" s="1"/>
    </row>
    <row r="314" spans="2:14" x14ac:dyDescent="0.55000000000000004">
      <c r="L314" s="1"/>
      <c r="M314" s="3"/>
      <c r="N314" s="1"/>
    </row>
    <row r="315" spans="2:14" x14ac:dyDescent="0.55000000000000004">
      <c r="L315" s="1"/>
      <c r="M315" s="3"/>
      <c r="N315" s="1"/>
    </row>
  </sheetData>
  <mergeCells count="3">
    <mergeCell ref="L8:L9"/>
    <mergeCell ref="L11:L12"/>
    <mergeCell ref="D4:E4"/>
  </mergeCells>
  <phoneticPr fontId="1"/>
  <conditionalFormatting sqref="N8:N9">
    <cfRule type="cellIs" dxfId="3" priority="2" operator="lessThanOrEqual">
      <formula>-0.15</formula>
    </cfRule>
  </conditionalFormatting>
  <conditionalFormatting sqref="N16:N135">
    <cfRule type="expression" dxfId="2" priority="1">
      <formula>OR($N16="第3期(顕性腎症期)",$N16="第4期(腎不全期)")</formula>
    </cfRule>
  </conditionalFormatting>
  <dataValidations xWindow="857" yWindow="674" count="7">
    <dataValidation type="whole" allowBlank="1" showInputMessage="1" showErrorMessage="1" errorTitle="無効な値が入力されました" error="和暦年は1～31までの整数値で入力してください。「年」は不要です。" promptTitle="入力時の注意" prompt="1～31までの整数値（ローマ数字）で入力してください。_x000a_西暦年で入力する場合は入力不要です。" sqref="D8:D127" xr:uid="{7A710CD7-6893-417B-A032-07477C22911A}">
      <formula1>1</formula1>
      <formula2>31</formula2>
    </dataValidation>
    <dataValidation type="whole" errorStyle="warning" allowBlank="1" showInputMessage="1" showErrorMessage="1" errorTitle="入力内容を御確認ください" error="西暦年は1989（平成元年）～2049（令和31年）までの整数値を想定しております。_x000a_入力に際しては「年」をつけずに数値のみにしてください。" promptTitle="入力時の注意" prompt="1989~2049までの整数値（ローマ数字）を入力してください。_x000a_和暦年で入力する場合は入力不要です。" sqref="E8:E127" xr:uid="{D3401C74-BC92-4F7F-B822-62FF5856E790}">
      <formula1>1989</formula1>
      <formula2>2049</formula2>
    </dataValidation>
    <dataValidation type="list" allowBlank="1" showInputMessage="1" showErrorMessage="1" errorTitle="無効な値が入力されました" error="元号は平成/令和から選択してください。なお、英字略号（H/R）は無効です。" promptTitle="入力時の注意" prompt="元号は平成/令和から選択してください。_x000a_西暦年で入力する場合は入力不要です。_x000a_" sqref="C8:C127" xr:uid="{26AAAD73-10C8-47EC-8C84-E157F839891A}">
      <formula1>"平成,令和"</formula1>
    </dataValidation>
    <dataValidation type="list" allowBlank="1" showInputMessage="1" showErrorMessage="1" errorTitle="無効な値が入力されました" error="1~12までの整数値を入力してください。_x000a_" promptTitle="入力時の注意" prompt="測定月不明の場合は未入力のままにしておいてください。" sqref="F8:F127" xr:uid="{DC83EC41-ABD6-4CEE-B49F-71CC7257C91B}">
      <formula1>"1,2,3,4,5,6,7,8,9,10,11,12"</formula1>
    </dataValidation>
    <dataValidation type="whole" allowBlank="1" showInputMessage="1" showErrorMessage="1" errorTitle="無効な値が入力されました" error="1～31までの整数値を入力してください。_x000a_測定日が不明の場合は空白のままにしておいてください。" promptTitle="入力時の注意" prompt="2,4,6,9,11月に31日はありません。_x000a_測定日不明の場合は未入力のままにしておいてください。" sqref="G8:G127" xr:uid="{42B5C48F-59BA-4C32-9914-7B00E1C1ADF9}">
      <formula1>1</formula1>
      <formula2>31</formula2>
    </dataValidation>
    <dataValidation type="decimal" errorStyle="warning" allowBlank="1" showInputMessage="1" showErrorMessage="1" errorTitle="無効な値が入力されました" error="想定されているのは1～150までの数値です。意図的にそれ以外の値を入力されている場合はそのまま続けてください。" promptTitle="入力時の注意" prompt="1～150までの数値を入力してください。_x000a_なるべく測定年月が古いものから順に上詰め入力してください。" sqref="H8:H127" xr:uid="{858E8D5C-CACE-4A58-A87A-846FD69BAD2A}">
      <formula1>1</formula1>
      <formula2>150</formula2>
    </dataValidation>
    <dataValidation type="list" allowBlank="1" showInputMessage="1" showErrorMessage="1" errorTitle="無効な値が入力されました" error="入力の際は必ず3+,2+,1+,±,-の中から選択してください。" promptTitle="入力時の注意" prompt="3+,2+,1+,±,-から選択してください。_x000a_3+以上の値はすべて3+として入力してください。" sqref="I8:I127" xr:uid="{E79B5608-5F79-4A66-9B66-B6FD2C2635F4}">
      <formula1>"3+,2+,1+,±,-"</formula1>
    </dataValidation>
  </dataValidations>
  <pageMargins left="0" right="0" top="0" bottom="0" header="0" footer="0"/>
  <pageSetup paperSize="9" scale="65" fitToHeight="0" orientation="landscape" r:id="rId1"/>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4A597-451D-4336-8049-FE32E0BB7CF9}">
  <sheetPr>
    <tabColor theme="5" tint="0.79998168889431442"/>
    <pageSetUpPr fitToPage="1"/>
  </sheetPr>
  <dimension ref="B2:D41"/>
  <sheetViews>
    <sheetView showGridLines="0" showRowColHeaders="0" topLeftCell="A10" zoomScale="89" zoomScaleNormal="89" workbookViewId="0">
      <selection activeCell="C51" sqref="C51"/>
    </sheetView>
  </sheetViews>
  <sheetFormatPr defaultRowHeight="18" x14ac:dyDescent="0.55000000000000004"/>
  <cols>
    <col min="2" max="2" width="14.5" customWidth="1"/>
    <col min="3" max="3" width="19.58203125" bestFit="1" customWidth="1"/>
    <col min="4" max="4" width="17" bestFit="1" customWidth="1"/>
    <col min="5" max="5" width="11.9140625" customWidth="1"/>
    <col min="6" max="6" width="12.33203125" customWidth="1"/>
  </cols>
  <sheetData>
    <row r="2" spans="2:4" ht="43.5" customHeight="1" thickBot="1" x14ac:dyDescent="0.6"/>
    <row r="3" spans="2:4" ht="18.5" thickBot="1" x14ac:dyDescent="0.6">
      <c r="B3" s="10" t="s">
        <v>55</v>
      </c>
      <c r="C3" s="12" t="str">
        <f>入力と結果!$D$4</f>
        <v>お名前はここに</v>
      </c>
      <c r="D3" s="24" t="s">
        <v>56</v>
      </c>
    </row>
    <row r="5" spans="2:4" x14ac:dyDescent="0.55000000000000004">
      <c r="B5" s="10" t="s">
        <v>2</v>
      </c>
    </row>
    <row r="6" spans="2:4" x14ac:dyDescent="0.55000000000000004">
      <c r="B6" s="9" t="s">
        <v>12</v>
      </c>
      <c r="C6" s="7" t="s">
        <v>13</v>
      </c>
      <c r="D6" s="4">
        <f ca="1">IFERROR(IF(計算結果[年間eGFR変化値]&lt;0,計算結果[年間eGFR変化値],"減少なし"),"")</f>
        <v>-9.986313879996306</v>
      </c>
    </row>
    <row r="7" spans="2:4" x14ac:dyDescent="0.55000000000000004">
      <c r="B7" s="37" t="s">
        <v>14</v>
      </c>
      <c r="C7" s="8" t="s">
        <v>15</v>
      </c>
      <c r="D7" s="5">
        <f ca="1">IFERROR(計算結果[eGFR変化率年平均（直近2時点）],"")</f>
        <v>-0.16621129326047357</v>
      </c>
    </row>
    <row r="8" spans="2:4" x14ac:dyDescent="0.55000000000000004">
      <c r="B8" s="38"/>
      <c r="C8" s="8" t="s">
        <v>18</v>
      </c>
      <c r="D8" s="5">
        <f ca="1">IFERROR(計算結果[eGFR変化率年平均（最古/最新2時点）],"")</f>
        <v>-0.14266171584913034</v>
      </c>
    </row>
    <row r="9" spans="2:4" x14ac:dyDescent="0.55000000000000004">
      <c r="B9" s="9" t="s">
        <v>19</v>
      </c>
      <c r="C9" s="8" t="s">
        <v>20</v>
      </c>
      <c r="D9" s="4">
        <f ca="1">IFERROR(計算結果[eGFR3年後予測値],"")</f>
        <v>20.036504637311509</v>
      </c>
    </row>
    <row r="11" spans="2:4" x14ac:dyDescent="0.55000000000000004">
      <c r="B11" s="23"/>
    </row>
    <row r="12" spans="2:4" x14ac:dyDescent="0.55000000000000004">
      <c r="B12" s="1"/>
      <c r="C12" s="1"/>
      <c r="D12" s="1"/>
    </row>
    <row r="13" spans="2:4" x14ac:dyDescent="0.55000000000000004">
      <c r="B13" s="1"/>
      <c r="C13" s="3"/>
      <c r="D13" s="1"/>
    </row>
    <row r="14" spans="2:4" x14ac:dyDescent="0.55000000000000004">
      <c r="B14" s="1"/>
      <c r="C14" s="3"/>
      <c r="D14" s="1"/>
    </row>
    <row r="15" spans="2:4" x14ac:dyDescent="0.55000000000000004">
      <c r="B15" s="1"/>
      <c r="C15" s="3"/>
      <c r="D15" s="1"/>
    </row>
    <row r="16" spans="2:4" x14ac:dyDescent="0.55000000000000004">
      <c r="B16" s="1"/>
      <c r="C16" s="3"/>
      <c r="D16" s="1"/>
    </row>
    <row r="17" spans="2:4" x14ac:dyDescent="0.55000000000000004">
      <c r="B17" s="1"/>
      <c r="C17" s="3"/>
      <c r="D17" s="1"/>
    </row>
    <row r="18" spans="2:4" x14ac:dyDescent="0.55000000000000004">
      <c r="B18" s="1"/>
      <c r="C18" s="3"/>
      <c r="D18" s="1"/>
    </row>
    <row r="19" spans="2:4" x14ac:dyDescent="0.55000000000000004">
      <c r="B19" s="1"/>
      <c r="C19" s="3"/>
      <c r="D19" s="1"/>
    </row>
    <row r="20" spans="2:4" x14ac:dyDescent="0.55000000000000004">
      <c r="B20" s="1"/>
      <c r="C20" s="3"/>
      <c r="D20" s="1"/>
    </row>
    <row r="21" spans="2:4" x14ac:dyDescent="0.55000000000000004">
      <c r="B21" s="1"/>
      <c r="C21" s="3"/>
      <c r="D21" s="1"/>
    </row>
    <row r="22" spans="2:4" x14ac:dyDescent="0.55000000000000004">
      <c r="B22" s="1"/>
      <c r="C22" s="3"/>
      <c r="D22" s="1"/>
    </row>
    <row r="23" spans="2:4" x14ac:dyDescent="0.55000000000000004">
      <c r="B23" s="1"/>
      <c r="C23" s="3"/>
      <c r="D23" s="1"/>
    </row>
    <row r="24" spans="2:4" x14ac:dyDescent="0.55000000000000004">
      <c r="B24" s="1"/>
      <c r="C24" s="3"/>
      <c r="D24" s="1"/>
    </row>
    <row r="25" spans="2:4" x14ac:dyDescent="0.55000000000000004">
      <c r="B25" s="1"/>
      <c r="C25" s="3"/>
      <c r="D25" s="1"/>
    </row>
    <row r="26" spans="2:4" x14ac:dyDescent="0.55000000000000004">
      <c r="B26" s="1"/>
      <c r="C26" s="3"/>
      <c r="D26" s="1"/>
    </row>
    <row r="27" spans="2:4" x14ac:dyDescent="0.55000000000000004">
      <c r="B27" s="1"/>
      <c r="C27" s="3"/>
      <c r="D27" s="1"/>
    </row>
    <row r="28" spans="2:4" x14ac:dyDescent="0.55000000000000004">
      <c r="B28" s="1"/>
      <c r="C28" s="3"/>
      <c r="D28" s="1"/>
    </row>
    <row r="29" spans="2:4" x14ac:dyDescent="0.55000000000000004">
      <c r="B29" s="1"/>
      <c r="C29" s="3"/>
      <c r="D29" s="1"/>
    </row>
    <row r="30" spans="2:4" x14ac:dyDescent="0.55000000000000004">
      <c r="B30" s="1"/>
      <c r="C30" s="3"/>
      <c r="D30" s="1"/>
    </row>
    <row r="31" spans="2:4" x14ac:dyDescent="0.55000000000000004">
      <c r="B31" s="1"/>
      <c r="C31" s="3"/>
      <c r="D31" s="1"/>
    </row>
    <row r="32" spans="2:4" x14ac:dyDescent="0.55000000000000004">
      <c r="B32" s="1"/>
      <c r="C32" s="3"/>
      <c r="D32" s="1"/>
    </row>
    <row r="41" spans="2:2" x14ac:dyDescent="0.55000000000000004">
      <c r="B41" s="41" t="s">
        <v>76</v>
      </c>
    </row>
  </sheetData>
  <mergeCells count="1">
    <mergeCell ref="B7:B8"/>
  </mergeCells>
  <phoneticPr fontId="1"/>
  <conditionalFormatting sqref="D7:D8">
    <cfRule type="cellIs" dxfId="1" priority="4" operator="lessThanOrEqual">
      <formula>-0.15</formula>
    </cfRule>
  </conditionalFormatting>
  <conditionalFormatting sqref="D13:D32">
    <cfRule type="expression" dxfId="0" priority="1">
      <formula>OR($D13="第3期(顕性腎症期)",$D13="第4期(腎不全期)")</formula>
    </cfRule>
  </conditionalFormatting>
  <printOptions horizontalCentered="1" verticalCentered="1"/>
  <pageMargins left="0.23622047244094491" right="0.23622047244094491" top="0.74803149606299213" bottom="0.74803149606299213" header="0.11811023622047245" footer="0.11811023622047245"/>
  <pageSetup paperSize="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95F33-D294-445D-B407-FDE8FFC3B7AE}">
  <sheetPr>
    <tabColor theme="1" tint="0.499984740745262"/>
  </sheetPr>
  <dimension ref="B1:AU307"/>
  <sheetViews>
    <sheetView zoomScale="60" zoomScaleNormal="60" workbookViewId="0">
      <selection activeCell="C4" sqref="C4"/>
    </sheetView>
  </sheetViews>
  <sheetFormatPr defaultRowHeight="18" x14ac:dyDescent="0.55000000000000004"/>
  <cols>
    <col min="2" max="2" width="5.1640625" bestFit="1" customWidth="1"/>
    <col min="3" max="3" width="13.25" bestFit="1" customWidth="1"/>
    <col min="4" max="4" width="12.33203125" bestFit="1" customWidth="1"/>
    <col min="5" max="5" width="9.4140625" bestFit="1" customWidth="1"/>
    <col min="6" max="6" width="13.25" bestFit="1" customWidth="1"/>
    <col min="7" max="7" width="14.08203125" bestFit="1" customWidth="1"/>
    <col min="8" max="8" width="14.83203125" bestFit="1" customWidth="1"/>
    <col min="9" max="10" width="4.75" customWidth="1"/>
    <col min="11" max="11" width="7" bestFit="1" customWidth="1"/>
    <col min="12" max="12" width="13.25" bestFit="1" customWidth="1"/>
    <col min="13" max="13" width="10.08203125" bestFit="1" customWidth="1"/>
    <col min="14" max="14" width="10.75" bestFit="1" customWidth="1"/>
    <col min="15" max="16" width="3.4140625" customWidth="1"/>
    <col min="17" max="17" width="6.25" customWidth="1"/>
    <col min="18" max="19" width="13.25" bestFit="1" customWidth="1"/>
    <col min="20" max="20" width="11.6640625" customWidth="1"/>
    <col min="21" max="21" width="10.75" bestFit="1" customWidth="1"/>
    <col min="22" max="22" width="3.4140625" customWidth="1"/>
    <col min="23" max="23" width="4.08203125" customWidth="1"/>
    <col min="24" max="24" width="5.1640625" bestFit="1" customWidth="1"/>
    <col min="25" max="25" width="14.9140625" bestFit="1" customWidth="1"/>
    <col min="26" max="26" width="6.75" bestFit="1" customWidth="1"/>
    <col min="27" max="28" width="4.33203125" customWidth="1"/>
    <col min="29" max="29" width="6.1640625" customWidth="1"/>
    <col min="30" max="30" width="13.9140625" bestFit="1" customWidth="1"/>
    <col min="31" max="31" width="10.9140625" customWidth="1"/>
    <col min="32" max="32" width="11.58203125" customWidth="1"/>
    <col min="33" max="33" width="9.75" customWidth="1"/>
    <col min="34" max="34" width="17" bestFit="1" customWidth="1"/>
    <col min="35" max="35" width="4.58203125" customWidth="1"/>
    <col min="36" max="36" width="5" customWidth="1"/>
    <col min="37" max="37" width="9.08203125" customWidth="1"/>
    <col min="38" max="38" width="8" customWidth="1"/>
    <col min="39" max="39" width="7" bestFit="1" customWidth="1"/>
    <col min="40" max="40" width="3.33203125" customWidth="1"/>
    <col min="41" max="41" width="3.83203125" customWidth="1"/>
    <col min="42" max="42" width="16.4140625" bestFit="1" customWidth="1"/>
    <col min="43" max="43" width="31" bestFit="1" customWidth="1"/>
    <col min="44" max="44" width="36" customWidth="1"/>
    <col min="45" max="45" width="17.08203125" bestFit="1" customWidth="1"/>
    <col min="46" max="47" width="22.25" bestFit="1" customWidth="1"/>
  </cols>
  <sheetData>
    <row r="1" spans="2:47" x14ac:dyDescent="0.55000000000000004">
      <c r="B1" t="s">
        <v>76</v>
      </c>
    </row>
    <row r="6" spans="2:47" x14ac:dyDescent="0.55000000000000004">
      <c r="B6" t="s">
        <v>22</v>
      </c>
      <c r="K6" t="s">
        <v>66</v>
      </c>
      <c r="Q6" t="s">
        <v>65</v>
      </c>
      <c r="X6" t="s">
        <v>23</v>
      </c>
      <c r="AC6" t="s">
        <v>47</v>
      </c>
      <c r="AK6" t="s">
        <v>36</v>
      </c>
      <c r="AP6" t="s">
        <v>45</v>
      </c>
    </row>
    <row r="7" spans="2:47" x14ac:dyDescent="0.55000000000000004">
      <c r="B7" s="1" t="s">
        <v>4</v>
      </c>
      <c r="C7" s="1" t="s">
        <v>24</v>
      </c>
      <c r="D7" s="1" t="s">
        <v>25</v>
      </c>
      <c r="E7" s="1" t="s">
        <v>26</v>
      </c>
      <c r="F7" s="1" t="s">
        <v>27</v>
      </c>
      <c r="G7" s="1" t="s">
        <v>61</v>
      </c>
      <c r="H7" s="1" t="s">
        <v>62</v>
      </c>
      <c r="K7" s="1" t="s">
        <v>59</v>
      </c>
      <c r="L7" s="1" t="s">
        <v>60</v>
      </c>
      <c r="M7" s="1" t="s">
        <v>63</v>
      </c>
      <c r="N7" s="1" t="s">
        <v>64</v>
      </c>
      <c r="Q7" t="s">
        <v>4</v>
      </c>
      <c r="R7" t="s">
        <v>67</v>
      </c>
      <c r="S7" t="s">
        <v>28</v>
      </c>
      <c r="T7" t="s">
        <v>63</v>
      </c>
      <c r="U7" t="s">
        <v>64</v>
      </c>
      <c r="X7" s="1" t="s">
        <v>4</v>
      </c>
      <c r="Y7" s="1" t="s">
        <v>28</v>
      </c>
      <c r="Z7" s="1" t="s">
        <v>29</v>
      </c>
      <c r="AC7" s="1" t="s">
        <v>48</v>
      </c>
      <c r="AD7" s="1" t="s">
        <v>49</v>
      </c>
      <c r="AE7" s="1" t="s">
        <v>50</v>
      </c>
      <c r="AF7" s="1" t="s">
        <v>51</v>
      </c>
      <c r="AG7" s="1" t="s">
        <v>53</v>
      </c>
      <c r="AH7" s="1" t="s">
        <v>52</v>
      </c>
      <c r="AI7" s="1"/>
      <c r="AK7" s="1" t="s">
        <v>30</v>
      </c>
      <c r="AL7" s="1" t="s">
        <v>31</v>
      </c>
      <c r="AP7" t="s">
        <v>37</v>
      </c>
      <c r="AQ7" t="s">
        <v>43</v>
      </c>
      <c r="AR7" t="s">
        <v>44</v>
      </c>
      <c r="AS7" t="s">
        <v>38</v>
      </c>
      <c r="AT7" t="s">
        <v>39</v>
      </c>
      <c r="AU7" t="s">
        <v>40</v>
      </c>
    </row>
    <row r="8" spans="2:47" x14ac:dyDescent="0.55000000000000004">
      <c r="B8" s="1">
        <v>1</v>
      </c>
      <c r="C8" s="1" t="str">
        <f>IF(OR(入力1[[#This Row],[元号]]="",入力1[[#This Row],[和暦年]]=""),"",入力1[[#This Row],[元号]]&amp;入力1[[#This Row],[和暦年]]&amp;"年")</f>
        <v/>
      </c>
      <c r="D8" s="1" t="str">
        <f>IF(暦調整[[#This Row],[元号和暦年]]&lt;&gt;"","",IF(入力1[[#This Row],[（西暦年）]]&lt;&gt;"",入力1[[#This Row],[（西暦年）]]&amp;"年",""))</f>
        <v>2015年</v>
      </c>
      <c r="E8" s="1" t="str">
        <f>IF(AND(暦調整[[#This Row],[元号和暦年]]="",暦調整[[#This Row],[西暦年（再掲）]]=""),"",IF(暦調整[[#This Row],[元号和暦年]]&lt;&gt;"",暦調整[元号和暦年],暦調整[西暦年（再掲）]))</f>
        <v>2015年</v>
      </c>
      <c r="F8" s="3">
        <f>IF(暦調整[[#This Row],[年]]="","",DATEVALUE(暦調整[[#This Row],[年]]&amp;IF(入力1[[#This Row],[月]]="","1月",入力1[[#This Row],[月]]&amp;"月")&amp;IF(入力1[[#This Row],[日]]="","1日",入力1[[#This Row],[日]]&amp;"日")))</f>
        <v>42005</v>
      </c>
      <c r="G8" s="27">
        <f>IF(入力1[[#This Row],[eGFR]]="","",入力1[eGFR])</f>
        <v>70</v>
      </c>
      <c r="H8" s="27" t="str">
        <f>IF(入力1[[#This Row],[尿蛋白定性]]="","",入力1[尿蛋白定性])</f>
        <v>-</v>
      </c>
      <c r="K8" s="1">
        <v>1</v>
      </c>
      <c r="L8" s="3">
        <f>IFERROR(SMALL(暦調整[年月日合成],上詰昇順①[[#This Row],[番号]]),"")</f>
        <v>42005</v>
      </c>
      <c r="M8" s="1">
        <f>IFERROR(VLOOKUP(上詰昇順①[[#This Row],[年月日]],暦調整[[年月日合成]:[尿定性（再掲）]],2,FALSE),"")</f>
        <v>70</v>
      </c>
      <c r="N8" s="1" t="str">
        <f>IFERROR(VLOOKUP(上詰昇順①[[#This Row],[年月日]],暦調整[[年月日合成]:[尿定性（再掲）]],3,FALSE),"")</f>
        <v>-</v>
      </c>
      <c r="Q8" s="1">
        <v>1</v>
      </c>
      <c r="R8" s="3">
        <f>IF(COUNTBLANK(暦調整[[#This Row],[eGFR（再掲）]:[尿定性（再掲）]])=0,暦調整[[#This Row],[年月日合成]],"")</f>
        <v>42005</v>
      </c>
      <c r="S8" s="3">
        <f>IFERROR(SMALL(上詰昇順②[判定可能年月日],上詰昇順②[[#This Row],[番号]]),"")</f>
        <v>42005</v>
      </c>
      <c r="T8" s="1">
        <f>IFERROR(VLOOKUP(上詰昇順②[[#This Row],[年月日]],暦調整[[年月日合成]:[尿定性（再掲）]],2,FALSE),"")</f>
        <v>70</v>
      </c>
      <c r="U8" s="1" t="str">
        <f>IFERROR(VLOOKUP(上詰昇順②[[#This Row],[年月日]],暦調整[[年月日合成]:[尿定性（再掲）]],3,FALSE),"")</f>
        <v>-</v>
      </c>
      <c r="X8" s="1">
        <v>1</v>
      </c>
      <c r="Y8" s="3">
        <f ca="1">IF(上詰昇順①[年月日]="",TODAY(),上詰昇順①[[#This Row],[年月日]])</f>
        <v>42005</v>
      </c>
      <c r="Z8" s="1">
        <f>上詰昇順①[対応eGFR]</f>
        <v>70</v>
      </c>
      <c r="AC8" s="1">
        <v>1</v>
      </c>
      <c r="AD8" s="3">
        <f ca="1">IF(上詰昇順②[[#This Row],[年月日]]="",TODAY(),上詰昇順②[[#This Row],[年月日]])</f>
        <v>42005</v>
      </c>
      <c r="AE8" s="1" t="str">
        <f>IF(上詰昇順②[対応eGFR]&lt;30,4,"")</f>
        <v/>
      </c>
      <c r="AF8" s="1">
        <f>IF(上詰昇順②[対応尿定性]="-",1,IF(上詰昇順②[対応尿定性]="±",2,IF(上詰昇順②[対応尿定性]="","",3)))</f>
        <v>1</v>
      </c>
      <c r="AG8" s="1">
        <f>IF(グラフ用②[[#This Row],[eGFR判定]]&lt;&gt;"",グラフ用②[[#This Row],[eGFR判定]],グラフ用②[[#This Row],[尿検査判定]])</f>
        <v>1</v>
      </c>
      <c r="AH8" s="1" t="str">
        <f>IF(グラフ用②[[#This Row],[最終判定①]]="","",IF(グラフ用②[[#This Row],[最終判定①]]=1,"第1期(腎症前期)",IF(グラフ用②[[#This Row],[最終判定①]]=2,"第2期(早期腎症期)",IF(グラフ用②[[#This Row],[最終判定①]]=3,"第3期(顕性腎症期)","第4期(腎不全期)"))))</f>
        <v>第1期(腎症前期)</v>
      </c>
      <c r="AI8" s="1"/>
      <c r="AK8" s="1">
        <f ca="1">IFERROR(SLOPE(グラフ用①[eGFR],グラフ用①[年月日]),"")</f>
        <v>-2.7359764054784401E-2</v>
      </c>
      <c r="AL8" s="1">
        <f ca="1">IFERROR(INTERCEPT(グラフ用①[eGFR],グラフ用①[年月日]),"")</f>
        <v>1219.2423229225667</v>
      </c>
      <c r="AP8">
        <f ca="1">IF(回帰式[傾き]="","",回帰式[傾き]*365)</f>
        <v>-9.986313879996306</v>
      </c>
      <c r="AQ8">
        <f ca="1">IFERROR((eGFR整理[最新値]-eGFR整理[1回前値])/eGFR整理[1回前値]/(ABS(日時整理[最新値]-日時整理[1回前値])/365),"")</f>
        <v>-0.16621129326047357</v>
      </c>
      <c r="AR8">
        <f ca="1">IFERROR((eGFR整理[最新値]-eGFR整理[最古値])/eGFR整理[最古値]/(ABS(日時整理[最新値]-日時整理[最古値])/365),"")</f>
        <v>-0.14266171584913034</v>
      </c>
      <c r="AS8">
        <f ca="1">IFERROR(回帰式[切片]+回帰式[傾き]*(日時整理[最新値]+365*3),"")</f>
        <v>20.036504637311509</v>
      </c>
      <c r="AT8">
        <f ca="1">IFERROR((30-回帰式[切片])/回帰式[傾き],"")</f>
        <v>43466.834017327863</v>
      </c>
      <c r="AU8">
        <f ca="1">IFERROR((10-回帰式[切片])/回帰式[傾き],"")</f>
        <v>44197.834473324212</v>
      </c>
    </row>
    <row r="9" spans="2:47" x14ac:dyDescent="0.55000000000000004">
      <c r="B9" s="1">
        <v>2</v>
      </c>
      <c r="C9" s="1" t="str">
        <f>IF(OR(入力1[[#This Row],[元号]]="",入力1[[#This Row],[和暦年]]=""),"",入力1[[#This Row],[元号]]&amp;入力1[[#This Row],[和暦年]]&amp;"年")</f>
        <v/>
      </c>
      <c r="D9" s="1" t="str">
        <f>IF(暦調整[[#This Row],[元号和暦年]]&lt;&gt;"","",IF(入力1[[#This Row],[（西暦年）]]&lt;&gt;"",入力1[[#This Row],[（西暦年）]]&amp;"年",""))</f>
        <v>2016年</v>
      </c>
      <c r="E9" s="1" t="str">
        <f>IF(AND(暦調整[[#This Row],[元号和暦年]]="",暦調整[[#This Row],[西暦年（再掲）]]=""),"",IF(暦調整[[#This Row],[元号和暦年]]&lt;&gt;"",暦調整[元号和暦年],暦調整[西暦年（再掲）]))</f>
        <v>2016年</v>
      </c>
      <c r="F9" s="3">
        <f>IF(暦調整[[#This Row],[年]]="","",DATEVALUE(暦調整[[#This Row],[年]]&amp;IF(入力1[[#This Row],[月]]="","1月",入力1[[#This Row],[月]]&amp;"月")&amp;IF(入力1[[#This Row],[日]]="","1日",入力1[[#This Row],[日]]&amp;"日")))</f>
        <v>42370</v>
      </c>
      <c r="G9" s="27">
        <f>IF(入力1[[#This Row],[eGFR]]="","",入力1[eGFR])</f>
        <v>60</v>
      </c>
      <c r="H9" s="27" t="str">
        <f>IF(入力1[[#This Row],[尿蛋白定性]]="","",入力1[尿蛋白定性])</f>
        <v>±</v>
      </c>
      <c r="K9" s="1">
        <v>2</v>
      </c>
      <c r="L9" s="3">
        <f>IFERROR(SMALL(暦調整[年月日合成],上詰昇順①[[#This Row],[番号]]),"")</f>
        <v>42370</v>
      </c>
      <c r="M9" s="1">
        <f>IFERROR(VLOOKUP(上詰昇順①[[#This Row],[年月日]],暦調整[[年月日合成]:[尿定性（再掲）]],2,FALSE),"")</f>
        <v>60</v>
      </c>
      <c r="N9" s="1" t="str">
        <f>IFERROR(VLOOKUP(上詰昇順①[[#This Row],[年月日]],暦調整[[年月日合成]:[尿定性（再掲）]],3,FALSE),"")</f>
        <v>±</v>
      </c>
      <c r="Q9" s="1">
        <v>2</v>
      </c>
      <c r="R9" s="3">
        <f>IF(COUNTBLANK(暦調整[[#This Row],[eGFR（再掲）]:[尿定性（再掲）]])=0,暦調整[[#This Row],[年月日合成]],"")</f>
        <v>42370</v>
      </c>
      <c r="S9" s="3">
        <f>IFERROR(SMALL(上詰昇順②[判定可能年月日],上詰昇順②[[#This Row],[番号]]),"")</f>
        <v>42370</v>
      </c>
      <c r="T9" s="1">
        <f>IFERROR(VLOOKUP(上詰昇順②[[#This Row],[年月日]],暦調整[[年月日合成]:[尿定性（再掲）]],2,FALSE),"")</f>
        <v>60</v>
      </c>
      <c r="U9" s="1" t="str">
        <f>IFERROR(VLOOKUP(上詰昇順②[[#This Row],[年月日]],暦調整[[年月日合成]:[尿定性（再掲）]],3,FALSE),"")</f>
        <v>±</v>
      </c>
      <c r="X9" s="1">
        <v>2</v>
      </c>
      <c r="Y9" s="3">
        <f>上詰昇順①[年月日]</f>
        <v>42370</v>
      </c>
      <c r="Z9" s="1">
        <f>上詰昇順①[対応eGFR]</f>
        <v>60</v>
      </c>
      <c r="AC9" s="1">
        <v>2</v>
      </c>
      <c r="AD9" s="3">
        <f>上詰昇順②[[#This Row],[年月日]]</f>
        <v>42370</v>
      </c>
      <c r="AE9" s="1" t="str">
        <f>IF(上詰昇順②[対応eGFR]&lt;30,4,"")</f>
        <v/>
      </c>
      <c r="AF9" s="1">
        <f>IF(上詰昇順②[対応尿定性]="-",1,IF(上詰昇順②[対応尿定性]="±",2,IF(上詰昇順②[対応尿定性]="","",3)))</f>
        <v>2</v>
      </c>
      <c r="AG9" s="1">
        <f>IF(グラフ用②[[#This Row],[eGFR判定]]&lt;&gt;"",グラフ用②[[#This Row],[eGFR判定]],グラフ用②[[#This Row],[尿検査判定]])</f>
        <v>2</v>
      </c>
      <c r="AH9" s="1" t="str">
        <f>IF(グラフ用②[[#This Row],[最終判定①]]="","",IF(グラフ用②[[#This Row],[最終判定①]]=1,"第1期(腎症前期)",IF(グラフ用②[[#This Row],[最終判定①]]=2,"第2期(早期腎症期)",IF(グラフ用②[[#This Row],[最終判定①]]=3,"第3期(顕性腎症期)","第4期(腎不全期)"))))</f>
        <v>第2期(早期腎症期)</v>
      </c>
      <c r="AI9" s="1"/>
    </row>
    <row r="10" spans="2:47" x14ac:dyDescent="0.55000000000000004">
      <c r="B10" s="1">
        <v>3</v>
      </c>
      <c r="C10" s="1" t="str">
        <f>IF(OR(入力1[[#This Row],[元号]]="",入力1[[#This Row],[和暦年]]=""),"",入力1[[#This Row],[元号]]&amp;入力1[[#This Row],[和暦年]]&amp;"年")</f>
        <v/>
      </c>
      <c r="D10" s="1" t="str">
        <f>IF(暦調整[[#This Row],[元号和暦年]]&lt;&gt;"","",IF(入力1[[#This Row],[（西暦年）]]&lt;&gt;"",入力1[[#This Row],[（西暦年）]]&amp;"年",""))</f>
        <v>2017年</v>
      </c>
      <c r="E10" s="1" t="str">
        <f>IF(AND(暦調整[[#This Row],[元号和暦年]]="",暦調整[[#This Row],[西暦年（再掲）]]=""),"",IF(暦調整[[#This Row],[元号和暦年]]&lt;&gt;"",暦調整[元号和暦年],暦調整[西暦年（再掲）]))</f>
        <v>2017年</v>
      </c>
      <c r="F10" s="3">
        <f>IF(暦調整[[#This Row],[年]]="","",DATEVALUE(暦調整[[#This Row],[年]]&amp;IF(入力1[[#This Row],[月]]="","1月",入力1[[#This Row],[月]]&amp;"月")&amp;IF(入力1[[#This Row],[日]]="","1日",入力1[[#This Row],[日]]&amp;"日")))</f>
        <v>42736</v>
      </c>
      <c r="G10" s="27">
        <f>IF(入力1[[#This Row],[eGFR]]="","",入力1[eGFR])</f>
        <v>50</v>
      </c>
      <c r="H10" s="27" t="str">
        <f>IF(入力1[[#This Row],[尿蛋白定性]]="","",入力1[尿蛋白定性])</f>
        <v>±</v>
      </c>
      <c r="K10" s="1">
        <v>3</v>
      </c>
      <c r="L10" s="3">
        <f>IFERROR(SMALL(暦調整[年月日合成],上詰昇順①[[#This Row],[番号]]),"")</f>
        <v>42736</v>
      </c>
      <c r="M10" s="1">
        <f>IFERROR(VLOOKUP(上詰昇順①[[#This Row],[年月日]],暦調整[[年月日合成]:[尿定性（再掲）]],2,FALSE),"")</f>
        <v>50</v>
      </c>
      <c r="N10" s="1" t="str">
        <f>IFERROR(VLOOKUP(上詰昇順①[[#This Row],[年月日]],暦調整[[年月日合成]:[尿定性（再掲）]],3,FALSE),"")</f>
        <v>±</v>
      </c>
      <c r="Q10" s="1">
        <v>3</v>
      </c>
      <c r="R10" s="3">
        <f>IF(COUNTBLANK(暦調整[[#This Row],[eGFR（再掲）]:[尿定性（再掲）]])=0,暦調整[[#This Row],[年月日合成]],"")</f>
        <v>42736</v>
      </c>
      <c r="S10" s="3">
        <f>IFERROR(SMALL(上詰昇順②[判定可能年月日],上詰昇順②[[#This Row],[番号]]),"")</f>
        <v>42736</v>
      </c>
      <c r="T10" s="1">
        <f>IFERROR(VLOOKUP(上詰昇順②[[#This Row],[年月日]],暦調整[[年月日合成]:[尿定性（再掲）]],2,FALSE),"")</f>
        <v>50</v>
      </c>
      <c r="U10" s="1" t="str">
        <f>IFERROR(VLOOKUP(上詰昇順②[[#This Row],[年月日]],暦調整[[年月日合成]:[尿定性（再掲）]],3,FALSE),"")</f>
        <v>±</v>
      </c>
      <c r="X10" s="1">
        <v>3</v>
      </c>
      <c r="Y10" s="3">
        <f>上詰昇順①[年月日]</f>
        <v>42736</v>
      </c>
      <c r="Z10" s="1">
        <f>上詰昇順①[対応eGFR]</f>
        <v>50</v>
      </c>
      <c r="AC10" s="1">
        <v>3</v>
      </c>
      <c r="AD10" s="3">
        <f>上詰昇順②[[#This Row],[年月日]]</f>
        <v>42736</v>
      </c>
      <c r="AE10" s="1" t="str">
        <f>IF(上詰昇順②[対応eGFR]&lt;30,4,"")</f>
        <v/>
      </c>
      <c r="AF10" s="1">
        <f>IF(上詰昇順②[対応尿定性]="-",1,IF(上詰昇順②[対応尿定性]="±",2,IF(上詰昇順②[対応尿定性]="","",3)))</f>
        <v>2</v>
      </c>
      <c r="AG10" s="1">
        <f>IF(グラフ用②[[#This Row],[eGFR判定]]&lt;&gt;"",グラフ用②[[#This Row],[eGFR判定]],グラフ用②[[#This Row],[尿検査判定]])</f>
        <v>2</v>
      </c>
      <c r="AH10" s="1" t="str">
        <f>IF(グラフ用②[[#This Row],[最終判定①]]="","",IF(グラフ用②[[#This Row],[最終判定①]]=1,"第1期(腎症前期)",IF(グラフ用②[[#This Row],[最終判定①]]=2,"第2期(早期腎症期)",IF(グラフ用②[[#This Row],[最終判定①]]=3,"第3期(顕性腎症期)","第4期(腎不全期)"))))</f>
        <v>第2期(早期腎症期)</v>
      </c>
      <c r="AI10" s="1"/>
    </row>
    <row r="11" spans="2:47" x14ac:dyDescent="0.55000000000000004">
      <c r="B11" s="1">
        <v>4</v>
      </c>
      <c r="C11" s="1" t="str">
        <f>IF(OR(入力1[[#This Row],[元号]]="",入力1[[#This Row],[和暦年]]=""),"",入力1[[#This Row],[元号]]&amp;入力1[[#This Row],[和暦年]]&amp;"年")</f>
        <v/>
      </c>
      <c r="D11" s="1" t="str">
        <f>IF(暦調整[[#This Row],[元号和暦年]]&lt;&gt;"","",IF(入力1[[#This Row],[（西暦年）]]&lt;&gt;"",入力1[[#This Row],[（西暦年）]]&amp;"年",""))</f>
        <v/>
      </c>
      <c r="E11" s="1" t="str">
        <f>IF(AND(暦調整[[#This Row],[元号和暦年]]="",暦調整[[#This Row],[西暦年（再掲）]]=""),"",IF(暦調整[[#This Row],[元号和暦年]]&lt;&gt;"",暦調整[元号和暦年],暦調整[西暦年（再掲）]))</f>
        <v/>
      </c>
      <c r="F11" s="3" t="str">
        <f>IF(暦調整[[#This Row],[年]]="","",DATEVALUE(暦調整[[#This Row],[年]]&amp;IF(入力1[[#This Row],[月]]="","1月",入力1[[#This Row],[月]]&amp;"月")&amp;IF(入力1[[#This Row],[日]]="","1日",入力1[[#This Row],[日]]&amp;"日")))</f>
        <v/>
      </c>
      <c r="G11" s="27" t="str">
        <f>IF(入力1[[#This Row],[eGFR]]="","",入力1[eGFR])</f>
        <v/>
      </c>
      <c r="H11" s="27" t="str">
        <f>IF(入力1[[#This Row],[尿蛋白定性]]="","",入力1[尿蛋白定性])</f>
        <v/>
      </c>
      <c r="K11" s="1">
        <v>4</v>
      </c>
      <c r="L11" s="3" t="str">
        <f>IFERROR(SMALL(暦調整[年月日合成],上詰昇順①[[#This Row],[番号]]),"")</f>
        <v/>
      </c>
      <c r="M11" s="1" t="str">
        <f>IFERROR(VLOOKUP(上詰昇順①[[#This Row],[年月日]],暦調整[[年月日合成]:[尿定性（再掲）]],2,FALSE),"")</f>
        <v/>
      </c>
      <c r="N11" s="1" t="str">
        <f>IFERROR(VLOOKUP(上詰昇順①[[#This Row],[年月日]],暦調整[[年月日合成]:[尿定性（再掲）]],3,FALSE),"")</f>
        <v/>
      </c>
      <c r="Q11" s="1">
        <v>4</v>
      </c>
      <c r="R11" s="28" t="str">
        <f>IF(COUNTBLANK(暦調整[[#This Row],[eGFR（再掲）]:[尿定性（再掲）]])=0,暦調整[[#This Row],[年月日合成]],"")</f>
        <v/>
      </c>
      <c r="S11" s="28" t="str">
        <f>IFERROR(SMALL(上詰昇順②[判定可能年月日],上詰昇順②[[#This Row],[番号]]),"")</f>
        <v/>
      </c>
      <c r="T11" t="str">
        <f>IFERROR(VLOOKUP(上詰昇順②[[#This Row],[年月日]],暦調整[[年月日合成]:[尿定性（再掲）]],2,FALSE),"")</f>
        <v/>
      </c>
      <c r="U11" t="str">
        <f>IFERROR(VLOOKUP(上詰昇順②[[#This Row],[年月日]],暦調整[[年月日合成]:[尿定性（再掲）]],3,FALSE),"")</f>
        <v/>
      </c>
      <c r="X11" s="1">
        <v>4</v>
      </c>
      <c r="Y11" s="3" t="str">
        <f>上詰昇順①[年月日]</f>
        <v/>
      </c>
      <c r="Z11" s="1" t="str">
        <f>上詰昇順①[対応eGFR]</f>
        <v/>
      </c>
      <c r="AC11" s="1">
        <v>4</v>
      </c>
      <c r="AD11" s="3" t="str">
        <f>上詰昇順②[[#This Row],[年月日]]</f>
        <v/>
      </c>
      <c r="AE11" s="1" t="str">
        <f>IF(上詰昇順②[対応eGFR]&lt;30,4,"")</f>
        <v/>
      </c>
      <c r="AF11" s="1" t="str">
        <f>IF(上詰昇順②[対応尿定性]="-",1,IF(上詰昇順②[対応尿定性]="±",2,IF(上詰昇順②[対応尿定性]="","",3)))</f>
        <v/>
      </c>
      <c r="AG11" s="1" t="str">
        <f>IF(グラフ用②[[#This Row],[eGFR判定]]&lt;&gt;"",グラフ用②[[#This Row],[eGFR判定]],グラフ用②[[#This Row],[尿検査判定]])</f>
        <v/>
      </c>
      <c r="AH11" s="1" t="str">
        <f>IF(グラフ用②[[#This Row],[最終判定①]]="","",IF(グラフ用②[[#This Row],[最終判定①]]=1,"第1期(腎症前期)",IF(グラフ用②[[#This Row],[最終判定①]]=2,"第2期(早期腎症期)",IF(グラフ用②[[#This Row],[最終判定①]]=3,"第3期(顕性腎症期)","第4期(腎不全期)"))))</f>
        <v/>
      </c>
      <c r="AI11" s="1"/>
      <c r="AK11" t="s">
        <v>32</v>
      </c>
    </row>
    <row r="12" spans="2:47" x14ac:dyDescent="0.55000000000000004">
      <c r="B12" s="1">
        <v>5</v>
      </c>
      <c r="C12" s="1" t="str">
        <f>IF(OR(入力1[[#This Row],[元号]]="",入力1[[#This Row],[和暦年]]=""),"",入力1[[#This Row],[元号]]&amp;入力1[[#This Row],[和暦年]]&amp;"年")</f>
        <v/>
      </c>
      <c r="D12" s="1" t="str">
        <f>IF(暦調整[[#This Row],[元号和暦年]]&lt;&gt;"","",IF(入力1[[#This Row],[（西暦年）]]&lt;&gt;"",入力1[[#This Row],[（西暦年）]]&amp;"年",""))</f>
        <v/>
      </c>
      <c r="E12" s="1" t="str">
        <f>IF(AND(暦調整[[#This Row],[元号和暦年]]="",暦調整[[#This Row],[西暦年（再掲）]]=""),"",IF(暦調整[[#This Row],[元号和暦年]]&lt;&gt;"",暦調整[元号和暦年],暦調整[西暦年（再掲）]))</f>
        <v/>
      </c>
      <c r="F12" s="3" t="str">
        <f>IF(暦調整[[#This Row],[年]]="","",DATEVALUE(暦調整[[#This Row],[年]]&amp;IF(入力1[[#This Row],[月]]="","1月",入力1[[#This Row],[月]]&amp;"月")&amp;IF(入力1[[#This Row],[日]]="","1日",入力1[[#This Row],[日]]&amp;"日")))</f>
        <v/>
      </c>
      <c r="G12" s="27" t="str">
        <f>IF(入力1[[#This Row],[eGFR]]="","",入力1[eGFR])</f>
        <v/>
      </c>
      <c r="H12" s="27" t="str">
        <f>IF(入力1[[#This Row],[尿蛋白定性]]="","",入力1[尿蛋白定性])</f>
        <v/>
      </c>
      <c r="K12" s="1">
        <v>5</v>
      </c>
      <c r="L12" s="3" t="str">
        <f>IFERROR(SMALL(暦調整[年月日合成],上詰昇順①[[#This Row],[番号]]),"")</f>
        <v/>
      </c>
      <c r="M12" s="1" t="str">
        <f>IFERROR(VLOOKUP(上詰昇順①[[#This Row],[年月日]],暦調整[[年月日合成]:[尿定性（再掲）]],2,FALSE),"")</f>
        <v/>
      </c>
      <c r="N12" s="1" t="str">
        <f>IFERROR(VLOOKUP(上詰昇順①[[#This Row],[年月日]],暦調整[[年月日合成]:[尿定性（再掲）]],3,FALSE),"")</f>
        <v/>
      </c>
      <c r="Q12" s="1">
        <v>5</v>
      </c>
      <c r="R12" s="28" t="str">
        <f>IF(COUNTBLANK(暦調整[[#This Row],[eGFR（再掲）]:[尿定性（再掲）]])=0,暦調整[[#This Row],[年月日合成]],"")</f>
        <v/>
      </c>
      <c r="S12" s="28" t="str">
        <f>IFERROR(SMALL(上詰昇順②[判定可能年月日],上詰昇順②[[#This Row],[番号]]),"")</f>
        <v/>
      </c>
      <c r="T12" t="str">
        <f>IFERROR(VLOOKUP(上詰昇順②[[#This Row],[年月日]],暦調整[[年月日合成]:[尿定性（再掲）]],2,FALSE),"")</f>
        <v/>
      </c>
      <c r="U12" t="str">
        <f>IFERROR(VLOOKUP(上詰昇順②[[#This Row],[年月日]],暦調整[[年月日合成]:[尿定性（再掲）]],3,FALSE),"")</f>
        <v/>
      </c>
      <c r="X12" s="1">
        <v>5</v>
      </c>
      <c r="Y12" s="3" t="str">
        <f>上詰昇順①[年月日]</f>
        <v/>
      </c>
      <c r="Z12" s="1" t="str">
        <f>上詰昇順①[対応eGFR]</f>
        <v/>
      </c>
      <c r="AC12" s="1">
        <v>5</v>
      </c>
      <c r="AD12" s="3" t="str">
        <f>上詰昇順②[[#This Row],[年月日]]</f>
        <v/>
      </c>
      <c r="AE12" s="1" t="str">
        <f>IF(上詰昇順②[対応eGFR]&lt;30,4,"")</f>
        <v/>
      </c>
      <c r="AF12" s="1" t="str">
        <f>IF(上詰昇順②[対応尿定性]="-",1,IF(上詰昇順②[対応尿定性]="±",2,IF(上詰昇順②[対応尿定性]="","",3)))</f>
        <v/>
      </c>
      <c r="AG12" s="1" t="str">
        <f>IF(グラフ用②[[#This Row],[eGFR判定]]&lt;&gt;"",グラフ用②[[#This Row],[eGFR判定]],グラフ用②[[#This Row],[尿検査判定]])</f>
        <v/>
      </c>
      <c r="AH12" s="1" t="str">
        <f>IF(グラフ用②[[#This Row],[最終判定①]]="","",IF(グラフ用②[[#This Row],[最終判定①]]=1,"第1期(腎症前期)",IF(グラフ用②[[#This Row],[最終判定①]]=2,"第2期(早期腎症期)",IF(グラフ用②[[#This Row],[最終判定①]]=3,"第3期(顕性腎症期)","第4期(腎不全期)"))))</f>
        <v/>
      </c>
      <c r="AI12" s="1"/>
      <c r="AK12" s="1" t="s">
        <v>33</v>
      </c>
      <c r="AL12" s="1" t="s">
        <v>34</v>
      </c>
      <c r="AM12" s="1" t="s">
        <v>35</v>
      </c>
    </row>
    <row r="13" spans="2:47" x14ac:dyDescent="0.55000000000000004">
      <c r="B13" s="1">
        <v>6</v>
      </c>
      <c r="C13" s="1" t="str">
        <f>IF(OR(入力1[[#This Row],[元号]]="",入力1[[#This Row],[和暦年]]=""),"",入力1[[#This Row],[元号]]&amp;入力1[[#This Row],[和暦年]]&amp;"年")</f>
        <v/>
      </c>
      <c r="D13" s="1" t="str">
        <f>IF(暦調整[[#This Row],[元号和暦年]]&lt;&gt;"","",IF(入力1[[#This Row],[（西暦年）]]&lt;&gt;"",入力1[[#This Row],[（西暦年）]]&amp;"年",""))</f>
        <v/>
      </c>
      <c r="E13" s="1" t="str">
        <f>IF(AND(暦調整[[#This Row],[元号和暦年]]="",暦調整[[#This Row],[西暦年（再掲）]]=""),"",IF(暦調整[[#This Row],[元号和暦年]]&lt;&gt;"",暦調整[元号和暦年],暦調整[西暦年（再掲）]))</f>
        <v/>
      </c>
      <c r="F13" s="3" t="str">
        <f>IF(暦調整[[#This Row],[年]]="","",DATEVALUE(暦調整[[#This Row],[年]]&amp;IF(入力1[[#This Row],[月]]="","1月",入力1[[#This Row],[月]]&amp;"月")&amp;IF(入力1[[#This Row],[日]]="","1日",入力1[[#This Row],[日]]&amp;"日")))</f>
        <v/>
      </c>
      <c r="G13" s="27" t="str">
        <f>IF(入力1[[#This Row],[eGFR]]="","",入力1[eGFR])</f>
        <v/>
      </c>
      <c r="H13" s="27" t="str">
        <f>IF(入力1[[#This Row],[尿蛋白定性]]="","",入力1[尿蛋白定性])</f>
        <v/>
      </c>
      <c r="K13" s="1">
        <v>6</v>
      </c>
      <c r="L13" s="3" t="str">
        <f>IFERROR(SMALL(暦調整[年月日合成],上詰昇順①[[#This Row],[番号]]),"")</f>
        <v/>
      </c>
      <c r="M13" s="1" t="str">
        <f>IFERROR(VLOOKUP(上詰昇順①[[#This Row],[年月日]],暦調整[[年月日合成]:[尿定性（再掲）]],2,FALSE),"")</f>
        <v/>
      </c>
      <c r="N13" s="1" t="str">
        <f>IFERROR(VLOOKUP(上詰昇順①[[#This Row],[年月日]],暦調整[[年月日合成]:[尿定性（再掲）]],3,FALSE),"")</f>
        <v/>
      </c>
      <c r="Q13" s="1">
        <v>6</v>
      </c>
      <c r="R13" s="28" t="str">
        <f>IF(COUNTBLANK(暦調整[[#This Row],[eGFR（再掲）]:[尿定性（再掲）]])=0,暦調整[[#This Row],[年月日合成]],"")</f>
        <v/>
      </c>
      <c r="S13" s="28" t="str">
        <f>IFERROR(SMALL(上詰昇順②[判定可能年月日],上詰昇順②[[#This Row],[番号]]),"")</f>
        <v/>
      </c>
      <c r="T13" t="str">
        <f>IFERROR(VLOOKUP(上詰昇順②[[#This Row],[年月日]],暦調整[[年月日合成]:[尿定性（再掲）]],2,FALSE),"")</f>
        <v/>
      </c>
      <c r="U13" t="str">
        <f>IFERROR(VLOOKUP(上詰昇順②[[#This Row],[年月日]],暦調整[[年月日合成]:[尿定性（再掲）]],3,FALSE),"")</f>
        <v/>
      </c>
      <c r="X13" s="1">
        <v>6</v>
      </c>
      <c r="Y13" s="3" t="str">
        <f>上詰昇順①[年月日]</f>
        <v/>
      </c>
      <c r="Z13" s="1" t="str">
        <f>上詰昇順①[対応eGFR]</f>
        <v/>
      </c>
      <c r="AC13" s="1">
        <v>6</v>
      </c>
      <c r="AD13" s="3" t="str">
        <f>上詰昇順②[[#This Row],[年月日]]</f>
        <v/>
      </c>
      <c r="AE13" s="1" t="str">
        <f>IF(上詰昇順②[対応eGFR]&lt;30,4,"")</f>
        <v/>
      </c>
      <c r="AF13" s="1" t="str">
        <f>IF(上詰昇順②[対応尿定性]="-",1,IF(上詰昇順②[対応尿定性]="±",2,IF(上詰昇順②[対応尿定性]="","",3)))</f>
        <v/>
      </c>
      <c r="AG13" s="1" t="str">
        <f>IF(グラフ用②[[#This Row],[eGFR判定]]&lt;&gt;"",グラフ用②[[#This Row],[eGFR判定]],グラフ用②[[#This Row],[尿検査判定]])</f>
        <v/>
      </c>
      <c r="AH13" s="1" t="str">
        <f>IF(グラフ用②[[#This Row],[最終判定①]]="","",IF(グラフ用②[[#This Row],[最終判定①]]=1,"第1期(腎症前期)",IF(グラフ用②[[#This Row],[最終判定①]]=2,"第2期(早期腎症期)",IF(グラフ用②[[#This Row],[最終判定①]]=3,"第3期(顕性腎症期)","第4期(腎不全期)"))))</f>
        <v/>
      </c>
      <c r="AI13" s="1"/>
      <c r="AK13" s="1">
        <f ca="1">VLOOKUP(MAX(グラフ用①[年月日]),グラフ用①[[年月日]:[eGFR]],2,FALSE)</f>
        <v>50</v>
      </c>
      <c r="AL13" s="1">
        <f ca="1">IFERROR(VLOOKUP(LARGE(グラフ用①[年月日],2),グラフ用①[[年月日]:[eGFR]],2,FALSE),"")</f>
        <v>60</v>
      </c>
      <c r="AM13" s="1">
        <f ca="1">VLOOKUP(MIN(グラフ用①[年月日]),グラフ用①[[年月日]:[eGFR]],2,FALSE)</f>
        <v>70</v>
      </c>
    </row>
    <row r="14" spans="2:47" x14ac:dyDescent="0.55000000000000004">
      <c r="B14" s="1">
        <v>7</v>
      </c>
      <c r="C14" s="1" t="str">
        <f>IF(OR(入力1[[#This Row],[元号]]="",入力1[[#This Row],[和暦年]]=""),"",入力1[[#This Row],[元号]]&amp;入力1[[#This Row],[和暦年]]&amp;"年")</f>
        <v/>
      </c>
      <c r="D14" s="1" t="str">
        <f>IF(暦調整[[#This Row],[元号和暦年]]&lt;&gt;"","",IF(入力1[[#This Row],[（西暦年）]]&lt;&gt;"",入力1[[#This Row],[（西暦年）]]&amp;"年",""))</f>
        <v/>
      </c>
      <c r="E14" s="1" t="str">
        <f>IF(AND(暦調整[[#This Row],[元号和暦年]]="",暦調整[[#This Row],[西暦年（再掲）]]=""),"",IF(暦調整[[#This Row],[元号和暦年]]&lt;&gt;"",暦調整[元号和暦年],暦調整[西暦年（再掲）]))</f>
        <v/>
      </c>
      <c r="F14" s="3" t="str">
        <f>IF(暦調整[[#This Row],[年]]="","",DATEVALUE(暦調整[[#This Row],[年]]&amp;IF(入力1[[#This Row],[月]]="","1月",入力1[[#This Row],[月]]&amp;"月")&amp;IF(入力1[[#This Row],[日]]="","1日",入力1[[#This Row],[日]]&amp;"日")))</f>
        <v/>
      </c>
      <c r="G14" s="27" t="str">
        <f>IF(入力1[[#This Row],[eGFR]]="","",入力1[eGFR])</f>
        <v/>
      </c>
      <c r="H14" s="27" t="str">
        <f>IF(入力1[[#This Row],[尿蛋白定性]]="","",入力1[尿蛋白定性])</f>
        <v/>
      </c>
      <c r="K14" s="1">
        <v>7</v>
      </c>
      <c r="L14" s="3" t="str">
        <f>IFERROR(SMALL(暦調整[年月日合成],上詰昇順①[[#This Row],[番号]]),"")</f>
        <v/>
      </c>
      <c r="M14" s="1" t="str">
        <f>IFERROR(VLOOKUP(上詰昇順①[[#This Row],[年月日]],暦調整[[年月日合成]:[尿定性（再掲）]],2,FALSE),"")</f>
        <v/>
      </c>
      <c r="N14" s="1" t="str">
        <f>IFERROR(VLOOKUP(上詰昇順①[[#This Row],[年月日]],暦調整[[年月日合成]:[尿定性（再掲）]],3,FALSE),"")</f>
        <v/>
      </c>
      <c r="Q14" s="1">
        <v>7</v>
      </c>
      <c r="R14" s="28" t="str">
        <f>IF(COUNTBLANK(暦調整[[#This Row],[eGFR（再掲）]:[尿定性（再掲）]])=0,暦調整[[#This Row],[年月日合成]],"")</f>
        <v/>
      </c>
      <c r="S14" s="28" t="str">
        <f>IFERROR(SMALL(上詰昇順②[判定可能年月日],上詰昇順②[[#This Row],[番号]]),"")</f>
        <v/>
      </c>
      <c r="T14" t="str">
        <f>IFERROR(VLOOKUP(上詰昇順②[[#This Row],[年月日]],暦調整[[年月日合成]:[尿定性（再掲）]],2,FALSE),"")</f>
        <v/>
      </c>
      <c r="U14" t="str">
        <f>IFERROR(VLOOKUP(上詰昇順②[[#This Row],[年月日]],暦調整[[年月日合成]:[尿定性（再掲）]],3,FALSE),"")</f>
        <v/>
      </c>
      <c r="X14" s="1">
        <v>7</v>
      </c>
      <c r="Y14" s="3" t="str">
        <f>上詰昇順①[年月日]</f>
        <v/>
      </c>
      <c r="Z14" s="1" t="str">
        <f>上詰昇順①[対応eGFR]</f>
        <v/>
      </c>
      <c r="AC14" s="1">
        <v>7</v>
      </c>
      <c r="AD14" s="3" t="str">
        <f>上詰昇順②[[#This Row],[年月日]]</f>
        <v/>
      </c>
      <c r="AE14" s="1" t="str">
        <f>IF(上詰昇順②[対応eGFR]&lt;30,4,"")</f>
        <v/>
      </c>
      <c r="AF14" s="1" t="str">
        <f>IF(上詰昇順②[対応尿定性]="-",1,IF(上詰昇順②[対応尿定性]="±",2,IF(上詰昇順②[対応尿定性]="","",3)))</f>
        <v/>
      </c>
      <c r="AG14" s="1" t="str">
        <f>IF(グラフ用②[[#This Row],[eGFR判定]]&lt;&gt;"",グラフ用②[[#This Row],[eGFR判定]],グラフ用②[[#This Row],[尿検査判定]])</f>
        <v/>
      </c>
      <c r="AH14" s="1" t="str">
        <f>IF(グラフ用②[[#This Row],[最終判定①]]="","",IF(グラフ用②[[#This Row],[最終判定①]]=1,"第1期(腎症前期)",IF(グラフ用②[[#This Row],[最終判定①]]=2,"第2期(早期腎症期)",IF(グラフ用②[[#This Row],[最終判定①]]=3,"第3期(顕性腎症期)","第4期(腎不全期)"))))</f>
        <v/>
      </c>
      <c r="AI14" s="1"/>
    </row>
    <row r="15" spans="2:47" x14ac:dyDescent="0.55000000000000004">
      <c r="B15" s="1">
        <v>8</v>
      </c>
      <c r="C15" s="1" t="str">
        <f>IF(OR(入力1[[#This Row],[元号]]="",入力1[[#This Row],[和暦年]]=""),"",入力1[[#This Row],[元号]]&amp;入力1[[#This Row],[和暦年]]&amp;"年")</f>
        <v/>
      </c>
      <c r="D15" s="1" t="str">
        <f>IF(暦調整[[#This Row],[元号和暦年]]&lt;&gt;"","",IF(入力1[[#This Row],[（西暦年）]]&lt;&gt;"",入力1[[#This Row],[（西暦年）]]&amp;"年",""))</f>
        <v/>
      </c>
      <c r="E15" s="1" t="str">
        <f>IF(AND(暦調整[[#This Row],[元号和暦年]]="",暦調整[[#This Row],[西暦年（再掲）]]=""),"",IF(暦調整[[#This Row],[元号和暦年]]&lt;&gt;"",暦調整[元号和暦年],暦調整[西暦年（再掲）]))</f>
        <v/>
      </c>
      <c r="F15" s="3" t="str">
        <f>IF(暦調整[[#This Row],[年]]="","",DATEVALUE(暦調整[[#This Row],[年]]&amp;IF(入力1[[#This Row],[月]]="","1月",入力1[[#This Row],[月]]&amp;"月")&amp;IF(入力1[[#This Row],[日]]="","1日",入力1[[#This Row],[日]]&amp;"日")))</f>
        <v/>
      </c>
      <c r="G15" s="27" t="str">
        <f>IF(入力1[[#This Row],[eGFR]]="","",入力1[eGFR])</f>
        <v/>
      </c>
      <c r="H15" s="27" t="str">
        <f>IF(入力1[[#This Row],[尿蛋白定性]]="","",入力1[尿蛋白定性])</f>
        <v/>
      </c>
      <c r="K15" s="1">
        <v>8</v>
      </c>
      <c r="L15" s="3" t="str">
        <f>IFERROR(SMALL(暦調整[年月日合成],上詰昇順①[[#This Row],[番号]]),"")</f>
        <v/>
      </c>
      <c r="M15" s="1" t="str">
        <f>IFERROR(VLOOKUP(上詰昇順①[[#This Row],[年月日]],暦調整[[年月日合成]:[尿定性（再掲）]],2,FALSE),"")</f>
        <v/>
      </c>
      <c r="N15" s="1" t="str">
        <f>IFERROR(VLOOKUP(上詰昇順①[[#This Row],[年月日]],暦調整[[年月日合成]:[尿定性（再掲）]],3,FALSE),"")</f>
        <v/>
      </c>
      <c r="Q15" s="1">
        <v>8</v>
      </c>
      <c r="R15" s="28" t="str">
        <f>IF(COUNTBLANK(暦調整[[#This Row],[eGFR（再掲）]:[尿定性（再掲）]])=0,暦調整[[#This Row],[年月日合成]],"")</f>
        <v/>
      </c>
      <c r="S15" s="28" t="str">
        <f>IFERROR(SMALL(上詰昇順②[判定可能年月日],上詰昇順②[[#This Row],[番号]]),"")</f>
        <v/>
      </c>
      <c r="T15" t="str">
        <f>IFERROR(VLOOKUP(上詰昇順②[[#This Row],[年月日]],暦調整[[年月日合成]:[尿定性（再掲）]],2,FALSE),"")</f>
        <v/>
      </c>
      <c r="U15" t="str">
        <f>IFERROR(VLOOKUP(上詰昇順②[[#This Row],[年月日]],暦調整[[年月日合成]:[尿定性（再掲）]],3,FALSE),"")</f>
        <v/>
      </c>
      <c r="X15" s="1">
        <v>8</v>
      </c>
      <c r="Y15" s="3" t="str">
        <f>上詰昇順①[年月日]</f>
        <v/>
      </c>
      <c r="Z15" s="1" t="str">
        <f>上詰昇順①[対応eGFR]</f>
        <v/>
      </c>
      <c r="AC15" s="1">
        <v>8</v>
      </c>
      <c r="AD15" s="3" t="str">
        <f>上詰昇順②[[#This Row],[年月日]]</f>
        <v/>
      </c>
      <c r="AE15" s="1" t="str">
        <f>IF(上詰昇順②[対応eGFR]&lt;30,4,"")</f>
        <v/>
      </c>
      <c r="AF15" s="1" t="str">
        <f>IF(上詰昇順②[対応尿定性]="-",1,IF(上詰昇順②[対応尿定性]="±",2,IF(上詰昇順②[対応尿定性]="","",3)))</f>
        <v/>
      </c>
      <c r="AG15" s="1" t="str">
        <f>IF(グラフ用②[[#This Row],[eGFR判定]]&lt;&gt;"",グラフ用②[[#This Row],[eGFR判定]],グラフ用②[[#This Row],[尿検査判定]])</f>
        <v/>
      </c>
      <c r="AH15" s="1" t="str">
        <f>IF(グラフ用②[[#This Row],[最終判定①]]="","",IF(グラフ用②[[#This Row],[最終判定①]]=1,"第1期(腎症前期)",IF(グラフ用②[[#This Row],[最終判定①]]=2,"第2期(早期腎症期)",IF(グラフ用②[[#This Row],[最終判定①]]=3,"第3期(顕性腎症期)","第4期(腎不全期)"))))</f>
        <v/>
      </c>
      <c r="AI15" s="1"/>
    </row>
    <row r="16" spans="2:47" x14ac:dyDescent="0.55000000000000004">
      <c r="B16" s="1">
        <v>9</v>
      </c>
      <c r="C16" s="1" t="str">
        <f>IF(OR(入力1[[#This Row],[元号]]="",入力1[[#This Row],[和暦年]]=""),"",入力1[[#This Row],[元号]]&amp;入力1[[#This Row],[和暦年]]&amp;"年")</f>
        <v/>
      </c>
      <c r="D16" s="1" t="str">
        <f>IF(暦調整[[#This Row],[元号和暦年]]&lt;&gt;"","",IF(入力1[[#This Row],[（西暦年）]]&lt;&gt;"",入力1[[#This Row],[（西暦年）]]&amp;"年",""))</f>
        <v/>
      </c>
      <c r="E16" s="1" t="str">
        <f>IF(AND(暦調整[[#This Row],[元号和暦年]]="",暦調整[[#This Row],[西暦年（再掲）]]=""),"",IF(暦調整[[#This Row],[元号和暦年]]&lt;&gt;"",暦調整[元号和暦年],暦調整[西暦年（再掲）]))</f>
        <v/>
      </c>
      <c r="F16" s="3" t="str">
        <f>IF(暦調整[[#This Row],[年]]="","",DATEVALUE(暦調整[[#This Row],[年]]&amp;IF(入力1[[#This Row],[月]]="","1月",入力1[[#This Row],[月]]&amp;"月")&amp;IF(入力1[[#This Row],[日]]="","1日",入力1[[#This Row],[日]]&amp;"日")))</f>
        <v/>
      </c>
      <c r="G16" s="27" t="str">
        <f>IF(入力1[[#This Row],[eGFR]]="","",入力1[eGFR])</f>
        <v/>
      </c>
      <c r="H16" s="27" t="str">
        <f>IF(入力1[[#This Row],[尿蛋白定性]]="","",入力1[尿蛋白定性])</f>
        <v/>
      </c>
      <c r="K16" s="1">
        <v>9</v>
      </c>
      <c r="L16" s="3" t="str">
        <f>IFERROR(SMALL(暦調整[年月日合成],上詰昇順①[[#This Row],[番号]]),"")</f>
        <v/>
      </c>
      <c r="M16" s="1" t="str">
        <f>IFERROR(VLOOKUP(上詰昇順①[[#This Row],[年月日]],暦調整[[年月日合成]:[尿定性（再掲）]],2,FALSE),"")</f>
        <v/>
      </c>
      <c r="N16" s="1" t="str">
        <f>IFERROR(VLOOKUP(上詰昇順①[[#This Row],[年月日]],暦調整[[年月日合成]:[尿定性（再掲）]],3,FALSE),"")</f>
        <v/>
      </c>
      <c r="Q16" s="1">
        <v>9</v>
      </c>
      <c r="R16" s="28" t="str">
        <f>IF(COUNTBLANK(暦調整[[#This Row],[eGFR（再掲）]:[尿定性（再掲）]])=0,暦調整[[#This Row],[年月日合成]],"")</f>
        <v/>
      </c>
      <c r="S16" s="28" t="str">
        <f>IFERROR(SMALL(上詰昇順②[判定可能年月日],上詰昇順②[[#This Row],[番号]]),"")</f>
        <v/>
      </c>
      <c r="T16" t="str">
        <f>IFERROR(VLOOKUP(上詰昇順②[[#This Row],[年月日]],暦調整[[年月日合成]:[尿定性（再掲）]],2,FALSE),"")</f>
        <v/>
      </c>
      <c r="U16" t="str">
        <f>IFERROR(VLOOKUP(上詰昇順②[[#This Row],[年月日]],暦調整[[年月日合成]:[尿定性（再掲）]],3,FALSE),"")</f>
        <v/>
      </c>
      <c r="X16" s="1">
        <v>9</v>
      </c>
      <c r="Y16" s="3" t="str">
        <f>上詰昇順①[年月日]</f>
        <v/>
      </c>
      <c r="Z16" s="1" t="str">
        <f>上詰昇順①[対応eGFR]</f>
        <v/>
      </c>
      <c r="AC16" s="1">
        <v>9</v>
      </c>
      <c r="AD16" s="3" t="str">
        <f>上詰昇順②[[#This Row],[年月日]]</f>
        <v/>
      </c>
      <c r="AE16" s="1" t="str">
        <f>IF(上詰昇順②[対応eGFR]&lt;30,4,"")</f>
        <v/>
      </c>
      <c r="AF16" s="1" t="str">
        <f>IF(上詰昇順②[対応尿定性]="-",1,IF(上詰昇順②[対応尿定性]="±",2,IF(上詰昇順②[対応尿定性]="","",3)))</f>
        <v/>
      </c>
      <c r="AG16" s="1" t="str">
        <f>IF(グラフ用②[[#This Row],[eGFR判定]]&lt;&gt;"",グラフ用②[[#This Row],[eGFR判定]],グラフ用②[[#This Row],[尿検査判定]])</f>
        <v/>
      </c>
      <c r="AH16" s="1" t="str">
        <f>IF(グラフ用②[[#This Row],[最終判定①]]="","",IF(グラフ用②[[#This Row],[最終判定①]]=1,"第1期(腎症前期)",IF(グラフ用②[[#This Row],[最終判定①]]=2,"第2期(早期腎症期)",IF(グラフ用②[[#This Row],[最終判定①]]=3,"第3期(顕性腎症期)","第4期(腎不全期)"))))</f>
        <v/>
      </c>
      <c r="AI16" s="1"/>
      <c r="AK16" t="s">
        <v>41</v>
      </c>
    </row>
    <row r="17" spans="2:39" x14ac:dyDescent="0.55000000000000004">
      <c r="B17" s="1">
        <v>10</v>
      </c>
      <c r="C17" s="1" t="str">
        <f>IF(OR(入力1[[#This Row],[元号]]="",入力1[[#This Row],[和暦年]]=""),"",入力1[[#This Row],[元号]]&amp;入力1[[#This Row],[和暦年]]&amp;"年")</f>
        <v/>
      </c>
      <c r="D17" s="1" t="str">
        <f>IF(暦調整[[#This Row],[元号和暦年]]&lt;&gt;"","",IF(入力1[[#This Row],[（西暦年）]]&lt;&gt;"",入力1[[#This Row],[（西暦年）]]&amp;"年",""))</f>
        <v/>
      </c>
      <c r="E17" s="1" t="str">
        <f>IF(AND(暦調整[[#This Row],[元号和暦年]]="",暦調整[[#This Row],[西暦年（再掲）]]=""),"",IF(暦調整[[#This Row],[元号和暦年]]&lt;&gt;"",暦調整[元号和暦年],暦調整[西暦年（再掲）]))</f>
        <v/>
      </c>
      <c r="F17" s="3" t="str">
        <f>IF(暦調整[[#This Row],[年]]="","",DATEVALUE(暦調整[[#This Row],[年]]&amp;IF(入力1[[#This Row],[月]]="","1月",入力1[[#This Row],[月]]&amp;"月")&amp;IF(入力1[[#This Row],[日]]="","1日",入力1[[#This Row],[日]]&amp;"日")))</f>
        <v/>
      </c>
      <c r="G17" s="27" t="str">
        <f>IF(入力1[[#This Row],[eGFR]]="","",入力1[eGFR])</f>
        <v/>
      </c>
      <c r="H17" s="27" t="str">
        <f>IF(入力1[[#This Row],[尿蛋白定性]]="","",入力1[尿蛋白定性])</f>
        <v/>
      </c>
      <c r="K17" s="1">
        <v>10</v>
      </c>
      <c r="L17" s="3" t="str">
        <f>IFERROR(SMALL(暦調整[年月日合成],上詰昇順①[[#This Row],[番号]]),"")</f>
        <v/>
      </c>
      <c r="M17" s="1" t="str">
        <f>IFERROR(VLOOKUP(上詰昇順①[[#This Row],[年月日]],暦調整[[年月日合成]:[尿定性（再掲）]],2,FALSE),"")</f>
        <v/>
      </c>
      <c r="N17" s="1" t="str">
        <f>IFERROR(VLOOKUP(上詰昇順①[[#This Row],[年月日]],暦調整[[年月日合成]:[尿定性（再掲）]],3,FALSE),"")</f>
        <v/>
      </c>
      <c r="Q17" s="1">
        <v>10</v>
      </c>
      <c r="R17" s="28" t="str">
        <f>IF(COUNTBLANK(暦調整[[#This Row],[eGFR（再掲）]:[尿定性（再掲）]])=0,暦調整[[#This Row],[年月日合成]],"")</f>
        <v/>
      </c>
      <c r="S17" s="28" t="str">
        <f>IFERROR(SMALL(上詰昇順②[判定可能年月日],上詰昇順②[[#This Row],[番号]]),"")</f>
        <v/>
      </c>
      <c r="T17" t="str">
        <f>IFERROR(VLOOKUP(上詰昇順②[[#This Row],[年月日]],暦調整[[年月日合成]:[尿定性（再掲）]],2,FALSE),"")</f>
        <v/>
      </c>
      <c r="U17" t="str">
        <f>IFERROR(VLOOKUP(上詰昇順②[[#This Row],[年月日]],暦調整[[年月日合成]:[尿定性（再掲）]],3,FALSE),"")</f>
        <v/>
      </c>
      <c r="X17" s="1">
        <v>10</v>
      </c>
      <c r="Y17" s="3" t="str">
        <f>上詰昇順①[年月日]</f>
        <v/>
      </c>
      <c r="Z17" s="1" t="str">
        <f>上詰昇順①[対応eGFR]</f>
        <v/>
      </c>
      <c r="AC17" s="1">
        <v>10</v>
      </c>
      <c r="AD17" s="3" t="str">
        <f>上詰昇順②[[#This Row],[年月日]]</f>
        <v/>
      </c>
      <c r="AE17" s="1" t="str">
        <f>IF(上詰昇順②[対応eGFR]&lt;30,4,"")</f>
        <v/>
      </c>
      <c r="AF17" s="1" t="str">
        <f>IF(上詰昇順②[対応尿定性]="-",1,IF(上詰昇順②[対応尿定性]="±",2,IF(上詰昇順②[対応尿定性]="","",3)))</f>
        <v/>
      </c>
      <c r="AG17" s="1" t="str">
        <f>IF(グラフ用②[[#This Row],[eGFR判定]]&lt;&gt;"",グラフ用②[[#This Row],[eGFR判定]],グラフ用②[[#This Row],[尿検査判定]])</f>
        <v/>
      </c>
      <c r="AH17" s="1" t="str">
        <f>IF(グラフ用②[[#This Row],[最終判定①]]="","",IF(グラフ用②[[#This Row],[最終判定①]]=1,"第1期(腎症前期)",IF(グラフ用②[[#This Row],[最終判定①]]=2,"第2期(早期腎症期)",IF(グラフ用②[[#This Row],[最終判定①]]=3,"第3期(顕性腎症期)","第4期(腎不全期)"))))</f>
        <v/>
      </c>
      <c r="AI17" s="1"/>
      <c r="AK17" s="1" t="s">
        <v>42</v>
      </c>
      <c r="AL17" s="1" t="s">
        <v>34</v>
      </c>
      <c r="AM17" s="1" t="s">
        <v>35</v>
      </c>
    </row>
    <row r="18" spans="2:39" x14ac:dyDescent="0.55000000000000004">
      <c r="B18" s="1">
        <v>11</v>
      </c>
      <c r="C18" s="1" t="str">
        <f>IF(OR(入力1[[#This Row],[元号]]="",入力1[[#This Row],[和暦年]]=""),"",入力1[[#This Row],[元号]]&amp;入力1[[#This Row],[和暦年]]&amp;"年")</f>
        <v/>
      </c>
      <c r="D18" s="1" t="str">
        <f>IF(暦調整[[#This Row],[元号和暦年]]&lt;&gt;"","",IF(入力1[[#This Row],[（西暦年）]]&lt;&gt;"",入力1[[#This Row],[（西暦年）]]&amp;"年",""))</f>
        <v/>
      </c>
      <c r="E18" s="1" t="str">
        <f>IF(AND(暦調整[[#This Row],[元号和暦年]]="",暦調整[[#This Row],[西暦年（再掲）]]=""),"",IF(暦調整[[#This Row],[元号和暦年]]&lt;&gt;"",暦調整[元号和暦年],暦調整[西暦年（再掲）]))</f>
        <v/>
      </c>
      <c r="F18" s="3" t="str">
        <f>IF(暦調整[[#This Row],[年]]="","",DATEVALUE(暦調整[[#This Row],[年]]&amp;IF(入力1[[#This Row],[月]]="","1月",入力1[[#This Row],[月]]&amp;"月")&amp;IF(入力1[[#This Row],[日]]="","1日",入力1[[#This Row],[日]]&amp;"日")))</f>
        <v/>
      </c>
      <c r="G18" s="27" t="str">
        <f>IF(入力1[[#This Row],[eGFR]]="","",入力1[eGFR])</f>
        <v/>
      </c>
      <c r="H18" s="27" t="str">
        <f>IF(入力1[[#This Row],[尿蛋白定性]]="","",入力1[尿蛋白定性])</f>
        <v/>
      </c>
      <c r="K18" s="1">
        <v>11</v>
      </c>
      <c r="L18" s="3" t="str">
        <f>IFERROR(SMALL(暦調整[年月日合成],上詰昇順①[[#This Row],[番号]]),"")</f>
        <v/>
      </c>
      <c r="M18" s="1" t="str">
        <f>IFERROR(VLOOKUP(上詰昇順①[[#This Row],[年月日]],暦調整[[年月日合成]:[尿定性（再掲）]],2,FALSE),"")</f>
        <v/>
      </c>
      <c r="N18" s="1" t="str">
        <f>IFERROR(VLOOKUP(上詰昇順①[[#This Row],[年月日]],暦調整[[年月日合成]:[尿定性（再掲）]],3,FALSE),"")</f>
        <v/>
      </c>
      <c r="Q18" s="1">
        <v>11</v>
      </c>
      <c r="R18" s="28" t="str">
        <f>IF(COUNTBLANK(暦調整[[#This Row],[eGFR（再掲）]:[尿定性（再掲）]])=0,暦調整[[#This Row],[年月日合成]],"")</f>
        <v/>
      </c>
      <c r="S18" s="28" t="str">
        <f>IFERROR(SMALL(上詰昇順②[判定可能年月日],上詰昇順②[[#This Row],[番号]]),"")</f>
        <v/>
      </c>
      <c r="T18" t="str">
        <f>IFERROR(VLOOKUP(上詰昇順②[[#This Row],[年月日]],暦調整[[年月日合成]:[尿定性（再掲）]],2,FALSE),"")</f>
        <v/>
      </c>
      <c r="U18" t="str">
        <f>IFERROR(VLOOKUP(上詰昇順②[[#This Row],[年月日]],暦調整[[年月日合成]:[尿定性（再掲）]],3,FALSE),"")</f>
        <v/>
      </c>
      <c r="X18" s="1">
        <v>11</v>
      </c>
      <c r="Y18" s="3" t="str">
        <f>上詰昇順①[年月日]</f>
        <v/>
      </c>
      <c r="Z18" s="1" t="str">
        <f>上詰昇順①[対応eGFR]</f>
        <v/>
      </c>
      <c r="AC18" s="1">
        <v>11</v>
      </c>
      <c r="AD18" s="3" t="str">
        <f>上詰昇順②[[#This Row],[年月日]]</f>
        <v/>
      </c>
      <c r="AE18" s="1" t="str">
        <f>IF(上詰昇順②[対応eGFR]&lt;30,4,"")</f>
        <v/>
      </c>
      <c r="AF18" s="1" t="str">
        <f>IF(上詰昇順②[対応尿定性]="-",1,IF(上詰昇順②[対応尿定性]="±",2,IF(上詰昇順②[対応尿定性]="","",3)))</f>
        <v/>
      </c>
      <c r="AG18" s="1" t="str">
        <f>IF(グラフ用②[[#This Row],[eGFR判定]]&lt;&gt;"",グラフ用②[[#This Row],[eGFR判定]],グラフ用②[[#This Row],[尿検査判定]])</f>
        <v/>
      </c>
      <c r="AH18" s="1" t="str">
        <f>IF(グラフ用②[[#This Row],[最終判定①]]="","",IF(グラフ用②[[#This Row],[最終判定①]]=1,"第1期(腎症前期)",IF(グラフ用②[[#This Row],[最終判定①]]=2,"第2期(早期腎症期)",IF(グラフ用②[[#This Row],[最終判定①]]=3,"第3期(顕性腎症期)","第4期(腎不全期)"))))</f>
        <v/>
      </c>
      <c r="AI18" s="1"/>
      <c r="AK18" s="1">
        <f ca="1">MAX(グラフ用①[年月日])</f>
        <v>42736</v>
      </c>
      <c r="AL18" s="1">
        <f ca="1">IFERROR(LARGE(グラフ用①[年月日],2),"")</f>
        <v>42370</v>
      </c>
      <c r="AM18" s="1">
        <f ca="1">MIN(グラフ用①[年月日])</f>
        <v>42005</v>
      </c>
    </row>
    <row r="19" spans="2:39" x14ac:dyDescent="0.55000000000000004">
      <c r="B19" s="1">
        <v>12</v>
      </c>
      <c r="C19" s="1" t="str">
        <f>IF(OR(入力1[[#This Row],[元号]]="",入力1[[#This Row],[和暦年]]=""),"",入力1[[#This Row],[元号]]&amp;入力1[[#This Row],[和暦年]]&amp;"年")</f>
        <v/>
      </c>
      <c r="D19" s="1" t="str">
        <f>IF(暦調整[[#This Row],[元号和暦年]]&lt;&gt;"","",IF(入力1[[#This Row],[（西暦年）]]&lt;&gt;"",入力1[[#This Row],[（西暦年）]]&amp;"年",""))</f>
        <v/>
      </c>
      <c r="E19" s="1" t="str">
        <f>IF(AND(暦調整[[#This Row],[元号和暦年]]="",暦調整[[#This Row],[西暦年（再掲）]]=""),"",IF(暦調整[[#This Row],[元号和暦年]]&lt;&gt;"",暦調整[元号和暦年],暦調整[西暦年（再掲）]))</f>
        <v/>
      </c>
      <c r="F19" s="3" t="str">
        <f>IF(暦調整[[#This Row],[年]]="","",DATEVALUE(暦調整[[#This Row],[年]]&amp;IF(入力1[[#This Row],[月]]="","1月",入力1[[#This Row],[月]]&amp;"月")&amp;IF(入力1[[#This Row],[日]]="","1日",入力1[[#This Row],[日]]&amp;"日")))</f>
        <v/>
      </c>
      <c r="G19" s="27" t="str">
        <f>IF(入力1[[#This Row],[eGFR]]="","",入力1[eGFR])</f>
        <v/>
      </c>
      <c r="H19" s="27" t="str">
        <f>IF(入力1[[#This Row],[尿蛋白定性]]="","",入力1[尿蛋白定性])</f>
        <v/>
      </c>
      <c r="K19" s="1">
        <v>12</v>
      </c>
      <c r="L19" s="3" t="str">
        <f>IFERROR(SMALL(暦調整[年月日合成],上詰昇順①[[#This Row],[番号]]),"")</f>
        <v/>
      </c>
      <c r="M19" s="1" t="str">
        <f>IFERROR(VLOOKUP(上詰昇順①[[#This Row],[年月日]],暦調整[[年月日合成]:[尿定性（再掲）]],2,FALSE),"")</f>
        <v/>
      </c>
      <c r="N19" s="1" t="str">
        <f>IFERROR(VLOOKUP(上詰昇順①[[#This Row],[年月日]],暦調整[[年月日合成]:[尿定性（再掲）]],3,FALSE),"")</f>
        <v/>
      </c>
      <c r="Q19" s="1">
        <v>12</v>
      </c>
      <c r="R19" s="28" t="str">
        <f>IF(COUNTBLANK(暦調整[[#This Row],[eGFR（再掲）]:[尿定性（再掲）]])=0,暦調整[[#This Row],[年月日合成]],"")</f>
        <v/>
      </c>
      <c r="S19" s="28" t="str">
        <f>IFERROR(SMALL(上詰昇順②[判定可能年月日],上詰昇順②[[#This Row],[番号]]),"")</f>
        <v/>
      </c>
      <c r="T19" t="str">
        <f>IFERROR(VLOOKUP(上詰昇順②[[#This Row],[年月日]],暦調整[[年月日合成]:[尿定性（再掲）]],2,FALSE),"")</f>
        <v/>
      </c>
      <c r="U19" t="str">
        <f>IFERROR(VLOOKUP(上詰昇順②[[#This Row],[年月日]],暦調整[[年月日合成]:[尿定性（再掲）]],3,FALSE),"")</f>
        <v/>
      </c>
      <c r="X19" s="1">
        <v>12</v>
      </c>
      <c r="Y19" s="3" t="str">
        <f>上詰昇順①[年月日]</f>
        <v/>
      </c>
      <c r="Z19" s="1" t="str">
        <f>上詰昇順①[対応eGFR]</f>
        <v/>
      </c>
      <c r="AC19" s="1">
        <v>12</v>
      </c>
      <c r="AD19" s="3" t="str">
        <f>上詰昇順②[[#This Row],[年月日]]</f>
        <v/>
      </c>
      <c r="AE19" s="1" t="str">
        <f>IF(上詰昇順②[対応eGFR]&lt;30,4,"")</f>
        <v/>
      </c>
      <c r="AF19" s="1" t="str">
        <f>IF(上詰昇順②[対応尿定性]="-",1,IF(上詰昇順②[対応尿定性]="±",2,IF(上詰昇順②[対応尿定性]="","",3)))</f>
        <v/>
      </c>
      <c r="AG19" s="1" t="str">
        <f>IF(グラフ用②[[#This Row],[eGFR判定]]&lt;&gt;"",グラフ用②[[#This Row],[eGFR判定]],グラフ用②[[#This Row],[尿検査判定]])</f>
        <v/>
      </c>
      <c r="AH19" s="1" t="str">
        <f>IF(グラフ用②[[#This Row],[最終判定①]]="","",IF(グラフ用②[[#This Row],[最終判定①]]=1,"第1期(腎症前期)",IF(グラフ用②[[#This Row],[最終判定①]]=2,"第2期(早期腎症期)",IF(グラフ用②[[#This Row],[最終判定①]]=3,"第3期(顕性腎症期)","第4期(腎不全期)"))))</f>
        <v/>
      </c>
      <c r="AI19" s="1"/>
    </row>
    <row r="20" spans="2:39" x14ac:dyDescent="0.55000000000000004">
      <c r="B20" s="1">
        <v>13</v>
      </c>
      <c r="C20" s="1" t="str">
        <f>IF(OR(入力1[[#This Row],[元号]]="",入力1[[#This Row],[和暦年]]=""),"",入力1[[#This Row],[元号]]&amp;入力1[[#This Row],[和暦年]]&amp;"年")</f>
        <v/>
      </c>
      <c r="D20" s="1" t="str">
        <f>IF(暦調整[[#This Row],[元号和暦年]]&lt;&gt;"","",IF(入力1[[#This Row],[（西暦年）]]&lt;&gt;"",入力1[[#This Row],[（西暦年）]]&amp;"年",""))</f>
        <v/>
      </c>
      <c r="E20" s="1" t="str">
        <f>IF(AND(暦調整[[#This Row],[元号和暦年]]="",暦調整[[#This Row],[西暦年（再掲）]]=""),"",IF(暦調整[[#This Row],[元号和暦年]]&lt;&gt;"",暦調整[元号和暦年],暦調整[西暦年（再掲）]))</f>
        <v/>
      </c>
      <c r="F20" s="3" t="str">
        <f>IF(暦調整[[#This Row],[年]]="","",DATEVALUE(暦調整[[#This Row],[年]]&amp;IF(入力1[[#This Row],[月]]="","1月",入力1[[#This Row],[月]]&amp;"月")&amp;IF(入力1[[#This Row],[日]]="","1日",入力1[[#This Row],[日]]&amp;"日")))</f>
        <v/>
      </c>
      <c r="G20" s="27" t="str">
        <f>IF(入力1[[#This Row],[eGFR]]="","",入力1[eGFR])</f>
        <v/>
      </c>
      <c r="H20" s="27" t="str">
        <f>IF(入力1[[#This Row],[尿蛋白定性]]="","",入力1[尿蛋白定性])</f>
        <v/>
      </c>
      <c r="K20" s="1">
        <v>13</v>
      </c>
      <c r="L20" s="3" t="str">
        <f>IFERROR(SMALL(暦調整[年月日合成],上詰昇順①[[#This Row],[番号]]),"")</f>
        <v/>
      </c>
      <c r="M20" s="1" t="str">
        <f>IFERROR(VLOOKUP(上詰昇順①[[#This Row],[年月日]],暦調整[[年月日合成]:[尿定性（再掲）]],2,FALSE),"")</f>
        <v/>
      </c>
      <c r="N20" s="1" t="str">
        <f>IFERROR(VLOOKUP(上詰昇順①[[#This Row],[年月日]],暦調整[[年月日合成]:[尿定性（再掲）]],3,FALSE),"")</f>
        <v/>
      </c>
      <c r="Q20" s="1">
        <v>13</v>
      </c>
      <c r="R20" s="28" t="str">
        <f>IF(COUNTBLANK(暦調整[[#This Row],[eGFR（再掲）]:[尿定性（再掲）]])=0,暦調整[[#This Row],[年月日合成]],"")</f>
        <v/>
      </c>
      <c r="S20" s="28" t="str">
        <f>IFERROR(SMALL(上詰昇順②[判定可能年月日],上詰昇順②[[#This Row],[番号]]),"")</f>
        <v/>
      </c>
      <c r="T20" t="str">
        <f>IFERROR(VLOOKUP(上詰昇順②[[#This Row],[年月日]],暦調整[[年月日合成]:[尿定性（再掲）]],2,FALSE),"")</f>
        <v/>
      </c>
      <c r="U20" t="str">
        <f>IFERROR(VLOOKUP(上詰昇順②[[#This Row],[年月日]],暦調整[[年月日合成]:[尿定性（再掲）]],3,FALSE),"")</f>
        <v/>
      </c>
      <c r="X20" s="1">
        <v>13</v>
      </c>
      <c r="Y20" s="3" t="str">
        <f>上詰昇順①[年月日]</f>
        <v/>
      </c>
      <c r="Z20" s="1" t="str">
        <f>上詰昇順①[対応eGFR]</f>
        <v/>
      </c>
      <c r="AC20" s="1">
        <v>13</v>
      </c>
      <c r="AD20" s="3" t="str">
        <f>上詰昇順②[[#This Row],[年月日]]</f>
        <v/>
      </c>
      <c r="AE20" s="1" t="str">
        <f>IF(上詰昇順②[対応eGFR]&lt;30,4,"")</f>
        <v/>
      </c>
      <c r="AF20" s="1" t="str">
        <f>IF(上詰昇順②[対応尿定性]="-",1,IF(上詰昇順②[対応尿定性]="±",2,IF(上詰昇順②[対応尿定性]="","",3)))</f>
        <v/>
      </c>
      <c r="AG20" s="1" t="str">
        <f>IF(グラフ用②[[#This Row],[eGFR判定]]&lt;&gt;"",グラフ用②[[#This Row],[eGFR判定]],グラフ用②[[#This Row],[尿検査判定]])</f>
        <v/>
      </c>
      <c r="AH20" s="1" t="str">
        <f>IF(グラフ用②[[#This Row],[最終判定①]]="","",IF(グラフ用②[[#This Row],[最終判定①]]=1,"第1期(腎症前期)",IF(グラフ用②[[#This Row],[最終判定①]]=2,"第2期(早期腎症期)",IF(グラフ用②[[#This Row],[最終判定①]]=3,"第3期(顕性腎症期)","第4期(腎不全期)"))))</f>
        <v/>
      </c>
      <c r="AI20" s="1"/>
    </row>
    <row r="21" spans="2:39" x14ac:dyDescent="0.55000000000000004">
      <c r="B21" s="1">
        <v>14</v>
      </c>
      <c r="C21" s="1" t="str">
        <f>IF(OR(入力1[[#This Row],[元号]]="",入力1[[#This Row],[和暦年]]=""),"",入力1[[#This Row],[元号]]&amp;入力1[[#This Row],[和暦年]]&amp;"年")</f>
        <v/>
      </c>
      <c r="D21" s="1" t="str">
        <f>IF(暦調整[[#This Row],[元号和暦年]]&lt;&gt;"","",IF(入力1[[#This Row],[（西暦年）]]&lt;&gt;"",入力1[[#This Row],[（西暦年）]]&amp;"年",""))</f>
        <v/>
      </c>
      <c r="E21" s="1" t="str">
        <f>IF(AND(暦調整[[#This Row],[元号和暦年]]="",暦調整[[#This Row],[西暦年（再掲）]]=""),"",IF(暦調整[[#This Row],[元号和暦年]]&lt;&gt;"",暦調整[元号和暦年],暦調整[西暦年（再掲）]))</f>
        <v/>
      </c>
      <c r="F21" s="3" t="str">
        <f>IF(暦調整[[#This Row],[年]]="","",DATEVALUE(暦調整[[#This Row],[年]]&amp;IF(入力1[[#This Row],[月]]="","1月",入力1[[#This Row],[月]]&amp;"月")&amp;IF(入力1[[#This Row],[日]]="","1日",入力1[[#This Row],[日]]&amp;"日")))</f>
        <v/>
      </c>
      <c r="G21" s="27" t="str">
        <f>IF(入力1[[#This Row],[eGFR]]="","",入力1[eGFR])</f>
        <v/>
      </c>
      <c r="H21" s="27" t="str">
        <f>IF(入力1[[#This Row],[尿蛋白定性]]="","",入力1[尿蛋白定性])</f>
        <v/>
      </c>
      <c r="K21" s="1">
        <v>14</v>
      </c>
      <c r="L21" s="3" t="str">
        <f>IFERROR(SMALL(暦調整[年月日合成],上詰昇順①[[#This Row],[番号]]),"")</f>
        <v/>
      </c>
      <c r="M21" s="1" t="str">
        <f>IFERROR(VLOOKUP(上詰昇順①[[#This Row],[年月日]],暦調整[[年月日合成]:[尿定性（再掲）]],2,FALSE),"")</f>
        <v/>
      </c>
      <c r="N21" s="1" t="str">
        <f>IFERROR(VLOOKUP(上詰昇順①[[#This Row],[年月日]],暦調整[[年月日合成]:[尿定性（再掲）]],3,FALSE),"")</f>
        <v/>
      </c>
      <c r="Q21" s="1">
        <v>14</v>
      </c>
      <c r="R21" s="28" t="str">
        <f>IF(COUNTBLANK(暦調整[[#This Row],[eGFR（再掲）]:[尿定性（再掲）]])=0,暦調整[[#This Row],[年月日合成]],"")</f>
        <v/>
      </c>
      <c r="S21" s="28" t="str">
        <f>IFERROR(SMALL(上詰昇順②[判定可能年月日],上詰昇順②[[#This Row],[番号]]),"")</f>
        <v/>
      </c>
      <c r="T21" t="str">
        <f>IFERROR(VLOOKUP(上詰昇順②[[#This Row],[年月日]],暦調整[[年月日合成]:[尿定性（再掲）]],2,FALSE),"")</f>
        <v/>
      </c>
      <c r="U21" t="str">
        <f>IFERROR(VLOOKUP(上詰昇順②[[#This Row],[年月日]],暦調整[[年月日合成]:[尿定性（再掲）]],3,FALSE),"")</f>
        <v/>
      </c>
      <c r="X21" s="1">
        <v>14</v>
      </c>
      <c r="Y21" s="3" t="str">
        <f>上詰昇順①[年月日]</f>
        <v/>
      </c>
      <c r="Z21" s="1" t="str">
        <f>上詰昇順①[対応eGFR]</f>
        <v/>
      </c>
      <c r="AC21" s="1">
        <v>14</v>
      </c>
      <c r="AD21" s="3" t="str">
        <f>上詰昇順②[[#This Row],[年月日]]</f>
        <v/>
      </c>
      <c r="AE21" s="1" t="str">
        <f>IF(上詰昇順②[対応eGFR]&lt;30,4,"")</f>
        <v/>
      </c>
      <c r="AF21" s="1" t="str">
        <f>IF(上詰昇順②[対応尿定性]="-",1,IF(上詰昇順②[対応尿定性]="±",2,IF(上詰昇順②[対応尿定性]="","",3)))</f>
        <v/>
      </c>
      <c r="AG21" s="1" t="str">
        <f>IF(グラフ用②[[#This Row],[eGFR判定]]&lt;&gt;"",グラフ用②[[#This Row],[eGFR判定]],グラフ用②[[#This Row],[尿検査判定]])</f>
        <v/>
      </c>
      <c r="AH21" s="1" t="str">
        <f>IF(グラフ用②[[#This Row],[最終判定①]]="","",IF(グラフ用②[[#This Row],[最終判定①]]=1,"第1期(腎症前期)",IF(グラフ用②[[#This Row],[最終判定①]]=2,"第2期(早期腎症期)",IF(グラフ用②[[#This Row],[最終判定①]]=3,"第3期(顕性腎症期)","第4期(腎不全期)"))))</f>
        <v/>
      </c>
      <c r="AI21" s="1"/>
    </row>
    <row r="22" spans="2:39" x14ac:dyDescent="0.55000000000000004">
      <c r="B22" s="1">
        <v>15</v>
      </c>
      <c r="C22" s="1" t="str">
        <f>IF(OR(入力1[[#This Row],[元号]]="",入力1[[#This Row],[和暦年]]=""),"",入力1[[#This Row],[元号]]&amp;入力1[[#This Row],[和暦年]]&amp;"年")</f>
        <v/>
      </c>
      <c r="D22" s="1" t="str">
        <f>IF(暦調整[[#This Row],[元号和暦年]]&lt;&gt;"","",IF(入力1[[#This Row],[（西暦年）]]&lt;&gt;"",入力1[[#This Row],[（西暦年）]]&amp;"年",""))</f>
        <v/>
      </c>
      <c r="E22" s="1" t="str">
        <f>IF(AND(暦調整[[#This Row],[元号和暦年]]="",暦調整[[#This Row],[西暦年（再掲）]]=""),"",IF(暦調整[[#This Row],[元号和暦年]]&lt;&gt;"",暦調整[元号和暦年],暦調整[西暦年（再掲）]))</f>
        <v/>
      </c>
      <c r="F22" s="3" t="str">
        <f>IF(暦調整[[#This Row],[年]]="","",DATEVALUE(暦調整[[#This Row],[年]]&amp;IF(入力1[[#This Row],[月]]="","1月",入力1[[#This Row],[月]]&amp;"月")&amp;IF(入力1[[#This Row],[日]]="","1日",入力1[[#This Row],[日]]&amp;"日")))</f>
        <v/>
      </c>
      <c r="G22" s="27" t="str">
        <f>IF(入力1[[#This Row],[eGFR]]="","",入力1[eGFR])</f>
        <v/>
      </c>
      <c r="H22" s="27" t="str">
        <f>IF(入力1[[#This Row],[尿蛋白定性]]="","",入力1[尿蛋白定性])</f>
        <v/>
      </c>
      <c r="K22" s="1">
        <v>15</v>
      </c>
      <c r="L22" s="3" t="str">
        <f>IFERROR(SMALL(暦調整[年月日合成],上詰昇順①[[#This Row],[番号]]),"")</f>
        <v/>
      </c>
      <c r="M22" s="1" t="str">
        <f>IFERROR(VLOOKUP(上詰昇順①[[#This Row],[年月日]],暦調整[[年月日合成]:[尿定性（再掲）]],2,FALSE),"")</f>
        <v/>
      </c>
      <c r="N22" s="1" t="str">
        <f>IFERROR(VLOOKUP(上詰昇順①[[#This Row],[年月日]],暦調整[[年月日合成]:[尿定性（再掲）]],3,FALSE),"")</f>
        <v/>
      </c>
      <c r="Q22" s="1">
        <v>15</v>
      </c>
      <c r="R22" s="28" t="str">
        <f>IF(COUNTBLANK(暦調整[[#This Row],[eGFR（再掲）]:[尿定性（再掲）]])=0,暦調整[[#This Row],[年月日合成]],"")</f>
        <v/>
      </c>
      <c r="S22" s="28" t="str">
        <f>IFERROR(SMALL(上詰昇順②[判定可能年月日],上詰昇順②[[#This Row],[番号]]),"")</f>
        <v/>
      </c>
      <c r="T22" t="str">
        <f>IFERROR(VLOOKUP(上詰昇順②[[#This Row],[年月日]],暦調整[[年月日合成]:[尿定性（再掲）]],2,FALSE),"")</f>
        <v/>
      </c>
      <c r="U22" t="str">
        <f>IFERROR(VLOOKUP(上詰昇順②[[#This Row],[年月日]],暦調整[[年月日合成]:[尿定性（再掲）]],3,FALSE),"")</f>
        <v/>
      </c>
      <c r="X22" s="1">
        <v>15</v>
      </c>
      <c r="Y22" s="3" t="str">
        <f>上詰昇順①[年月日]</f>
        <v/>
      </c>
      <c r="Z22" s="1" t="str">
        <f>上詰昇順①[対応eGFR]</f>
        <v/>
      </c>
      <c r="AC22" s="1">
        <v>15</v>
      </c>
      <c r="AD22" s="3" t="str">
        <f>上詰昇順②[[#This Row],[年月日]]</f>
        <v/>
      </c>
      <c r="AE22" s="1" t="str">
        <f>IF(上詰昇順②[対応eGFR]&lt;30,4,"")</f>
        <v/>
      </c>
      <c r="AF22" s="1" t="str">
        <f>IF(上詰昇順②[対応尿定性]="-",1,IF(上詰昇順②[対応尿定性]="±",2,IF(上詰昇順②[対応尿定性]="","",3)))</f>
        <v/>
      </c>
      <c r="AG22" s="1" t="str">
        <f>IF(グラフ用②[[#This Row],[eGFR判定]]&lt;&gt;"",グラフ用②[[#This Row],[eGFR判定]],グラフ用②[[#This Row],[尿検査判定]])</f>
        <v/>
      </c>
      <c r="AH22" s="1" t="str">
        <f>IF(グラフ用②[[#This Row],[最終判定①]]="","",IF(グラフ用②[[#This Row],[最終判定①]]=1,"第1期(腎症前期)",IF(グラフ用②[[#This Row],[最終判定①]]=2,"第2期(早期腎症期)",IF(グラフ用②[[#This Row],[最終判定①]]=3,"第3期(顕性腎症期)","第4期(腎不全期)"))))</f>
        <v/>
      </c>
      <c r="AI22" s="1"/>
    </row>
    <row r="23" spans="2:39" x14ac:dyDescent="0.55000000000000004">
      <c r="B23" s="1">
        <v>16</v>
      </c>
      <c r="C23" s="1" t="str">
        <f>IF(OR(入力1[[#This Row],[元号]]="",入力1[[#This Row],[和暦年]]=""),"",入力1[[#This Row],[元号]]&amp;入力1[[#This Row],[和暦年]]&amp;"年")</f>
        <v/>
      </c>
      <c r="D23" s="1" t="str">
        <f>IF(暦調整[[#This Row],[元号和暦年]]&lt;&gt;"","",IF(入力1[[#This Row],[（西暦年）]]&lt;&gt;"",入力1[[#This Row],[（西暦年）]]&amp;"年",""))</f>
        <v/>
      </c>
      <c r="E23" s="1" t="str">
        <f>IF(AND(暦調整[[#This Row],[元号和暦年]]="",暦調整[[#This Row],[西暦年（再掲）]]=""),"",IF(暦調整[[#This Row],[元号和暦年]]&lt;&gt;"",暦調整[元号和暦年],暦調整[西暦年（再掲）]))</f>
        <v/>
      </c>
      <c r="F23" s="3" t="str">
        <f>IF(暦調整[[#This Row],[年]]="","",DATEVALUE(暦調整[[#This Row],[年]]&amp;IF(入力1[[#This Row],[月]]="","1月",入力1[[#This Row],[月]]&amp;"月")&amp;IF(入力1[[#This Row],[日]]="","1日",入力1[[#This Row],[日]]&amp;"日")))</f>
        <v/>
      </c>
      <c r="G23" s="27" t="str">
        <f>IF(入力1[[#This Row],[eGFR]]="","",入力1[eGFR])</f>
        <v/>
      </c>
      <c r="H23" s="27" t="str">
        <f>IF(入力1[[#This Row],[尿蛋白定性]]="","",入力1[尿蛋白定性])</f>
        <v/>
      </c>
      <c r="K23" s="1">
        <v>16</v>
      </c>
      <c r="L23" s="3" t="str">
        <f>IFERROR(SMALL(暦調整[年月日合成],上詰昇順①[[#This Row],[番号]]),"")</f>
        <v/>
      </c>
      <c r="M23" s="1" t="str">
        <f>IFERROR(VLOOKUP(上詰昇順①[[#This Row],[年月日]],暦調整[[年月日合成]:[尿定性（再掲）]],2,FALSE),"")</f>
        <v/>
      </c>
      <c r="N23" s="1" t="str">
        <f>IFERROR(VLOOKUP(上詰昇順①[[#This Row],[年月日]],暦調整[[年月日合成]:[尿定性（再掲）]],3,FALSE),"")</f>
        <v/>
      </c>
      <c r="Q23" s="1">
        <v>16</v>
      </c>
      <c r="R23" s="28" t="str">
        <f>IF(COUNTBLANK(暦調整[[#This Row],[eGFR（再掲）]:[尿定性（再掲）]])=0,暦調整[[#This Row],[年月日合成]],"")</f>
        <v/>
      </c>
      <c r="S23" s="28" t="str">
        <f>IFERROR(SMALL(上詰昇順②[判定可能年月日],上詰昇順②[[#This Row],[番号]]),"")</f>
        <v/>
      </c>
      <c r="T23" t="str">
        <f>IFERROR(VLOOKUP(上詰昇順②[[#This Row],[年月日]],暦調整[[年月日合成]:[尿定性（再掲）]],2,FALSE),"")</f>
        <v/>
      </c>
      <c r="U23" t="str">
        <f>IFERROR(VLOOKUP(上詰昇順②[[#This Row],[年月日]],暦調整[[年月日合成]:[尿定性（再掲）]],3,FALSE),"")</f>
        <v/>
      </c>
      <c r="X23" s="1">
        <v>16</v>
      </c>
      <c r="Y23" s="3" t="str">
        <f>上詰昇順①[年月日]</f>
        <v/>
      </c>
      <c r="Z23" s="1" t="str">
        <f>上詰昇順①[対応eGFR]</f>
        <v/>
      </c>
      <c r="AC23" s="1">
        <v>16</v>
      </c>
      <c r="AD23" s="3" t="str">
        <f>上詰昇順②[[#This Row],[年月日]]</f>
        <v/>
      </c>
      <c r="AE23" s="1" t="str">
        <f>IF(上詰昇順②[対応eGFR]&lt;30,4,"")</f>
        <v/>
      </c>
      <c r="AF23" s="1" t="str">
        <f>IF(上詰昇順②[対応尿定性]="-",1,IF(上詰昇順②[対応尿定性]="±",2,IF(上詰昇順②[対応尿定性]="","",3)))</f>
        <v/>
      </c>
      <c r="AG23" s="1" t="str">
        <f>IF(グラフ用②[[#This Row],[eGFR判定]]&lt;&gt;"",グラフ用②[[#This Row],[eGFR判定]],グラフ用②[[#This Row],[尿検査判定]])</f>
        <v/>
      </c>
      <c r="AH23" s="1" t="str">
        <f>IF(グラフ用②[[#This Row],[最終判定①]]="","",IF(グラフ用②[[#This Row],[最終判定①]]=1,"第1期(腎症前期)",IF(グラフ用②[[#This Row],[最終判定①]]=2,"第2期(早期腎症期)",IF(グラフ用②[[#This Row],[最終判定①]]=3,"第3期(顕性腎症期)","第4期(腎不全期)"))))</f>
        <v/>
      </c>
      <c r="AI23" s="1"/>
    </row>
    <row r="24" spans="2:39" x14ac:dyDescent="0.55000000000000004">
      <c r="B24" s="1">
        <v>17</v>
      </c>
      <c r="C24" s="1" t="str">
        <f>IF(OR(入力1[[#This Row],[元号]]="",入力1[[#This Row],[和暦年]]=""),"",入力1[[#This Row],[元号]]&amp;入力1[[#This Row],[和暦年]]&amp;"年")</f>
        <v/>
      </c>
      <c r="D24" s="1" t="str">
        <f>IF(暦調整[[#This Row],[元号和暦年]]&lt;&gt;"","",IF(入力1[[#This Row],[（西暦年）]]&lt;&gt;"",入力1[[#This Row],[（西暦年）]]&amp;"年",""))</f>
        <v/>
      </c>
      <c r="E24" s="1" t="str">
        <f>IF(AND(暦調整[[#This Row],[元号和暦年]]="",暦調整[[#This Row],[西暦年（再掲）]]=""),"",IF(暦調整[[#This Row],[元号和暦年]]&lt;&gt;"",暦調整[元号和暦年],暦調整[西暦年（再掲）]))</f>
        <v/>
      </c>
      <c r="F24" s="3" t="str">
        <f>IF(暦調整[[#This Row],[年]]="","",DATEVALUE(暦調整[[#This Row],[年]]&amp;IF(入力1[[#This Row],[月]]="","1月",入力1[[#This Row],[月]]&amp;"月")&amp;IF(入力1[[#This Row],[日]]="","1日",入力1[[#This Row],[日]]&amp;"日")))</f>
        <v/>
      </c>
      <c r="G24" s="27" t="str">
        <f>IF(入力1[[#This Row],[eGFR]]="","",入力1[eGFR])</f>
        <v/>
      </c>
      <c r="H24" s="27" t="str">
        <f>IF(入力1[[#This Row],[尿蛋白定性]]="","",入力1[尿蛋白定性])</f>
        <v/>
      </c>
      <c r="K24" s="1">
        <v>17</v>
      </c>
      <c r="L24" s="3" t="str">
        <f>IFERROR(SMALL(暦調整[年月日合成],上詰昇順①[[#This Row],[番号]]),"")</f>
        <v/>
      </c>
      <c r="M24" s="1" t="str">
        <f>IFERROR(VLOOKUP(上詰昇順①[[#This Row],[年月日]],暦調整[[年月日合成]:[尿定性（再掲）]],2,FALSE),"")</f>
        <v/>
      </c>
      <c r="N24" s="1" t="str">
        <f>IFERROR(VLOOKUP(上詰昇順①[[#This Row],[年月日]],暦調整[[年月日合成]:[尿定性（再掲）]],3,FALSE),"")</f>
        <v/>
      </c>
      <c r="Q24" s="1">
        <v>17</v>
      </c>
      <c r="R24" s="28" t="str">
        <f>IF(COUNTBLANK(暦調整[[#This Row],[eGFR（再掲）]:[尿定性（再掲）]])=0,暦調整[[#This Row],[年月日合成]],"")</f>
        <v/>
      </c>
      <c r="S24" s="28" t="str">
        <f>IFERROR(SMALL(上詰昇順②[判定可能年月日],上詰昇順②[[#This Row],[番号]]),"")</f>
        <v/>
      </c>
      <c r="T24" t="str">
        <f>IFERROR(VLOOKUP(上詰昇順②[[#This Row],[年月日]],暦調整[[年月日合成]:[尿定性（再掲）]],2,FALSE),"")</f>
        <v/>
      </c>
      <c r="U24" t="str">
        <f>IFERROR(VLOOKUP(上詰昇順②[[#This Row],[年月日]],暦調整[[年月日合成]:[尿定性（再掲）]],3,FALSE),"")</f>
        <v/>
      </c>
      <c r="X24" s="1">
        <v>17</v>
      </c>
      <c r="Y24" s="3" t="str">
        <f>上詰昇順①[年月日]</f>
        <v/>
      </c>
      <c r="Z24" s="1" t="str">
        <f>上詰昇順①[対応eGFR]</f>
        <v/>
      </c>
      <c r="AC24" s="1">
        <v>17</v>
      </c>
      <c r="AD24" s="3" t="str">
        <f>上詰昇順②[[#This Row],[年月日]]</f>
        <v/>
      </c>
      <c r="AE24" s="1" t="str">
        <f>IF(上詰昇順②[対応eGFR]&lt;30,4,"")</f>
        <v/>
      </c>
      <c r="AF24" s="1" t="str">
        <f>IF(上詰昇順②[対応尿定性]="-",1,IF(上詰昇順②[対応尿定性]="±",2,IF(上詰昇順②[対応尿定性]="","",3)))</f>
        <v/>
      </c>
      <c r="AG24" s="1" t="str">
        <f>IF(グラフ用②[[#This Row],[eGFR判定]]&lt;&gt;"",グラフ用②[[#This Row],[eGFR判定]],グラフ用②[[#This Row],[尿検査判定]])</f>
        <v/>
      </c>
      <c r="AH24" s="1" t="str">
        <f>IF(グラフ用②[[#This Row],[最終判定①]]="","",IF(グラフ用②[[#This Row],[最終判定①]]=1,"第1期(腎症前期)",IF(グラフ用②[[#This Row],[最終判定①]]=2,"第2期(早期腎症期)",IF(グラフ用②[[#This Row],[最終判定①]]=3,"第3期(顕性腎症期)","第4期(腎不全期)"))))</f>
        <v/>
      </c>
      <c r="AI24" s="1"/>
    </row>
    <row r="25" spans="2:39" x14ac:dyDescent="0.55000000000000004">
      <c r="B25" s="1">
        <v>18</v>
      </c>
      <c r="C25" s="1" t="str">
        <f>IF(OR(入力1[[#This Row],[元号]]="",入力1[[#This Row],[和暦年]]=""),"",入力1[[#This Row],[元号]]&amp;入力1[[#This Row],[和暦年]]&amp;"年")</f>
        <v/>
      </c>
      <c r="D25" s="1" t="str">
        <f>IF(暦調整[[#This Row],[元号和暦年]]&lt;&gt;"","",IF(入力1[[#This Row],[（西暦年）]]&lt;&gt;"",入力1[[#This Row],[（西暦年）]]&amp;"年",""))</f>
        <v/>
      </c>
      <c r="E25" s="1" t="str">
        <f>IF(AND(暦調整[[#This Row],[元号和暦年]]="",暦調整[[#This Row],[西暦年（再掲）]]=""),"",IF(暦調整[[#This Row],[元号和暦年]]&lt;&gt;"",暦調整[元号和暦年],暦調整[西暦年（再掲）]))</f>
        <v/>
      </c>
      <c r="F25" s="3" t="str">
        <f>IF(暦調整[[#This Row],[年]]="","",DATEVALUE(暦調整[[#This Row],[年]]&amp;IF(入力1[[#This Row],[月]]="","1月",入力1[[#This Row],[月]]&amp;"月")&amp;IF(入力1[[#This Row],[日]]="","1日",入力1[[#This Row],[日]]&amp;"日")))</f>
        <v/>
      </c>
      <c r="G25" s="27" t="str">
        <f>IF(入力1[[#This Row],[eGFR]]="","",入力1[eGFR])</f>
        <v/>
      </c>
      <c r="H25" s="27" t="str">
        <f>IF(入力1[[#This Row],[尿蛋白定性]]="","",入力1[尿蛋白定性])</f>
        <v/>
      </c>
      <c r="K25" s="1">
        <v>18</v>
      </c>
      <c r="L25" s="3" t="str">
        <f>IFERROR(SMALL(暦調整[年月日合成],上詰昇順①[[#This Row],[番号]]),"")</f>
        <v/>
      </c>
      <c r="M25" s="1" t="str">
        <f>IFERROR(VLOOKUP(上詰昇順①[[#This Row],[年月日]],暦調整[[年月日合成]:[尿定性（再掲）]],2,FALSE),"")</f>
        <v/>
      </c>
      <c r="N25" s="1" t="str">
        <f>IFERROR(VLOOKUP(上詰昇順①[[#This Row],[年月日]],暦調整[[年月日合成]:[尿定性（再掲）]],3,FALSE),"")</f>
        <v/>
      </c>
      <c r="Q25" s="1">
        <v>18</v>
      </c>
      <c r="R25" s="28" t="str">
        <f>IF(COUNTBLANK(暦調整[[#This Row],[eGFR（再掲）]:[尿定性（再掲）]])=0,暦調整[[#This Row],[年月日合成]],"")</f>
        <v/>
      </c>
      <c r="S25" s="28" t="str">
        <f>IFERROR(SMALL(上詰昇順②[判定可能年月日],上詰昇順②[[#This Row],[番号]]),"")</f>
        <v/>
      </c>
      <c r="T25" t="str">
        <f>IFERROR(VLOOKUP(上詰昇順②[[#This Row],[年月日]],暦調整[[年月日合成]:[尿定性（再掲）]],2,FALSE),"")</f>
        <v/>
      </c>
      <c r="U25" t="str">
        <f>IFERROR(VLOOKUP(上詰昇順②[[#This Row],[年月日]],暦調整[[年月日合成]:[尿定性（再掲）]],3,FALSE),"")</f>
        <v/>
      </c>
      <c r="X25" s="1">
        <v>18</v>
      </c>
      <c r="Y25" s="3" t="str">
        <f>上詰昇順①[年月日]</f>
        <v/>
      </c>
      <c r="Z25" s="1" t="str">
        <f>上詰昇順①[対応eGFR]</f>
        <v/>
      </c>
      <c r="AC25" s="1">
        <v>18</v>
      </c>
      <c r="AD25" s="3" t="str">
        <f>上詰昇順②[[#This Row],[年月日]]</f>
        <v/>
      </c>
      <c r="AE25" s="1" t="str">
        <f>IF(上詰昇順②[対応eGFR]&lt;30,4,"")</f>
        <v/>
      </c>
      <c r="AF25" s="1" t="str">
        <f>IF(上詰昇順②[対応尿定性]="-",1,IF(上詰昇順②[対応尿定性]="±",2,IF(上詰昇順②[対応尿定性]="","",3)))</f>
        <v/>
      </c>
      <c r="AG25" s="1" t="str">
        <f>IF(グラフ用②[[#This Row],[eGFR判定]]&lt;&gt;"",グラフ用②[[#This Row],[eGFR判定]],グラフ用②[[#This Row],[尿検査判定]])</f>
        <v/>
      </c>
      <c r="AH25" s="1" t="str">
        <f>IF(グラフ用②[[#This Row],[最終判定①]]="","",IF(グラフ用②[[#This Row],[最終判定①]]=1,"第1期(腎症前期)",IF(グラフ用②[[#This Row],[最終判定①]]=2,"第2期(早期腎症期)",IF(グラフ用②[[#This Row],[最終判定①]]=3,"第3期(顕性腎症期)","第4期(腎不全期)"))))</f>
        <v/>
      </c>
      <c r="AI25" s="1"/>
    </row>
    <row r="26" spans="2:39" x14ac:dyDescent="0.55000000000000004">
      <c r="B26" s="1">
        <v>19</v>
      </c>
      <c r="C26" s="1" t="str">
        <f>IF(OR(入力1[[#This Row],[元号]]="",入力1[[#This Row],[和暦年]]=""),"",入力1[[#This Row],[元号]]&amp;入力1[[#This Row],[和暦年]]&amp;"年")</f>
        <v/>
      </c>
      <c r="D26" s="1" t="str">
        <f>IF(暦調整[[#This Row],[元号和暦年]]&lt;&gt;"","",IF(入力1[[#This Row],[（西暦年）]]&lt;&gt;"",入力1[[#This Row],[（西暦年）]]&amp;"年",""))</f>
        <v/>
      </c>
      <c r="E26" s="1" t="str">
        <f>IF(AND(暦調整[[#This Row],[元号和暦年]]="",暦調整[[#This Row],[西暦年（再掲）]]=""),"",IF(暦調整[[#This Row],[元号和暦年]]&lt;&gt;"",暦調整[元号和暦年],暦調整[西暦年（再掲）]))</f>
        <v/>
      </c>
      <c r="F26" s="3" t="str">
        <f>IF(暦調整[[#This Row],[年]]="","",DATEVALUE(暦調整[[#This Row],[年]]&amp;IF(入力1[[#This Row],[月]]="","1月",入力1[[#This Row],[月]]&amp;"月")&amp;IF(入力1[[#This Row],[日]]="","1日",入力1[[#This Row],[日]]&amp;"日")))</f>
        <v/>
      </c>
      <c r="G26" s="27" t="str">
        <f>IF(入力1[[#This Row],[eGFR]]="","",入力1[eGFR])</f>
        <v/>
      </c>
      <c r="H26" s="27" t="str">
        <f>IF(入力1[[#This Row],[尿蛋白定性]]="","",入力1[尿蛋白定性])</f>
        <v/>
      </c>
      <c r="K26" s="1">
        <v>19</v>
      </c>
      <c r="L26" s="3" t="str">
        <f>IFERROR(SMALL(暦調整[年月日合成],上詰昇順①[[#This Row],[番号]]),"")</f>
        <v/>
      </c>
      <c r="M26" s="1" t="str">
        <f>IFERROR(VLOOKUP(上詰昇順①[[#This Row],[年月日]],暦調整[[年月日合成]:[尿定性（再掲）]],2,FALSE),"")</f>
        <v/>
      </c>
      <c r="N26" s="1" t="str">
        <f>IFERROR(VLOOKUP(上詰昇順①[[#This Row],[年月日]],暦調整[[年月日合成]:[尿定性（再掲）]],3,FALSE),"")</f>
        <v/>
      </c>
      <c r="Q26" s="1">
        <v>19</v>
      </c>
      <c r="R26" s="28" t="str">
        <f>IF(COUNTBLANK(暦調整[[#This Row],[eGFR（再掲）]:[尿定性（再掲）]])=0,暦調整[[#This Row],[年月日合成]],"")</f>
        <v/>
      </c>
      <c r="S26" s="28" t="str">
        <f>IFERROR(SMALL(上詰昇順②[判定可能年月日],上詰昇順②[[#This Row],[番号]]),"")</f>
        <v/>
      </c>
      <c r="T26" t="str">
        <f>IFERROR(VLOOKUP(上詰昇順②[[#This Row],[年月日]],暦調整[[年月日合成]:[尿定性（再掲）]],2,FALSE),"")</f>
        <v/>
      </c>
      <c r="U26" t="str">
        <f>IFERROR(VLOOKUP(上詰昇順②[[#This Row],[年月日]],暦調整[[年月日合成]:[尿定性（再掲）]],3,FALSE),"")</f>
        <v/>
      </c>
      <c r="X26" s="1">
        <v>19</v>
      </c>
      <c r="Y26" s="3" t="str">
        <f>上詰昇順①[年月日]</f>
        <v/>
      </c>
      <c r="Z26" s="1" t="str">
        <f>上詰昇順①[対応eGFR]</f>
        <v/>
      </c>
      <c r="AC26" s="1">
        <v>19</v>
      </c>
      <c r="AD26" s="3" t="str">
        <f>上詰昇順②[[#This Row],[年月日]]</f>
        <v/>
      </c>
      <c r="AE26" s="1" t="str">
        <f>IF(上詰昇順②[対応eGFR]&lt;30,4,"")</f>
        <v/>
      </c>
      <c r="AF26" s="1" t="str">
        <f>IF(上詰昇順②[対応尿定性]="-",1,IF(上詰昇順②[対応尿定性]="±",2,IF(上詰昇順②[対応尿定性]="","",3)))</f>
        <v/>
      </c>
      <c r="AG26" s="1" t="str">
        <f>IF(グラフ用②[[#This Row],[eGFR判定]]&lt;&gt;"",グラフ用②[[#This Row],[eGFR判定]],グラフ用②[[#This Row],[尿検査判定]])</f>
        <v/>
      </c>
      <c r="AH26" s="1" t="str">
        <f>IF(グラフ用②[[#This Row],[最終判定①]]="","",IF(グラフ用②[[#This Row],[最終判定①]]=1,"第1期(腎症前期)",IF(グラフ用②[[#This Row],[最終判定①]]=2,"第2期(早期腎症期)",IF(グラフ用②[[#This Row],[最終判定①]]=3,"第3期(顕性腎症期)","第4期(腎不全期)"))))</f>
        <v/>
      </c>
      <c r="AI26" s="1"/>
    </row>
    <row r="27" spans="2:39" x14ac:dyDescent="0.55000000000000004">
      <c r="B27" s="1">
        <v>20</v>
      </c>
      <c r="C27" s="1" t="str">
        <f>IF(OR(入力1[[#This Row],[元号]]="",入力1[[#This Row],[和暦年]]=""),"",入力1[[#This Row],[元号]]&amp;入力1[[#This Row],[和暦年]]&amp;"年")</f>
        <v/>
      </c>
      <c r="D27" s="1" t="str">
        <f>IF(暦調整[[#This Row],[元号和暦年]]&lt;&gt;"","",IF(入力1[[#This Row],[（西暦年）]]&lt;&gt;"",入力1[[#This Row],[（西暦年）]]&amp;"年",""))</f>
        <v/>
      </c>
      <c r="E27" s="1" t="str">
        <f>IF(AND(暦調整[[#This Row],[元号和暦年]]="",暦調整[[#This Row],[西暦年（再掲）]]=""),"",IF(暦調整[[#This Row],[元号和暦年]]&lt;&gt;"",暦調整[元号和暦年],暦調整[西暦年（再掲）]))</f>
        <v/>
      </c>
      <c r="F27" s="3" t="str">
        <f>IF(暦調整[[#This Row],[年]]="","",DATEVALUE(暦調整[[#This Row],[年]]&amp;IF(入力1[[#This Row],[月]]="","1月",入力1[[#This Row],[月]]&amp;"月")&amp;IF(入力1[[#This Row],[日]]="","1日",入力1[[#This Row],[日]]&amp;"日")))</f>
        <v/>
      </c>
      <c r="G27" s="27" t="str">
        <f>IF(入力1[[#This Row],[eGFR]]="","",入力1[eGFR])</f>
        <v/>
      </c>
      <c r="H27" s="27" t="str">
        <f>IF(入力1[[#This Row],[尿蛋白定性]]="","",入力1[尿蛋白定性])</f>
        <v/>
      </c>
      <c r="K27" s="1">
        <v>20</v>
      </c>
      <c r="L27" s="3" t="str">
        <f>IFERROR(SMALL(暦調整[年月日合成],上詰昇順①[[#This Row],[番号]]),"")</f>
        <v/>
      </c>
      <c r="M27" s="1" t="str">
        <f>IFERROR(VLOOKUP(上詰昇順①[[#This Row],[年月日]],暦調整[[年月日合成]:[尿定性（再掲）]],2,FALSE),"")</f>
        <v/>
      </c>
      <c r="N27" s="1" t="str">
        <f>IFERROR(VLOOKUP(上詰昇順①[[#This Row],[年月日]],暦調整[[年月日合成]:[尿定性（再掲）]],3,FALSE),"")</f>
        <v/>
      </c>
      <c r="Q27" s="1">
        <v>20</v>
      </c>
      <c r="R27" s="28" t="str">
        <f>IF(COUNTBLANK(暦調整[[#This Row],[eGFR（再掲）]:[尿定性（再掲）]])=0,暦調整[[#This Row],[年月日合成]],"")</f>
        <v/>
      </c>
      <c r="S27" s="28" t="str">
        <f>IFERROR(SMALL(上詰昇順②[判定可能年月日],上詰昇順②[[#This Row],[番号]]),"")</f>
        <v/>
      </c>
      <c r="T27" t="str">
        <f>IFERROR(VLOOKUP(上詰昇順②[[#This Row],[年月日]],暦調整[[年月日合成]:[尿定性（再掲）]],2,FALSE),"")</f>
        <v/>
      </c>
      <c r="U27" t="str">
        <f>IFERROR(VLOOKUP(上詰昇順②[[#This Row],[年月日]],暦調整[[年月日合成]:[尿定性（再掲）]],3,FALSE),"")</f>
        <v/>
      </c>
      <c r="X27" s="1">
        <v>20</v>
      </c>
      <c r="Y27" s="3" t="str">
        <f>上詰昇順①[年月日]</f>
        <v/>
      </c>
      <c r="Z27" s="1" t="str">
        <f>上詰昇順①[対応eGFR]</f>
        <v/>
      </c>
      <c r="AC27" s="1">
        <v>20</v>
      </c>
      <c r="AD27" s="3" t="str">
        <f>上詰昇順②[[#This Row],[年月日]]</f>
        <v/>
      </c>
      <c r="AE27" s="1" t="str">
        <f>IF(上詰昇順②[対応eGFR]&lt;30,4,"")</f>
        <v/>
      </c>
      <c r="AF27" s="1" t="str">
        <f>IF(上詰昇順②[対応尿定性]="-",1,IF(上詰昇順②[対応尿定性]="±",2,IF(上詰昇順②[対応尿定性]="","",3)))</f>
        <v/>
      </c>
      <c r="AG27" s="1" t="str">
        <f>IF(グラフ用②[[#This Row],[eGFR判定]]&lt;&gt;"",グラフ用②[[#This Row],[eGFR判定]],グラフ用②[[#This Row],[尿検査判定]])</f>
        <v/>
      </c>
      <c r="AH27" s="1" t="str">
        <f>IF(グラフ用②[[#This Row],[最終判定①]]="","",IF(グラフ用②[[#This Row],[最終判定①]]=1,"第1期(腎症前期)",IF(グラフ用②[[#This Row],[最終判定①]]=2,"第2期(早期腎症期)",IF(グラフ用②[[#This Row],[最終判定①]]=3,"第3期(顕性腎症期)","第4期(腎不全期)"))))</f>
        <v/>
      </c>
      <c r="AI27" s="1"/>
    </row>
    <row r="28" spans="2:39" x14ac:dyDescent="0.55000000000000004">
      <c r="B28" s="1">
        <v>21</v>
      </c>
      <c r="C28" s="1" t="str">
        <f>IF(OR(入力1[[#This Row],[元号]]="",入力1[[#This Row],[和暦年]]=""),"",入力1[[#This Row],[元号]]&amp;入力1[[#This Row],[和暦年]]&amp;"年")</f>
        <v/>
      </c>
      <c r="D28" s="1" t="str">
        <f>IF(暦調整[[#This Row],[元号和暦年]]&lt;&gt;"","",IF(入力1[[#This Row],[（西暦年）]]&lt;&gt;"",入力1[[#This Row],[（西暦年）]]&amp;"年",""))</f>
        <v/>
      </c>
      <c r="E28" s="1" t="str">
        <f>IF(AND(暦調整[[#This Row],[元号和暦年]]="",暦調整[[#This Row],[西暦年（再掲）]]=""),"",IF(暦調整[[#This Row],[元号和暦年]]&lt;&gt;"",暦調整[元号和暦年],暦調整[西暦年（再掲）]))</f>
        <v/>
      </c>
      <c r="F28" s="3" t="str">
        <f>IF(暦調整[[#This Row],[年]]="","",DATEVALUE(暦調整[[#This Row],[年]]&amp;IF(入力1[[#This Row],[月]]="","1月",入力1[[#This Row],[月]]&amp;"月")&amp;IF(入力1[[#This Row],[日]]="","1日",入力1[[#This Row],[日]]&amp;"日")))</f>
        <v/>
      </c>
      <c r="G28" s="27" t="str">
        <f>IF(入力1[[#This Row],[eGFR]]="","",入力1[eGFR])</f>
        <v/>
      </c>
      <c r="H28" s="27" t="str">
        <f>IF(入力1[[#This Row],[尿蛋白定性]]="","",入力1[尿蛋白定性])</f>
        <v/>
      </c>
      <c r="K28" s="1">
        <v>21</v>
      </c>
      <c r="L28" s="3" t="str">
        <f>IFERROR(SMALL(暦調整[年月日合成],上詰昇順①[[#This Row],[番号]]),"")</f>
        <v/>
      </c>
      <c r="M28" s="1" t="str">
        <f>IFERROR(VLOOKUP(上詰昇順①[[#This Row],[年月日]],暦調整[[年月日合成]:[尿定性（再掲）]],2,FALSE),"")</f>
        <v/>
      </c>
      <c r="N28" s="1" t="str">
        <f>IFERROR(VLOOKUP(上詰昇順①[[#This Row],[年月日]],暦調整[[年月日合成]:[尿定性（再掲）]],3,FALSE),"")</f>
        <v/>
      </c>
      <c r="Q28" s="1">
        <v>21</v>
      </c>
      <c r="R28" s="28" t="str">
        <f>IF(COUNTBLANK(暦調整[[#This Row],[eGFR（再掲）]:[尿定性（再掲）]])=0,暦調整[[#This Row],[年月日合成]],"")</f>
        <v/>
      </c>
      <c r="S28" s="28" t="str">
        <f>IFERROR(SMALL(上詰昇順②[判定可能年月日],上詰昇順②[[#This Row],[番号]]),"")</f>
        <v/>
      </c>
      <c r="T28" t="str">
        <f>IFERROR(VLOOKUP(上詰昇順②[[#This Row],[年月日]],暦調整[[年月日合成]:[尿定性（再掲）]],2,FALSE),"")</f>
        <v/>
      </c>
      <c r="U28" t="str">
        <f>IFERROR(VLOOKUP(上詰昇順②[[#This Row],[年月日]],暦調整[[年月日合成]:[尿定性（再掲）]],3,FALSE),"")</f>
        <v/>
      </c>
      <c r="X28" s="1">
        <v>21</v>
      </c>
      <c r="Y28" s="3" t="str">
        <f>上詰昇順①[年月日]</f>
        <v/>
      </c>
      <c r="Z28" s="1" t="str">
        <f>上詰昇順①[対応eGFR]</f>
        <v/>
      </c>
      <c r="AC28" s="1">
        <v>21</v>
      </c>
      <c r="AD28" s="3" t="str">
        <f>上詰昇順②[[#This Row],[年月日]]</f>
        <v/>
      </c>
      <c r="AE28" s="1" t="str">
        <f>IF(上詰昇順②[対応eGFR]&lt;30,4,"")</f>
        <v/>
      </c>
      <c r="AF28" s="1" t="str">
        <f>IF(上詰昇順②[対応尿定性]="-",1,IF(上詰昇順②[対応尿定性]="±",2,IF(上詰昇順②[対応尿定性]="","",3)))</f>
        <v/>
      </c>
      <c r="AG28" s="1" t="str">
        <f>IF(グラフ用②[[#This Row],[eGFR判定]]&lt;&gt;"",グラフ用②[[#This Row],[eGFR判定]],グラフ用②[[#This Row],[尿検査判定]])</f>
        <v/>
      </c>
      <c r="AH28" s="1" t="str">
        <f>IF(グラフ用②[[#This Row],[最終判定①]]="","",IF(グラフ用②[[#This Row],[最終判定①]]=1,"第1期(腎症前期)",IF(グラフ用②[[#This Row],[最終判定①]]=2,"第2期(早期腎症期)",IF(グラフ用②[[#This Row],[最終判定①]]=3,"第3期(顕性腎症期)","第4期(腎不全期)"))))</f>
        <v/>
      </c>
    </row>
    <row r="29" spans="2:39" x14ac:dyDescent="0.55000000000000004">
      <c r="B29" s="1">
        <v>22</v>
      </c>
      <c r="C29" s="1" t="str">
        <f>IF(OR(入力1[[#This Row],[元号]]="",入力1[[#This Row],[和暦年]]=""),"",入力1[[#This Row],[元号]]&amp;入力1[[#This Row],[和暦年]]&amp;"年")</f>
        <v/>
      </c>
      <c r="D29" s="1" t="str">
        <f>IF(暦調整[[#This Row],[元号和暦年]]&lt;&gt;"","",IF(入力1[[#This Row],[（西暦年）]]&lt;&gt;"",入力1[[#This Row],[（西暦年）]]&amp;"年",""))</f>
        <v/>
      </c>
      <c r="E29" s="1" t="str">
        <f>IF(AND(暦調整[[#This Row],[元号和暦年]]="",暦調整[[#This Row],[西暦年（再掲）]]=""),"",IF(暦調整[[#This Row],[元号和暦年]]&lt;&gt;"",暦調整[元号和暦年],暦調整[西暦年（再掲）]))</f>
        <v/>
      </c>
      <c r="F29" s="3" t="str">
        <f>IF(暦調整[[#This Row],[年]]="","",DATEVALUE(暦調整[[#This Row],[年]]&amp;IF(入力1[[#This Row],[月]]="","1月",入力1[[#This Row],[月]]&amp;"月")&amp;IF(入力1[[#This Row],[日]]="","1日",入力1[[#This Row],[日]]&amp;"日")))</f>
        <v/>
      </c>
      <c r="G29" s="27" t="str">
        <f>IF(入力1[[#This Row],[eGFR]]="","",入力1[eGFR])</f>
        <v/>
      </c>
      <c r="H29" s="27" t="str">
        <f>IF(入力1[[#This Row],[尿蛋白定性]]="","",入力1[尿蛋白定性])</f>
        <v/>
      </c>
      <c r="K29" s="1">
        <v>22</v>
      </c>
      <c r="L29" s="3" t="str">
        <f>IFERROR(SMALL(暦調整[年月日合成],上詰昇順①[[#This Row],[番号]]),"")</f>
        <v/>
      </c>
      <c r="M29" s="1" t="str">
        <f>IFERROR(VLOOKUP(上詰昇順①[[#This Row],[年月日]],暦調整[[年月日合成]:[尿定性（再掲）]],2,FALSE),"")</f>
        <v/>
      </c>
      <c r="N29" s="1" t="str">
        <f>IFERROR(VLOOKUP(上詰昇順①[[#This Row],[年月日]],暦調整[[年月日合成]:[尿定性（再掲）]],3,FALSE),"")</f>
        <v/>
      </c>
      <c r="Q29" s="1">
        <v>22</v>
      </c>
      <c r="R29" s="28" t="str">
        <f>IF(COUNTBLANK(暦調整[[#This Row],[eGFR（再掲）]:[尿定性（再掲）]])=0,暦調整[[#This Row],[年月日合成]],"")</f>
        <v/>
      </c>
      <c r="S29" s="28" t="str">
        <f>IFERROR(SMALL(上詰昇順②[判定可能年月日],上詰昇順②[[#This Row],[番号]]),"")</f>
        <v/>
      </c>
      <c r="T29" t="str">
        <f>IFERROR(VLOOKUP(上詰昇順②[[#This Row],[年月日]],暦調整[[年月日合成]:[尿定性（再掲）]],2,FALSE),"")</f>
        <v/>
      </c>
      <c r="U29" t="str">
        <f>IFERROR(VLOOKUP(上詰昇順②[[#This Row],[年月日]],暦調整[[年月日合成]:[尿定性（再掲）]],3,FALSE),"")</f>
        <v/>
      </c>
      <c r="X29" s="1">
        <v>22</v>
      </c>
      <c r="Y29" s="3" t="str">
        <f>上詰昇順①[年月日]</f>
        <v/>
      </c>
      <c r="Z29" s="1" t="str">
        <f>上詰昇順①[対応eGFR]</f>
        <v/>
      </c>
      <c r="AC29" s="1">
        <v>22</v>
      </c>
      <c r="AD29" s="3" t="str">
        <f>上詰昇順②[[#This Row],[年月日]]</f>
        <v/>
      </c>
      <c r="AE29" s="1" t="str">
        <f>IF(上詰昇順②[対応eGFR]&lt;30,4,"")</f>
        <v/>
      </c>
      <c r="AF29" s="1" t="str">
        <f>IF(上詰昇順②[対応尿定性]="-",1,IF(上詰昇順②[対応尿定性]="±",2,IF(上詰昇順②[対応尿定性]="","",3)))</f>
        <v/>
      </c>
      <c r="AG29" s="1" t="str">
        <f>IF(グラフ用②[[#This Row],[eGFR判定]]&lt;&gt;"",グラフ用②[[#This Row],[eGFR判定]],グラフ用②[[#This Row],[尿検査判定]])</f>
        <v/>
      </c>
      <c r="AH29" s="1" t="str">
        <f>IF(グラフ用②[[#This Row],[最終判定①]]="","",IF(グラフ用②[[#This Row],[最終判定①]]=1,"第1期(腎症前期)",IF(グラフ用②[[#This Row],[最終判定①]]=2,"第2期(早期腎症期)",IF(グラフ用②[[#This Row],[最終判定①]]=3,"第3期(顕性腎症期)","第4期(腎不全期)"))))</f>
        <v/>
      </c>
    </row>
    <row r="30" spans="2:39" x14ac:dyDescent="0.55000000000000004">
      <c r="B30" s="1">
        <v>23</v>
      </c>
      <c r="C30" s="1" t="str">
        <f>IF(OR(入力1[[#This Row],[元号]]="",入力1[[#This Row],[和暦年]]=""),"",入力1[[#This Row],[元号]]&amp;入力1[[#This Row],[和暦年]]&amp;"年")</f>
        <v/>
      </c>
      <c r="D30" s="1" t="str">
        <f>IF(暦調整[[#This Row],[元号和暦年]]&lt;&gt;"","",IF(入力1[[#This Row],[（西暦年）]]&lt;&gt;"",入力1[[#This Row],[（西暦年）]]&amp;"年",""))</f>
        <v/>
      </c>
      <c r="E30" s="1" t="str">
        <f>IF(AND(暦調整[[#This Row],[元号和暦年]]="",暦調整[[#This Row],[西暦年（再掲）]]=""),"",IF(暦調整[[#This Row],[元号和暦年]]&lt;&gt;"",暦調整[元号和暦年],暦調整[西暦年（再掲）]))</f>
        <v/>
      </c>
      <c r="F30" s="3" t="str">
        <f>IF(暦調整[[#This Row],[年]]="","",DATEVALUE(暦調整[[#This Row],[年]]&amp;IF(入力1[[#This Row],[月]]="","1月",入力1[[#This Row],[月]]&amp;"月")&amp;IF(入力1[[#This Row],[日]]="","1日",入力1[[#This Row],[日]]&amp;"日")))</f>
        <v/>
      </c>
      <c r="G30" s="27" t="str">
        <f>IF(入力1[[#This Row],[eGFR]]="","",入力1[eGFR])</f>
        <v/>
      </c>
      <c r="H30" s="27" t="str">
        <f>IF(入力1[[#This Row],[尿蛋白定性]]="","",入力1[尿蛋白定性])</f>
        <v/>
      </c>
      <c r="K30" s="1">
        <v>23</v>
      </c>
      <c r="L30" s="3" t="str">
        <f>IFERROR(SMALL(暦調整[年月日合成],上詰昇順①[[#This Row],[番号]]),"")</f>
        <v/>
      </c>
      <c r="M30" s="1" t="str">
        <f>IFERROR(VLOOKUP(上詰昇順①[[#This Row],[年月日]],暦調整[[年月日合成]:[尿定性（再掲）]],2,FALSE),"")</f>
        <v/>
      </c>
      <c r="N30" s="1" t="str">
        <f>IFERROR(VLOOKUP(上詰昇順①[[#This Row],[年月日]],暦調整[[年月日合成]:[尿定性（再掲）]],3,FALSE),"")</f>
        <v/>
      </c>
      <c r="Q30" s="1">
        <v>23</v>
      </c>
      <c r="R30" s="28" t="str">
        <f>IF(COUNTBLANK(暦調整[[#This Row],[eGFR（再掲）]:[尿定性（再掲）]])=0,暦調整[[#This Row],[年月日合成]],"")</f>
        <v/>
      </c>
      <c r="S30" s="28" t="str">
        <f>IFERROR(SMALL(上詰昇順②[判定可能年月日],上詰昇順②[[#This Row],[番号]]),"")</f>
        <v/>
      </c>
      <c r="T30" t="str">
        <f>IFERROR(VLOOKUP(上詰昇順②[[#This Row],[年月日]],暦調整[[年月日合成]:[尿定性（再掲）]],2,FALSE),"")</f>
        <v/>
      </c>
      <c r="U30" t="str">
        <f>IFERROR(VLOOKUP(上詰昇順②[[#This Row],[年月日]],暦調整[[年月日合成]:[尿定性（再掲）]],3,FALSE),"")</f>
        <v/>
      </c>
      <c r="X30" s="1">
        <v>23</v>
      </c>
      <c r="Y30" s="3" t="str">
        <f>上詰昇順①[年月日]</f>
        <v/>
      </c>
      <c r="Z30" s="1" t="str">
        <f>上詰昇順①[対応eGFR]</f>
        <v/>
      </c>
      <c r="AC30" s="1">
        <v>23</v>
      </c>
      <c r="AD30" s="3" t="str">
        <f>上詰昇順②[[#This Row],[年月日]]</f>
        <v/>
      </c>
      <c r="AE30" s="1" t="str">
        <f>IF(上詰昇順②[対応eGFR]&lt;30,4,"")</f>
        <v/>
      </c>
      <c r="AF30" s="1" t="str">
        <f>IF(上詰昇順②[対応尿定性]="-",1,IF(上詰昇順②[対応尿定性]="±",2,IF(上詰昇順②[対応尿定性]="","",3)))</f>
        <v/>
      </c>
      <c r="AG30" s="1" t="str">
        <f>IF(グラフ用②[[#This Row],[eGFR判定]]&lt;&gt;"",グラフ用②[[#This Row],[eGFR判定]],グラフ用②[[#This Row],[尿検査判定]])</f>
        <v/>
      </c>
      <c r="AH30" s="1" t="str">
        <f>IF(グラフ用②[[#This Row],[最終判定①]]="","",IF(グラフ用②[[#This Row],[最終判定①]]=1,"第1期(腎症前期)",IF(グラフ用②[[#This Row],[最終判定①]]=2,"第2期(早期腎症期)",IF(グラフ用②[[#This Row],[最終判定①]]=3,"第3期(顕性腎症期)","第4期(腎不全期)"))))</f>
        <v/>
      </c>
    </row>
    <row r="31" spans="2:39" x14ac:dyDescent="0.55000000000000004">
      <c r="B31" s="1">
        <v>24</v>
      </c>
      <c r="C31" s="1" t="str">
        <f>IF(OR(入力1[[#This Row],[元号]]="",入力1[[#This Row],[和暦年]]=""),"",入力1[[#This Row],[元号]]&amp;入力1[[#This Row],[和暦年]]&amp;"年")</f>
        <v/>
      </c>
      <c r="D31" s="1" t="str">
        <f>IF(暦調整[[#This Row],[元号和暦年]]&lt;&gt;"","",IF(入力1[[#This Row],[（西暦年）]]&lt;&gt;"",入力1[[#This Row],[（西暦年）]]&amp;"年",""))</f>
        <v/>
      </c>
      <c r="E31" s="1" t="str">
        <f>IF(AND(暦調整[[#This Row],[元号和暦年]]="",暦調整[[#This Row],[西暦年（再掲）]]=""),"",IF(暦調整[[#This Row],[元号和暦年]]&lt;&gt;"",暦調整[元号和暦年],暦調整[西暦年（再掲）]))</f>
        <v/>
      </c>
      <c r="F31" s="3" t="str">
        <f>IF(暦調整[[#This Row],[年]]="","",DATEVALUE(暦調整[[#This Row],[年]]&amp;IF(入力1[[#This Row],[月]]="","1月",入力1[[#This Row],[月]]&amp;"月")&amp;IF(入力1[[#This Row],[日]]="","1日",入力1[[#This Row],[日]]&amp;"日")))</f>
        <v/>
      </c>
      <c r="G31" s="27" t="str">
        <f>IF(入力1[[#This Row],[eGFR]]="","",入力1[eGFR])</f>
        <v/>
      </c>
      <c r="H31" s="27" t="str">
        <f>IF(入力1[[#This Row],[尿蛋白定性]]="","",入力1[尿蛋白定性])</f>
        <v/>
      </c>
      <c r="K31" s="1">
        <v>24</v>
      </c>
      <c r="L31" s="3" t="str">
        <f>IFERROR(SMALL(暦調整[年月日合成],上詰昇順①[[#This Row],[番号]]),"")</f>
        <v/>
      </c>
      <c r="M31" s="1" t="str">
        <f>IFERROR(VLOOKUP(上詰昇順①[[#This Row],[年月日]],暦調整[[年月日合成]:[尿定性（再掲）]],2,FALSE),"")</f>
        <v/>
      </c>
      <c r="N31" s="1" t="str">
        <f>IFERROR(VLOOKUP(上詰昇順①[[#This Row],[年月日]],暦調整[[年月日合成]:[尿定性（再掲）]],3,FALSE),"")</f>
        <v/>
      </c>
      <c r="Q31" s="1">
        <v>24</v>
      </c>
      <c r="R31" s="28" t="str">
        <f>IF(COUNTBLANK(暦調整[[#This Row],[eGFR（再掲）]:[尿定性（再掲）]])=0,暦調整[[#This Row],[年月日合成]],"")</f>
        <v/>
      </c>
      <c r="S31" s="28" t="str">
        <f>IFERROR(SMALL(上詰昇順②[判定可能年月日],上詰昇順②[[#This Row],[番号]]),"")</f>
        <v/>
      </c>
      <c r="T31" t="str">
        <f>IFERROR(VLOOKUP(上詰昇順②[[#This Row],[年月日]],暦調整[[年月日合成]:[尿定性（再掲）]],2,FALSE),"")</f>
        <v/>
      </c>
      <c r="U31" t="str">
        <f>IFERROR(VLOOKUP(上詰昇順②[[#This Row],[年月日]],暦調整[[年月日合成]:[尿定性（再掲）]],3,FALSE),"")</f>
        <v/>
      </c>
      <c r="X31" s="1">
        <v>24</v>
      </c>
      <c r="Y31" s="3" t="str">
        <f>上詰昇順①[年月日]</f>
        <v/>
      </c>
      <c r="Z31" s="1" t="str">
        <f>上詰昇順①[対応eGFR]</f>
        <v/>
      </c>
      <c r="AC31" s="1">
        <v>24</v>
      </c>
      <c r="AD31" s="3" t="str">
        <f>上詰昇順②[[#This Row],[年月日]]</f>
        <v/>
      </c>
      <c r="AE31" s="1" t="str">
        <f>IF(上詰昇順②[対応eGFR]&lt;30,4,"")</f>
        <v/>
      </c>
      <c r="AF31" s="1" t="str">
        <f>IF(上詰昇順②[対応尿定性]="-",1,IF(上詰昇順②[対応尿定性]="±",2,IF(上詰昇順②[対応尿定性]="","",3)))</f>
        <v/>
      </c>
      <c r="AG31" s="1" t="str">
        <f>IF(グラフ用②[[#This Row],[eGFR判定]]&lt;&gt;"",グラフ用②[[#This Row],[eGFR判定]],グラフ用②[[#This Row],[尿検査判定]])</f>
        <v/>
      </c>
      <c r="AH31" s="1" t="str">
        <f>IF(グラフ用②[[#This Row],[最終判定①]]="","",IF(グラフ用②[[#This Row],[最終判定①]]=1,"第1期(腎症前期)",IF(グラフ用②[[#This Row],[最終判定①]]=2,"第2期(早期腎症期)",IF(グラフ用②[[#This Row],[最終判定①]]=3,"第3期(顕性腎症期)","第4期(腎不全期)"))))</f>
        <v/>
      </c>
    </row>
    <row r="32" spans="2:39" x14ac:dyDescent="0.55000000000000004">
      <c r="B32" s="1">
        <v>25</v>
      </c>
      <c r="C32" s="1" t="str">
        <f>IF(OR(入力1[[#This Row],[元号]]="",入力1[[#This Row],[和暦年]]=""),"",入力1[[#This Row],[元号]]&amp;入力1[[#This Row],[和暦年]]&amp;"年")</f>
        <v/>
      </c>
      <c r="D32" s="1" t="str">
        <f>IF(暦調整[[#This Row],[元号和暦年]]&lt;&gt;"","",IF(入力1[[#This Row],[（西暦年）]]&lt;&gt;"",入力1[[#This Row],[（西暦年）]]&amp;"年",""))</f>
        <v/>
      </c>
      <c r="E32" s="1" t="str">
        <f>IF(AND(暦調整[[#This Row],[元号和暦年]]="",暦調整[[#This Row],[西暦年（再掲）]]=""),"",IF(暦調整[[#This Row],[元号和暦年]]&lt;&gt;"",暦調整[元号和暦年],暦調整[西暦年（再掲）]))</f>
        <v/>
      </c>
      <c r="F32" s="3" t="str">
        <f>IF(暦調整[[#This Row],[年]]="","",DATEVALUE(暦調整[[#This Row],[年]]&amp;IF(入力1[[#This Row],[月]]="","1月",入力1[[#This Row],[月]]&amp;"月")&amp;IF(入力1[[#This Row],[日]]="","1日",入力1[[#This Row],[日]]&amp;"日")))</f>
        <v/>
      </c>
      <c r="G32" s="27" t="str">
        <f>IF(入力1[[#This Row],[eGFR]]="","",入力1[eGFR])</f>
        <v/>
      </c>
      <c r="H32" s="27" t="str">
        <f>IF(入力1[[#This Row],[尿蛋白定性]]="","",入力1[尿蛋白定性])</f>
        <v/>
      </c>
      <c r="K32" s="1">
        <v>25</v>
      </c>
      <c r="L32" s="3" t="str">
        <f>IFERROR(SMALL(暦調整[年月日合成],上詰昇順①[[#This Row],[番号]]),"")</f>
        <v/>
      </c>
      <c r="M32" s="1" t="str">
        <f>IFERROR(VLOOKUP(上詰昇順①[[#This Row],[年月日]],暦調整[[年月日合成]:[尿定性（再掲）]],2,FALSE),"")</f>
        <v/>
      </c>
      <c r="N32" s="1" t="str">
        <f>IFERROR(VLOOKUP(上詰昇順①[[#This Row],[年月日]],暦調整[[年月日合成]:[尿定性（再掲）]],3,FALSE),"")</f>
        <v/>
      </c>
      <c r="Q32" s="1">
        <v>25</v>
      </c>
      <c r="R32" s="28" t="str">
        <f>IF(COUNTBLANK(暦調整[[#This Row],[eGFR（再掲）]:[尿定性（再掲）]])=0,暦調整[[#This Row],[年月日合成]],"")</f>
        <v/>
      </c>
      <c r="S32" s="28" t="str">
        <f>IFERROR(SMALL(上詰昇順②[判定可能年月日],上詰昇順②[[#This Row],[番号]]),"")</f>
        <v/>
      </c>
      <c r="T32" t="str">
        <f>IFERROR(VLOOKUP(上詰昇順②[[#This Row],[年月日]],暦調整[[年月日合成]:[尿定性（再掲）]],2,FALSE),"")</f>
        <v/>
      </c>
      <c r="U32" t="str">
        <f>IFERROR(VLOOKUP(上詰昇順②[[#This Row],[年月日]],暦調整[[年月日合成]:[尿定性（再掲）]],3,FALSE),"")</f>
        <v/>
      </c>
      <c r="X32" s="1">
        <v>25</v>
      </c>
      <c r="Y32" s="3" t="str">
        <f>上詰昇順①[年月日]</f>
        <v/>
      </c>
      <c r="Z32" s="1" t="str">
        <f>上詰昇順①[対応eGFR]</f>
        <v/>
      </c>
      <c r="AC32" s="1">
        <v>25</v>
      </c>
      <c r="AD32" s="3" t="str">
        <f>上詰昇順②[[#This Row],[年月日]]</f>
        <v/>
      </c>
      <c r="AE32" s="1" t="str">
        <f>IF(上詰昇順②[対応eGFR]&lt;30,4,"")</f>
        <v/>
      </c>
      <c r="AF32" s="1" t="str">
        <f>IF(上詰昇順②[対応尿定性]="-",1,IF(上詰昇順②[対応尿定性]="±",2,IF(上詰昇順②[対応尿定性]="","",3)))</f>
        <v/>
      </c>
      <c r="AG32" s="1" t="str">
        <f>IF(グラフ用②[[#This Row],[eGFR判定]]&lt;&gt;"",グラフ用②[[#This Row],[eGFR判定]],グラフ用②[[#This Row],[尿検査判定]])</f>
        <v/>
      </c>
      <c r="AH32" s="1" t="str">
        <f>IF(グラフ用②[[#This Row],[最終判定①]]="","",IF(グラフ用②[[#This Row],[最終判定①]]=1,"第1期(腎症前期)",IF(グラフ用②[[#This Row],[最終判定①]]=2,"第2期(早期腎症期)",IF(グラフ用②[[#This Row],[最終判定①]]=3,"第3期(顕性腎症期)","第4期(腎不全期)"))))</f>
        <v/>
      </c>
    </row>
    <row r="33" spans="2:34" x14ac:dyDescent="0.55000000000000004">
      <c r="B33" s="1">
        <v>26</v>
      </c>
      <c r="C33" s="1" t="str">
        <f>IF(OR(入力1[[#This Row],[元号]]="",入力1[[#This Row],[和暦年]]=""),"",入力1[[#This Row],[元号]]&amp;入力1[[#This Row],[和暦年]]&amp;"年")</f>
        <v/>
      </c>
      <c r="D33" s="1" t="str">
        <f>IF(暦調整[[#This Row],[元号和暦年]]&lt;&gt;"","",IF(入力1[[#This Row],[（西暦年）]]&lt;&gt;"",入力1[[#This Row],[（西暦年）]]&amp;"年",""))</f>
        <v/>
      </c>
      <c r="E33" s="1" t="str">
        <f>IF(AND(暦調整[[#This Row],[元号和暦年]]="",暦調整[[#This Row],[西暦年（再掲）]]=""),"",IF(暦調整[[#This Row],[元号和暦年]]&lt;&gt;"",暦調整[元号和暦年],暦調整[西暦年（再掲）]))</f>
        <v/>
      </c>
      <c r="F33" s="3" t="str">
        <f>IF(暦調整[[#This Row],[年]]="","",DATEVALUE(暦調整[[#This Row],[年]]&amp;IF(入力1[[#This Row],[月]]="","1月",入力1[[#This Row],[月]]&amp;"月")&amp;IF(入力1[[#This Row],[日]]="","1日",入力1[[#This Row],[日]]&amp;"日")))</f>
        <v/>
      </c>
      <c r="G33" s="27" t="str">
        <f>IF(入力1[[#This Row],[eGFR]]="","",入力1[eGFR])</f>
        <v/>
      </c>
      <c r="H33" s="27" t="str">
        <f>IF(入力1[[#This Row],[尿蛋白定性]]="","",入力1[尿蛋白定性])</f>
        <v/>
      </c>
      <c r="K33" s="1">
        <v>26</v>
      </c>
      <c r="L33" s="3" t="str">
        <f>IFERROR(SMALL(暦調整[年月日合成],上詰昇順①[[#This Row],[番号]]),"")</f>
        <v/>
      </c>
      <c r="M33" s="1" t="str">
        <f>IFERROR(VLOOKUP(上詰昇順①[[#This Row],[年月日]],暦調整[[年月日合成]:[尿定性（再掲）]],2,FALSE),"")</f>
        <v/>
      </c>
      <c r="N33" s="1" t="str">
        <f>IFERROR(VLOOKUP(上詰昇順①[[#This Row],[年月日]],暦調整[[年月日合成]:[尿定性（再掲）]],3,FALSE),"")</f>
        <v/>
      </c>
      <c r="Q33" s="1">
        <v>26</v>
      </c>
      <c r="R33" s="28" t="str">
        <f>IF(COUNTBLANK(暦調整[[#This Row],[eGFR（再掲）]:[尿定性（再掲）]])=0,暦調整[[#This Row],[年月日合成]],"")</f>
        <v/>
      </c>
      <c r="S33" s="28" t="str">
        <f>IFERROR(SMALL(上詰昇順②[判定可能年月日],上詰昇順②[[#This Row],[番号]]),"")</f>
        <v/>
      </c>
      <c r="T33" t="str">
        <f>IFERROR(VLOOKUP(上詰昇順②[[#This Row],[年月日]],暦調整[[年月日合成]:[尿定性（再掲）]],2,FALSE),"")</f>
        <v/>
      </c>
      <c r="U33" t="str">
        <f>IFERROR(VLOOKUP(上詰昇順②[[#This Row],[年月日]],暦調整[[年月日合成]:[尿定性（再掲）]],3,FALSE),"")</f>
        <v/>
      </c>
      <c r="X33" s="1">
        <v>26</v>
      </c>
      <c r="Y33" s="3" t="str">
        <f>上詰昇順①[年月日]</f>
        <v/>
      </c>
      <c r="Z33" s="1" t="str">
        <f>上詰昇順①[対応eGFR]</f>
        <v/>
      </c>
      <c r="AC33" s="1">
        <v>26</v>
      </c>
      <c r="AD33" s="3" t="str">
        <f>上詰昇順②[[#This Row],[年月日]]</f>
        <v/>
      </c>
      <c r="AE33" s="1" t="str">
        <f>IF(上詰昇順②[対応eGFR]&lt;30,4,"")</f>
        <v/>
      </c>
      <c r="AF33" s="1" t="str">
        <f>IF(上詰昇順②[対応尿定性]="-",1,IF(上詰昇順②[対応尿定性]="±",2,IF(上詰昇順②[対応尿定性]="","",3)))</f>
        <v/>
      </c>
      <c r="AG33" s="1" t="str">
        <f>IF(グラフ用②[[#This Row],[eGFR判定]]&lt;&gt;"",グラフ用②[[#This Row],[eGFR判定]],グラフ用②[[#This Row],[尿検査判定]])</f>
        <v/>
      </c>
      <c r="AH33" s="1" t="str">
        <f>IF(グラフ用②[[#This Row],[最終判定①]]="","",IF(グラフ用②[[#This Row],[最終判定①]]=1,"第1期(腎症前期)",IF(グラフ用②[[#This Row],[最終判定①]]=2,"第2期(早期腎症期)",IF(グラフ用②[[#This Row],[最終判定①]]=3,"第3期(顕性腎症期)","第4期(腎不全期)"))))</f>
        <v/>
      </c>
    </row>
    <row r="34" spans="2:34" x14ac:dyDescent="0.55000000000000004">
      <c r="B34" s="1">
        <v>27</v>
      </c>
      <c r="C34" s="1" t="str">
        <f>IF(OR(入力1[[#This Row],[元号]]="",入力1[[#This Row],[和暦年]]=""),"",入力1[[#This Row],[元号]]&amp;入力1[[#This Row],[和暦年]]&amp;"年")</f>
        <v/>
      </c>
      <c r="D34" s="1" t="str">
        <f>IF(暦調整[[#This Row],[元号和暦年]]&lt;&gt;"","",IF(入力1[[#This Row],[（西暦年）]]&lt;&gt;"",入力1[[#This Row],[（西暦年）]]&amp;"年",""))</f>
        <v/>
      </c>
      <c r="E34" s="1" t="str">
        <f>IF(AND(暦調整[[#This Row],[元号和暦年]]="",暦調整[[#This Row],[西暦年（再掲）]]=""),"",IF(暦調整[[#This Row],[元号和暦年]]&lt;&gt;"",暦調整[元号和暦年],暦調整[西暦年（再掲）]))</f>
        <v/>
      </c>
      <c r="F34" s="3" t="str">
        <f>IF(暦調整[[#This Row],[年]]="","",DATEVALUE(暦調整[[#This Row],[年]]&amp;IF(入力1[[#This Row],[月]]="","1月",入力1[[#This Row],[月]]&amp;"月")&amp;IF(入力1[[#This Row],[日]]="","1日",入力1[[#This Row],[日]]&amp;"日")))</f>
        <v/>
      </c>
      <c r="G34" s="27" t="str">
        <f>IF(入力1[[#This Row],[eGFR]]="","",入力1[eGFR])</f>
        <v/>
      </c>
      <c r="H34" s="27" t="str">
        <f>IF(入力1[[#This Row],[尿蛋白定性]]="","",入力1[尿蛋白定性])</f>
        <v/>
      </c>
      <c r="K34" s="1">
        <v>27</v>
      </c>
      <c r="L34" s="3" t="str">
        <f>IFERROR(SMALL(暦調整[年月日合成],上詰昇順①[[#This Row],[番号]]),"")</f>
        <v/>
      </c>
      <c r="M34" s="1" t="str">
        <f>IFERROR(VLOOKUP(上詰昇順①[[#This Row],[年月日]],暦調整[[年月日合成]:[尿定性（再掲）]],2,FALSE),"")</f>
        <v/>
      </c>
      <c r="N34" s="1" t="str">
        <f>IFERROR(VLOOKUP(上詰昇順①[[#This Row],[年月日]],暦調整[[年月日合成]:[尿定性（再掲）]],3,FALSE),"")</f>
        <v/>
      </c>
      <c r="Q34" s="1">
        <v>27</v>
      </c>
      <c r="R34" s="28" t="str">
        <f>IF(COUNTBLANK(暦調整[[#This Row],[eGFR（再掲）]:[尿定性（再掲）]])=0,暦調整[[#This Row],[年月日合成]],"")</f>
        <v/>
      </c>
      <c r="S34" s="28" t="str">
        <f>IFERROR(SMALL(上詰昇順②[判定可能年月日],上詰昇順②[[#This Row],[番号]]),"")</f>
        <v/>
      </c>
      <c r="T34" t="str">
        <f>IFERROR(VLOOKUP(上詰昇順②[[#This Row],[年月日]],暦調整[[年月日合成]:[尿定性（再掲）]],2,FALSE),"")</f>
        <v/>
      </c>
      <c r="U34" t="str">
        <f>IFERROR(VLOOKUP(上詰昇順②[[#This Row],[年月日]],暦調整[[年月日合成]:[尿定性（再掲）]],3,FALSE),"")</f>
        <v/>
      </c>
      <c r="X34" s="1">
        <v>27</v>
      </c>
      <c r="Y34" s="3" t="str">
        <f>上詰昇順①[年月日]</f>
        <v/>
      </c>
      <c r="Z34" s="1" t="str">
        <f>上詰昇順①[対応eGFR]</f>
        <v/>
      </c>
      <c r="AC34" s="1">
        <v>27</v>
      </c>
      <c r="AD34" s="3" t="str">
        <f>上詰昇順②[[#This Row],[年月日]]</f>
        <v/>
      </c>
      <c r="AE34" s="1" t="str">
        <f>IF(上詰昇順②[対応eGFR]&lt;30,4,"")</f>
        <v/>
      </c>
      <c r="AF34" s="1" t="str">
        <f>IF(上詰昇順②[対応尿定性]="-",1,IF(上詰昇順②[対応尿定性]="±",2,IF(上詰昇順②[対応尿定性]="","",3)))</f>
        <v/>
      </c>
      <c r="AG34" s="1" t="str">
        <f>IF(グラフ用②[[#This Row],[eGFR判定]]&lt;&gt;"",グラフ用②[[#This Row],[eGFR判定]],グラフ用②[[#This Row],[尿検査判定]])</f>
        <v/>
      </c>
      <c r="AH34" s="1" t="str">
        <f>IF(グラフ用②[[#This Row],[最終判定①]]="","",IF(グラフ用②[[#This Row],[最終判定①]]=1,"第1期(腎症前期)",IF(グラフ用②[[#This Row],[最終判定①]]=2,"第2期(早期腎症期)",IF(グラフ用②[[#This Row],[最終判定①]]=3,"第3期(顕性腎症期)","第4期(腎不全期)"))))</f>
        <v/>
      </c>
    </row>
    <row r="35" spans="2:34" x14ac:dyDescent="0.55000000000000004">
      <c r="B35" s="1">
        <v>28</v>
      </c>
      <c r="C35" s="1" t="str">
        <f>IF(OR(入力1[[#This Row],[元号]]="",入力1[[#This Row],[和暦年]]=""),"",入力1[[#This Row],[元号]]&amp;入力1[[#This Row],[和暦年]]&amp;"年")</f>
        <v/>
      </c>
      <c r="D35" s="1" t="str">
        <f>IF(暦調整[[#This Row],[元号和暦年]]&lt;&gt;"","",IF(入力1[[#This Row],[（西暦年）]]&lt;&gt;"",入力1[[#This Row],[（西暦年）]]&amp;"年",""))</f>
        <v/>
      </c>
      <c r="E35" s="1" t="str">
        <f>IF(AND(暦調整[[#This Row],[元号和暦年]]="",暦調整[[#This Row],[西暦年（再掲）]]=""),"",IF(暦調整[[#This Row],[元号和暦年]]&lt;&gt;"",暦調整[元号和暦年],暦調整[西暦年（再掲）]))</f>
        <v/>
      </c>
      <c r="F35" s="3" t="str">
        <f>IF(暦調整[[#This Row],[年]]="","",DATEVALUE(暦調整[[#This Row],[年]]&amp;IF(入力1[[#This Row],[月]]="","1月",入力1[[#This Row],[月]]&amp;"月")&amp;IF(入力1[[#This Row],[日]]="","1日",入力1[[#This Row],[日]]&amp;"日")))</f>
        <v/>
      </c>
      <c r="G35" s="27" t="str">
        <f>IF(入力1[[#This Row],[eGFR]]="","",入力1[eGFR])</f>
        <v/>
      </c>
      <c r="H35" s="27" t="str">
        <f>IF(入力1[[#This Row],[尿蛋白定性]]="","",入力1[尿蛋白定性])</f>
        <v/>
      </c>
      <c r="K35" s="1">
        <v>28</v>
      </c>
      <c r="L35" s="3" t="str">
        <f>IFERROR(SMALL(暦調整[年月日合成],上詰昇順①[[#This Row],[番号]]),"")</f>
        <v/>
      </c>
      <c r="M35" s="1" t="str">
        <f>IFERROR(VLOOKUP(上詰昇順①[[#This Row],[年月日]],暦調整[[年月日合成]:[尿定性（再掲）]],2,FALSE),"")</f>
        <v/>
      </c>
      <c r="N35" s="1" t="str">
        <f>IFERROR(VLOOKUP(上詰昇順①[[#This Row],[年月日]],暦調整[[年月日合成]:[尿定性（再掲）]],3,FALSE),"")</f>
        <v/>
      </c>
      <c r="Q35" s="1">
        <v>28</v>
      </c>
      <c r="R35" s="28" t="str">
        <f>IF(COUNTBLANK(暦調整[[#This Row],[eGFR（再掲）]:[尿定性（再掲）]])=0,暦調整[[#This Row],[年月日合成]],"")</f>
        <v/>
      </c>
      <c r="S35" s="28" t="str">
        <f>IFERROR(SMALL(上詰昇順②[判定可能年月日],上詰昇順②[[#This Row],[番号]]),"")</f>
        <v/>
      </c>
      <c r="T35" t="str">
        <f>IFERROR(VLOOKUP(上詰昇順②[[#This Row],[年月日]],暦調整[[年月日合成]:[尿定性（再掲）]],2,FALSE),"")</f>
        <v/>
      </c>
      <c r="U35" t="str">
        <f>IFERROR(VLOOKUP(上詰昇順②[[#This Row],[年月日]],暦調整[[年月日合成]:[尿定性（再掲）]],3,FALSE),"")</f>
        <v/>
      </c>
      <c r="X35" s="1">
        <v>28</v>
      </c>
      <c r="Y35" s="3" t="str">
        <f>上詰昇順①[年月日]</f>
        <v/>
      </c>
      <c r="Z35" s="1" t="str">
        <f>上詰昇順①[対応eGFR]</f>
        <v/>
      </c>
      <c r="AC35" s="1">
        <v>28</v>
      </c>
      <c r="AD35" s="3" t="str">
        <f>上詰昇順②[[#This Row],[年月日]]</f>
        <v/>
      </c>
      <c r="AE35" s="1" t="str">
        <f>IF(上詰昇順②[対応eGFR]&lt;30,4,"")</f>
        <v/>
      </c>
      <c r="AF35" s="1" t="str">
        <f>IF(上詰昇順②[対応尿定性]="-",1,IF(上詰昇順②[対応尿定性]="±",2,IF(上詰昇順②[対応尿定性]="","",3)))</f>
        <v/>
      </c>
      <c r="AG35" s="1" t="str">
        <f>IF(グラフ用②[[#This Row],[eGFR判定]]&lt;&gt;"",グラフ用②[[#This Row],[eGFR判定]],グラフ用②[[#This Row],[尿検査判定]])</f>
        <v/>
      </c>
      <c r="AH35" s="1" t="str">
        <f>IF(グラフ用②[[#This Row],[最終判定①]]="","",IF(グラフ用②[[#This Row],[最終判定①]]=1,"第1期(腎症前期)",IF(グラフ用②[[#This Row],[最終判定①]]=2,"第2期(早期腎症期)",IF(グラフ用②[[#This Row],[最終判定①]]=3,"第3期(顕性腎症期)","第4期(腎不全期)"))))</f>
        <v/>
      </c>
    </row>
    <row r="36" spans="2:34" x14ac:dyDescent="0.55000000000000004">
      <c r="B36" s="1">
        <v>29</v>
      </c>
      <c r="C36" s="1" t="str">
        <f>IF(OR(入力1[[#This Row],[元号]]="",入力1[[#This Row],[和暦年]]=""),"",入力1[[#This Row],[元号]]&amp;入力1[[#This Row],[和暦年]]&amp;"年")</f>
        <v/>
      </c>
      <c r="D36" s="1" t="str">
        <f>IF(暦調整[[#This Row],[元号和暦年]]&lt;&gt;"","",IF(入力1[[#This Row],[（西暦年）]]&lt;&gt;"",入力1[[#This Row],[（西暦年）]]&amp;"年",""))</f>
        <v/>
      </c>
      <c r="E36" s="1" t="str">
        <f>IF(AND(暦調整[[#This Row],[元号和暦年]]="",暦調整[[#This Row],[西暦年（再掲）]]=""),"",IF(暦調整[[#This Row],[元号和暦年]]&lt;&gt;"",暦調整[元号和暦年],暦調整[西暦年（再掲）]))</f>
        <v/>
      </c>
      <c r="F36" s="3" t="str">
        <f>IF(暦調整[[#This Row],[年]]="","",DATEVALUE(暦調整[[#This Row],[年]]&amp;IF(入力1[[#This Row],[月]]="","1月",入力1[[#This Row],[月]]&amp;"月")&amp;IF(入力1[[#This Row],[日]]="","1日",入力1[[#This Row],[日]]&amp;"日")))</f>
        <v/>
      </c>
      <c r="G36" s="27" t="str">
        <f>IF(入力1[[#This Row],[eGFR]]="","",入力1[eGFR])</f>
        <v/>
      </c>
      <c r="H36" s="27" t="str">
        <f>IF(入力1[[#This Row],[尿蛋白定性]]="","",入力1[尿蛋白定性])</f>
        <v/>
      </c>
      <c r="K36" s="1">
        <v>29</v>
      </c>
      <c r="L36" s="3" t="str">
        <f>IFERROR(SMALL(暦調整[年月日合成],上詰昇順①[[#This Row],[番号]]),"")</f>
        <v/>
      </c>
      <c r="M36" s="1" t="str">
        <f>IFERROR(VLOOKUP(上詰昇順①[[#This Row],[年月日]],暦調整[[年月日合成]:[尿定性（再掲）]],2,FALSE),"")</f>
        <v/>
      </c>
      <c r="N36" s="1" t="str">
        <f>IFERROR(VLOOKUP(上詰昇順①[[#This Row],[年月日]],暦調整[[年月日合成]:[尿定性（再掲）]],3,FALSE),"")</f>
        <v/>
      </c>
      <c r="Q36" s="1">
        <v>29</v>
      </c>
      <c r="R36" s="28" t="str">
        <f>IF(COUNTBLANK(暦調整[[#This Row],[eGFR（再掲）]:[尿定性（再掲）]])=0,暦調整[[#This Row],[年月日合成]],"")</f>
        <v/>
      </c>
      <c r="S36" s="28" t="str">
        <f>IFERROR(SMALL(上詰昇順②[判定可能年月日],上詰昇順②[[#This Row],[番号]]),"")</f>
        <v/>
      </c>
      <c r="T36" t="str">
        <f>IFERROR(VLOOKUP(上詰昇順②[[#This Row],[年月日]],暦調整[[年月日合成]:[尿定性（再掲）]],2,FALSE),"")</f>
        <v/>
      </c>
      <c r="U36" t="str">
        <f>IFERROR(VLOOKUP(上詰昇順②[[#This Row],[年月日]],暦調整[[年月日合成]:[尿定性（再掲）]],3,FALSE),"")</f>
        <v/>
      </c>
      <c r="X36" s="1">
        <v>29</v>
      </c>
      <c r="Y36" s="3" t="str">
        <f>上詰昇順①[年月日]</f>
        <v/>
      </c>
      <c r="Z36" s="1" t="str">
        <f>上詰昇順①[対応eGFR]</f>
        <v/>
      </c>
      <c r="AC36" s="1">
        <v>29</v>
      </c>
      <c r="AD36" s="3" t="str">
        <f>上詰昇順②[[#This Row],[年月日]]</f>
        <v/>
      </c>
      <c r="AE36" s="1" t="str">
        <f>IF(上詰昇順②[対応eGFR]&lt;30,4,"")</f>
        <v/>
      </c>
      <c r="AF36" s="1" t="str">
        <f>IF(上詰昇順②[対応尿定性]="-",1,IF(上詰昇順②[対応尿定性]="±",2,IF(上詰昇順②[対応尿定性]="","",3)))</f>
        <v/>
      </c>
      <c r="AG36" s="1" t="str">
        <f>IF(グラフ用②[[#This Row],[eGFR判定]]&lt;&gt;"",グラフ用②[[#This Row],[eGFR判定]],グラフ用②[[#This Row],[尿検査判定]])</f>
        <v/>
      </c>
      <c r="AH36" s="1" t="str">
        <f>IF(グラフ用②[[#This Row],[最終判定①]]="","",IF(グラフ用②[[#This Row],[最終判定①]]=1,"第1期(腎症前期)",IF(グラフ用②[[#This Row],[最終判定①]]=2,"第2期(早期腎症期)",IF(グラフ用②[[#This Row],[最終判定①]]=3,"第3期(顕性腎症期)","第4期(腎不全期)"))))</f>
        <v/>
      </c>
    </row>
    <row r="37" spans="2:34" x14ac:dyDescent="0.55000000000000004">
      <c r="B37" s="1">
        <v>30</v>
      </c>
      <c r="C37" s="1" t="str">
        <f>IF(OR(入力1[[#This Row],[元号]]="",入力1[[#This Row],[和暦年]]=""),"",入力1[[#This Row],[元号]]&amp;入力1[[#This Row],[和暦年]]&amp;"年")</f>
        <v/>
      </c>
      <c r="D37" s="1" t="str">
        <f>IF(暦調整[[#This Row],[元号和暦年]]&lt;&gt;"","",IF(入力1[[#This Row],[（西暦年）]]&lt;&gt;"",入力1[[#This Row],[（西暦年）]]&amp;"年",""))</f>
        <v/>
      </c>
      <c r="E37" s="1" t="str">
        <f>IF(AND(暦調整[[#This Row],[元号和暦年]]="",暦調整[[#This Row],[西暦年（再掲）]]=""),"",IF(暦調整[[#This Row],[元号和暦年]]&lt;&gt;"",暦調整[元号和暦年],暦調整[西暦年（再掲）]))</f>
        <v/>
      </c>
      <c r="F37" s="3" t="str">
        <f>IF(暦調整[[#This Row],[年]]="","",DATEVALUE(暦調整[[#This Row],[年]]&amp;IF(入力1[[#This Row],[月]]="","1月",入力1[[#This Row],[月]]&amp;"月")&amp;IF(入力1[[#This Row],[日]]="","1日",入力1[[#This Row],[日]]&amp;"日")))</f>
        <v/>
      </c>
      <c r="G37" s="27" t="str">
        <f>IF(入力1[[#This Row],[eGFR]]="","",入力1[eGFR])</f>
        <v/>
      </c>
      <c r="H37" s="27" t="str">
        <f>IF(入力1[[#This Row],[尿蛋白定性]]="","",入力1[尿蛋白定性])</f>
        <v/>
      </c>
      <c r="K37" s="1">
        <v>30</v>
      </c>
      <c r="L37" s="3" t="str">
        <f>IFERROR(SMALL(暦調整[年月日合成],上詰昇順①[[#This Row],[番号]]),"")</f>
        <v/>
      </c>
      <c r="M37" s="1" t="str">
        <f>IFERROR(VLOOKUP(上詰昇順①[[#This Row],[年月日]],暦調整[[年月日合成]:[尿定性（再掲）]],2,FALSE),"")</f>
        <v/>
      </c>
      <c r="N37" s="1" t="str">
        <f>IFERROR(VLOOKUP(上詰昇順①[[#This Row],[年月日]],暦調整[[年月日合成]:[尿定性（再掲）]],3,FALSE),"")</f>
        <v/>
      </c>
      <c r="Q37" s="1">
        <v>30</v>
      </c>
      <c r="R37" s="28" t="str">
        <f>IF(COUNTBLANK(暦調整[[#This Row],[eGFR（再掲）]:[尿定性（再掲）]])=0,暦調整[[#This Row],[年月日合成]],"")</f>
        <v/>
      </c>
      <c r="S37" s="28" t="str">
        <f>IFERROR(SMALL(上詰昇順②[判定可能年月日],上詰昇順②[[#This Row],[番号]]),"")</f>
        <v/>
      </c>
      <c r="T37" t="str">
        <f>IFERROR(VLOOKUP(上詰昇順②[[#This Row],[年月日]],暦調整[[年月日合成]:[尿定性（再掲）]],2,FALSE),"")</f>
        <v/>
      </c>
      <c r="U37" t="str">
        <f>IFERROR(VLOOKUP(上詰昇順②[[#This Row],[年月日]],暦調整[[年月日合成]:[尿定性（再掲）]],3,FALSE),"")</f>
        <v/>
      </c>
      <c r="X37" s="1">
        <v>30</v>
      </c>
      <c r="Y37" s="3" t="str">
        <f>上詰昇順①[年月日]</f>
        <v/>
      </c>
      <c r="Z37" s="1" t="str">
        <f>上詰昇順①[対応eGFR]</f>
        <v/>
      </c>
      <c r="AC37" s="1">
        <v>30</v>
      </c>
      <c r="AD37" s="3" t="str">
        <f>上詰昇順②[[#This Row],[年月日]]</f>
        <v/>
      </c>
      <c r="AE37" s="1" t="str">
        <f>IF(上詰昇順②[対応eGFR]&lt;30,4,"")</f>
        <v/>
      </c>
      <c r="AF37" s="1" t="str">
        <f>IF(上詰昇順②[対応尿定性]="-",1,IF(上詰昇順②[対応尿定性]="±",2,IF(上詰昇順②[対応尿定性]="","",3)))</f>
        <v/>
      </c>
      <c r="AG37" s="1" t="str">
        <f>IF(グラフ用②[[#This Row],[eGFR判定]]&lt;&gt;"",グラフ用②[[#This Row],[eGFR判定]],グラフ用②[[#This Row],[尿検査判定]])</f>
        <v/>
      </c>
      <c r="AH37" s="1" t="str">
        <f>IF(グラフ用②[[#This Row],[最終判定①]]="","",IF(グラフ用②[[#This Row],[最終判定①]]=1,"第1期(腎症前期)",IF(グラフ用②[[#This Row],[最終判定①]]=2,"第2期(早期腎症期)",IF(グラフ用②[[#This Row],[最終判定①]]=3,"第3期(顕性腎症期)","第4期(腎不全期)"))))</f>
        <v/>
      </c>
    </row>
    <row r="38" spans="2:34" x14ac:dyDescent="0.55000000000000004">
      <c r="B38" s="1">
        <v>31</v>
      </c>
      <c r="C38" s="1" t="str">
        <f>IF(OR(入力1[[#This Row],[元号]]="",入力1[[#This Row],[和暦年]]=""),"",入力1[[#This Row],[元号]]&amp;入力1[[#This Row],[和暦年]]&amp;"年")</f>
        <v/>
      </c>
      <c r="D38" s="1" t="str">
        <f>IF(暦調整[[#This Row],[元号和暦年]]&lt;&gt;"","",IF(入力1[[#This Row],[（西暦年）]]&lt;&gt;"",入力1[[#This Row],[（西暦年）]]&amp;"年",""))</f>
        <v/>
      </c>
      <c r="E38" s="1" t="str">
        <f>IF(AND(暦調整[[#This Row],[元号和暦年]]="",暦調整[[#This Row],[西暦年（再掲）]]=""),"",IF(暦調整[[#This Row],[元号和暦年]]&lt;&gt;"",暦調整[元号和暦年],暦調整[西暦年（再掲）]))</f>
        <v/>
      </c>
      <c r="F38" s="3" t="str">
        <f>IF(暦調整[[#This Row],[年]]="","",DATEVALUE(暦調整[[#This Row],[年]]&amp;IF(入力1[[#This Row],[月]]="","1月",入力1[[#This Row],[月]]&amp;"月")&amp;IF(入力1[[#This Row],[日]]="","1日",入力1[[#This Row],[日]]&amp;"日")))</f>
        <v/>
      </c>
      <c r="G38" s="27" t="str">
        <f>IF(入力1[[#This Row],[eGFR]]="","",入力1[eGFR])</f>
        <v/>
      </c>
      <c r="H38" s="27" t="str">
        <f>IF(入力1[[#This Row],[尿蛋白定性]]="","",入力1[尿蛋白定性])</f>
        <v/>
      </c>
      <c r="K38" s="1">
        <v>31</v>
      </c>
      <c r="L38" s="3" t="str">
        <f>IFERROR(SMALL(暦調整[年月日合成],上詰昇順①[[#This Row],[番号]]),"")</f>
        <v/>
      </c>
      <c r="M38" s="1" t="str">
        <f>IFERROR(VLOOKUP(上詰昇順①[[#This Row],[年月日]],暦調整[[年月日合成]:[尿定性（再掲）]],2,FALSE),"")</f>
        <v/>
      </c>
      <c r="N38" s="1" t="str">
        <f>IFERROR(VLOOKUP(上詰昇順①[[#This Row],[年月日]],暦調整[[年月日合成]:[尿定性（再掲）]],3,FALSE),"")</f>
        <v/>
      </c>
      <c r="Q38" s="1">
        <v>31</v>
      </c>
      <c r="R38" s="28" t="str">
        <f>IF(COUNTBLANK(暦調整[[#This Row],[eGFR（再掲）]:[尿定性（再掲）]])=0,暦調整[[#This Row],[年月日合成]],"")</f>
        <v/>
      </c>
      <c r="S38" s="28" t="str">
        <f>IFERROR(SMALL(上詰昇順②[判定可能年月日],上詰昇順②[[#This Row],[番号]]),"")</f>
        <v/>
      </c>
      <c r="T38" t="str">
        <f>IFERROR(VLOOKUP(上詰昇順②[[#This Row],[年月日]],暦調整[[年月日合成]:[尿定性（再掲）]],2,FALSE),"")</f>
        <v/>
      </c>
      <c r="U38" t="str">
        <f>IFERROR(VLOOKUP(上詰昇順②[[#This Row],[年月日]],暦調整[[年月日合成]:[尿定性（再掲）]],3,FALSE),"")</f>
        <v/>
      </c>
      <c r="X38" s="1">
        <v>31</v>
      </c>
      <c r="Y38" s="3" t="str">
        <f>上詰昇順①[年月日]</f>
        <v/>
      </c>
      <c r="Z38" s="1" t="str">
        <f>上詰昇順①[対応eGFR]</f>
        <v/>
      </c>
      <c r="AC38" s="1">
        <v>31</v>
      </c>
      <c r="AD38" s="3" t="str">
        <f>上詰昇順②[[#This Row],[年月日]]</f>
        <v/>
      </c>
      <c r="AE38" s="1" t="str">
        <f>IF(上詰昇順②[対応eGFR]&lt;30,4,"")</f>
        <v/>
      </c>
      <c r="AF38" s="1" t="str">
        <f>IF(上詰昇順②[対応尿定性]="-",1,IF(上詰昇順②[対応尿定性]="±",2,IF(上詰昇順②[対応尿定性]="","",3)))</f>
        <v/>
      </c>
      <c r="AG38" s="1" t="str">
        <f>IF(グラフ用②[[#This Row],[eGFR判定]]&lt;&gt;"",グラフ用②[[#This Row],[eGFR判定]],グラフ用②[[#This Row],[尿検査判定]])</f>
        <v/>
      </c>
      <c r="AH38" s="1" t="str">
        <f>IF(グラフ用②[[#This Row],[最終判定①]]="","",IF(グラフ用②[[#This Row],[最終判定①]]=1,"第1期(腎症前期)",IF(グラフ用②[[#This Row],[最終判定①]]=2,"第2期(早期腎症期)",IF(グラフ用②[[#This Row],[最終判定①]]=3,"第3期(顕性腎症期)","第4期(腎不全期)"))))</f>
        <v/>
      </c>
    </row>
    <row r="39" spans="2:34" x14ac:dyDescent="0.55000000000000004">
      <c r="B39" s="1">
        <v>32</v>
      </c>
      <c r="C39" s="1" t="str">
        <f>IF(OR(入力1[[#This Row],[元号]]="",入力1[[#This Row],[和暦年]]=""),"",入力1[[#This Row],[元号]]&amp;入力1[[#This Row],[和暦年]]&amp;"年")</f>
        <v/>
      </c>
      <c r="D39" s="1" t="str">
        <f>IF(暦調整[[#This Row],[元号和暦年]]&lt;&gt;"","",IF(入力1[[#This Row],[（西暦年）]]&lt;&gt;"",入力1[[#This Row],[（西暦年）]]&amp;"年",""))</f>
        <v/>
      </c>
      <c r="E39" s="1" t="str">
        <f>IF(AND(暦調整[[#This Row],[元号和暦年]]="",暦調整[[#This Row],[西暦年（再掲）]]=""),"",IF(暦調整[[#This Row],[元号和暦年]]&lt;&gt;"",暦調整[元号和暦年],暦調整[西暦年（再掲）]))</f>
        <v/>
      </c>
      <c r="F39" s="3" t="str">
        <f>IF(暦調整[[#This Row],[年]]="","",DATEVALUE(暦調整[[#This Row],[年]]&amp;IF(入力1[[#This Row],[月]]="","1月",入力1[[#This Row],[月]]&amp;"月")&amp;IF(入力1[[#This Row],[日]]="","1日",入力1[[#This Row],[日]]&amp;"日")))</f>
        <v/>
      </c>
      <c r="G39" s="27" t="str">
        <f>IF(入力1[[#This Row],[eGFR]]="","",入力1[eGFR])</f>
        <v/>
      </c>
      <c r="H39" s="27" t="str">
        <f>IF(入力1[[#This Row],[尿蛋白定性]]="","",入力1[尿蛋白定性])</f>
        <v/>
      </c>
      <c r="K39" s="1">
        <v>32</v>
      </c>
      <c r="L39" s="3" t="str">
        <f>IFERROR(SMALL(暦調整[年月日合成],上詰昇順①[[#This Row],[番号]]),"")</f>
        <v/>
      </c>
      <c r="M39" s="1" t="str">
        <f>IFERROR(VLOOKUP(上詰昇順①[[#This Row],[年月日]],暦調整[[年月日合成]:[尿定性（再掲）]],2,FALSE),"")</f>
        <v/>
      </c>
      <c r="N39" s="1" t="str">
        <f>IFERROR(VLOOKUP(上詰昇順①[[#This Row],[年月日]],暦調整[[年月日合成]:[尿定性（再掲）]],3,FALSE),"")</f>
        <v/>
      </c>
      <c r="Q39" s="1">
        <v>32</v>
      </c>
      <c r="R39" s="28" t="str">
        <f>IF(COUNTBLANK(暦調整[[#This Row],[eGFR（再掲）]:[尿定性（再掲）]])=0,暦調整[[#This Row],[年月日合成]],"")</f>
        <v/>
      </c>
      <c r="S39" s="28" t="str">
        <f>IFERROR(SMALL(上詰昇順②[判定可能年月日],上詰昇順②[[#This Row],[番号]]),"")</f>
        <v/>
      </c>
      <c r="T39" t="str">
        <f>IFERROR(VLOOKUP(上詰昇順②[[#This Row],[年月日]],暦調整[[年月日合成]:[尿定性（再掲）]],2,FALSE),"")</f>
        <v/>
      </c>
      <c r="U39" t="str">
        <f>IFERROR(VLOOKUP(上詰昇順②[[#This Row],[年月日]],暦調整[[年月日合成]:[尿定性（再掲）]],3,FALSE),"")</f>
        <v/>
      </c>
      <c r="X39" s="1">
        <v>32</v>
      </c>
      <c r="Y39" s="3" t="str">
        <f>上詰昇順①[年月日]</f>
        <v/>
      </c>
      <c r="Z39" s="1" t="str">
        <f>上詰昇順①[対応eGFR]</f>
        <v/>
      </c>
      <c r="AC39" s="1">
        <v>32</v>
      </c>
      <c r="AD39" s="3" t="str">
        <f>上詰昇順②[[#This Row],[年月日]]</f>
        <v/>
      </c>
      <c r="AE39" s="1" t="str">
        <f>IF(上詰昇順②[対応eGFR]&lt;30,4,"")</f>
        <v/>
      </c>
      <c r="AF39" s="1" t="str">
        <f>IF(上詰昇順②[対応尿定性]="-",1,IF(上詰昇順②[対応尿定性]="±",2,IF(上詰昇順②[対応尿定性]="","",3)))</f>
        <v/>
      </c>
      <c r="AG39" s="1" t="str">
        <f>IF(グラフ用②[[#This Row],[eGFR判定]]&lt;&gt;"",グラフ用②[[#This Row],[eGFR判定]],グラフ用②[[#This Row],[尿検査判定]])</f>
        <v/>
      </c>
      <c r="AH39" s="1" t="str">
        <f>IF(グラフ用②[[#This Row],[最終判定①]]="","",IF(グラフ用②[[#This Row],[最終判定①]]=1,"第1期(腎症前期)",IF(グラフ用②[[#This Row],[最終判定①]]=2,"第2期(早期腎症期)",IF(グラフ用②[[#This Row],[最終判定①]]=3,"第3期(顕性腎症期)","第4期(腎不全期)"))))</f>
        <v/>
      </c>
    </row>
    <row r="40" spans="2:34" x14ac:dyDescent="0.55000000000000004">
      <c r="B40" s="1">
        <v>33</v>
      </c>
      <c r="C40" s="1" t="str">
        <f>IF(OR(入力1[[#This Row],[元号]]="",入力1[[#This Row],[和暦年]]=""),"",入力1[[#This Row],[元号]]&amp;入力1[[#This Row],[和暦年]]&amp;"年")</f>
        <v/>
      </c>
      <c r="D40" s="1" t="str">
        <f>IF(暦調整[[#This Row],[元号和暦年]]&lt;&gt;"","",IF(入力1[[#This Row],[（西暦年）]]&lt;&gt;"",入力1[[#This Row],[（西暦年）]]&amp;"年",""))</f>
        <v/>
      </c>
      <c r="E40" s="1" t="str">
        <f>IF(AND(暦調整[[#This Row],[元号和暦年]]="",暦調整[[#This Row],[西暦年（再掲）]]=""),"",IF(暦調整[[#This Row],[元号和暦年]]&lt;&gt;"",暦調整[元号和暦年],暦調整[西暦年（再掲）]))</f>
        <v/>
      </c>
      <c r="F40" s="3" t="str">
        <f>IF(暦調整[[#This Row],[年]]="","",DATEVALUE(暦調整[[#This Row],[年]]&amp;IF(入力1[[#This Row],[月]]="","1月",入力1[[#This Row],[月]]&amp;"月")&amp;IF(入力1[[#This Row],[日]]="","1日",入力1[[#This Row],[日]]&amp;"日")))</f>
        <v/>
      </c>
      <c r="G40" s="27" t="str">
        <f>IF(入力1[[#This Row],[eGFR]]="","",入力1[eGFR])</f>
        <v/>
      </c>
      <c r="H40" s="27" t="str">
        <f>IF(入力1[[#This Row],[尿蛋白定性]]="","",入力1[尿蛋白定性])</f>
        <v/>
      </c>
      <c r="K40" s="1">
        <v>33</v>
      </c>
      <c r="L40" s="3" t="str">
        <f>IFERROR(SMALL(暦調整[年月日合成],上詰昇順①[[#This Row],[番号]]),"")</f>
        <v/>
      </c>
      <c r="M40" s="1" t="str">
        <f>IFERROR(VLOOKUP(上詰昇順①[[#This Row],[年月日]],暦調整[[年月日合成]:[尿定性（再掲）]],2,FALSE),"")</f>
        <v/>
      </c>
      <c r="N40" s="1" t="str">
        <f>IFERROR(VLOOKUP(上詰昇順①[[#This Row],[年月日]],暦調整[[年月日合成]:[尿定性（再掲）]],3,FALSE),"")</f>
        <v/>
      </c>
      <c r="Q40" s="1">
        <v>33</v>
      </c>
      <c r="R40" s="28" t="str">
        <f>IF(COUNTBLANK(暦調整[[#This Row],[eGFR（再掲）]:[尿定性（再掲）]])=0,暦調整[[#This Row],[年月日合成]],"")</f>
        <v/>
      </c>
      <c r="S40" s="28" t="str">
        <f>IFERROR(SMALL(上詰昇順②[判定可能年月日],上詰昇順②[[#This Row],[番号]]),"")</f>
        <v/>
      </c>
      <c r="T40" t="str">
        <f>IFERROR(VLOOKUP(上詰昇順②[[#This Row],[年月日]],暦調整[[年月日合成]:[尿定性（再掲）]],2,FALSE),"")</f>
        <v/>
      </c>
      <c r="U40" t="str">
        <f>IFERROR(VLOOKUP(上詰昇順②[[#This Row],[年月日]],暦調整[[年月日合成]:[尿定性（再掲）]],3,FALSE),"")</f>
        <v/>
      </c>
      <c r="X40" s="1">
        <v>33</v>
      </c>
      <c r="Y40" s="3" t="str">
        <f>上詰昇順①[年月日]</f>
        <v/>
      </c>
      <c r="Z40" s="1" t="str">
        <f>上詰昇順①[対応eGFR]</f>
        <v/>
      </c>
      <c r="AC40" s="1">
        <v>33</v>
      </c>
      <c r="AD40" s="3" t="str">
        <f>上詰昇順②[[#This Row],[年月日]]</f>
        <v/>
      </c>
      <c r="AE40" s="1" t="str">
        <f>IF(上詰昇順②[対応eGFR]&lt;30,4,"")</f>
        <v/>
      </c>
      <c r="AF40" s="1" t="str">
        <f>IF(上詰昇順②[対応尿定性]="-",1,IF(上詰昇順②[対応尿定性]="±",2,IF(上詰昇順②[対応尿定性]="","",3)))</f>
        <v/>
      </c>
      <c r="AG40" s="1" t="str">
        <f>IF(グラフ用②[[#This Row],[eGFR判定]]&lt;&gt;"",グラフ用②[[#This Row],[eGFR判定]],グラフ用②[[#This Row],[尿検査判定]])</f>
        <v/>
      </c>
      <c r="AH40" s="1" t="str">
        <f>IF(グラフ用②[[#This Row],[最終判定①]]="","",IF(グラフ用②[[#This Row],[最終判定①]]=1,"第1期(腎症前期)",IF(グラフ用②[[#This Row],[最終判定①]]=2,"第2期(早期腎症期)",IF(グラフ用②[[#This Row],[最終判定①]]=3,"第3期(顕性腎症期)","第4期(腎不全期)"))))</f>
        <v/>
      </c>
    </row>
    <row r="41" spans="2:34" x14ac:dyDescent="0.55000000000000004">
      <c r="B41" s="1">
        <v>34</v>
      </c>
      <c r="C41" s="1" t="str">
        <f>IF(OR(入力1[[#This Row],[元号]]="",入力1[[#This Row],[和暦年]]=""),"",入力1[[#This Row],[元号]]&amp;入力1[[#This Row],[和暦年]]&amp;"年")</f>
        <v/>
      </c>
      <c r="D41" s="1" t="str">
        <f>IF(暦調整[[#This Row],[元号和暦年]]&lt;&gt;"","",IF(入力1[[#This Row],[（西暦年）]]&lt;&gt;"",入力1[[#This Row],[（西暦年）]]&amp;"年",""))</f>
        <v/>
      </c>
      <c r="E41" s="1" t="str">
        <f>IF(AND(暦調整[[#This Row],[元号和暦年]]="",暦調整[[#This Row],[西暦年（再掲）]]=""),"",IF(暦調整[[#This Row],[元号和暦年]]&lt;&gt;"",暦調整[元号和暦年],暦調整[西暦年（再掲）]))</f>
        <v/>
      </c>
      <c r="F41" s="3" t="str">
        <f>IF(暦調整[[#This Row],[年]]="","",DATEVALUE(暦調整[[#This Row],[年]]&amp;IF(入力1[[#This Row],[月]]="","1月",入力1[[#This Row],[月]]&amp;"月")&amp;IF(入力1[[#This Row],[日]]="","1日",入力1[[#This Row],[日]]&amp;"日")))</f>
        <v/>
      </c>
      <c r="G41" s="27" t="str">
        <f>IF(入力1[[#This Row],[eGFR]]="","",入力1[eGFR])</f>
        <v/>
      </c>
      <c r="H41" s="27" t="str">
        <f>IF(入力1[[#This Row],[尿蛋白定性]]="","",入力1[尿蛋白定性])</f>
        <v/>
      </c>
      <c r="K41" s="1">
        <v>34</v>
      </c>
      <c r="L41" s="3" t="str">
        <f>IFERROR(SMALL(暦調整[年月日合成],上詰昇順①[[#This Row],[番号]]),"")</f>
        <v/>
      </c>
      <c r="M41" s="1" t="str">
        <f>IFERROR(VLOOKUP(上詰昇順①[[#This Row],[年月日]],暦調整[[年月日合成]:[尿定性（再掲）]],2,FALSE),"")</f>
        <v/>
      </c>
      <c r="N41" s="1" t="str">
        <f>IFERROR(VLOOKUP(上詰昇順①[[#This Row],[年月日]],暦調整[[年月日合成]:[尿定性（再掲）]],3,FALSE),"")</f>
        <v/>
      </c>
      <c r="Q41" s="1">
        <v>34</v>
      </c>
      <c r="R41" s="28" t="str">
        <f>IF(COUNTBLANK(暦調整[[#This Row],[eGFR（再掲）]:[尿定性（再掲）]])=0,暦調整[[#This Row],[年月日合成]],"")</f>
        <v/>
      </c>
      <c r="S41" s="28" t="str">
        <f>IFERROR(SMALL(上詰昇順②[判定可能年月日],上詰昇順②[[#This Row],[番号]]),"")</f>
        <v/>
      </c>
      <c r="T41" t="str">
        <f>IFERROR(VLOOKUP(上詰昇順②[[#This Row],[年月日]],暦調整[[年月日合成]:[尿定性（再掲）]],2,FALSE),"")</f>
        <v/>
      </c>
      <c r="U41" t="str">
        <f>IFERROR(VLOOKUP(上詰昇順②[[#This Row],[年月日]],暦調整[[年月日合成]:[尿定性（再掲）]],3,FALSE),"")</f>
        <v/>
      </c>
      <c r="X41" s="1">
        <v>34</v>
      </c>
      <c r="Y41" s="3" t="str">
        <f>上詰昇順①[年月日]</f>
        <v/>
      </c>
      <c r="Z41" s="1" t="str">
        <f>上詰昇順①[対応eGFR]</f>
        <v/>
      </c>
      <c r="AC41" s="1">
        <v>34</v>
      </c>
      <c r="AD41" s="3" t="str">
        <f>上詰昇順②[[#This Row],[年月日]]</f>
        <v/>
      </c>
      <c r="AE41" s="1" t="str">
        <f>IF(上詰昇順②[対応eGFR]&lt;30,4,"")</f>
        <v/>
      </c>
      <c r="AF41" s="1" t="str">
        <f>IF(上詰昇順②[対応尿定性]="-",1,IF(上詰昇順②[対応尿定性]="±",2,IF(上詰昇順②[対応尿定性]="","",3)))</f>
        <v/>
      </c>
      <c r="AG41" s="1" t="str">
        <f>IF(グラフ用②[[#This Row],[eGFR判定]]&lt;&gt;"",グラフ用②[[#This Row],[eGFR判定]],グラフ用②[[#This Row],[尿検査判定]])</f>
        <v/>
      </c>
      <c r="AH41" s="1" t="str">
        <f>IF(グラフ用②[[#This Row],[最終判定①]]="","",IF(グラフ用②[[#This Row],[最終判定①]]=1,"第1期(腎症前期)",IF(グラフ用②[[#This Row],[最終判定①]]=2,"第2期(早期腎症期)",IF(グラフ用②[[#This Row],[最終判定①]]=3,"第3期(顕性腎症期)","第4期(腎不全期)"))))</f>
        <v/>
      </c>
    </row>
    <row r="42" spans="2:34" x14ac:dyDescent="0.55000000000000004">
      <c r="B42" s="1">
        <v>35</v>
      </c>
      <c r="C42" s="1" t="str">
        <f>IF(OR(入力1[[#This Row],[元号]]="",入力1[[#This Row],[和暦年]]=""),"",入力1[[#This Row],[元号]]&amp;入力1[[#This Row],[和暦年]]&amp;"年")</f>
        <v/>
      </c>
      <c r="D42" s="1" t="str">
        <f>IF(暦調整[[#This Row],[元号和暦年]]&lt;&gt;"","",IF(入力1[[#This Row],[（西暦年）]]&lt;&gt;"",入力1[[#This Row],[（西暦年）]]&amp;"年",""))</f>
        <v/>
      </c>
      <c r="E42" s="1" t="str">
        <f>IF(AND(暦調整[[#This Row],[元号和暦年]]="",暦調整[[#This Row],[西暦年（再掲）]]=""),"",IF(暦調整[[#This Row],[元号和暦年]]&lt;&gt;"",暦調整[元号和暦年],暦調整[西暦年（再掲）]))</f>
        <v/>
      </c>
      <c r="F42" s="3" t="str">
        <f>IF(暦調整[[#This Row],[年]]="","",DATEVALUE(暦調整[[#This Row],[年]]&amp;IF(入力1[[#This Row],[月]]="","1月",入力1[[#This Row],[月]]&amp;"月")&amp;IF(入力1[[#This Row],[日]]="","1日",入力1[[#This Row],[日]]&amp;"日")))</f>
        <v/>
      </c>
      <c r="G42" s="27" t="str">
        <f>IF(入力1[[#This Row],[eGFR]]="","",入力1[eGFR])</f>
        <v/>
      </c>
      <c r="H42" s="27" t="str">
        <f>IF(入力1[[#This Row],[尿蛋白定性]]="","",入力1[尿蛋白定性])</f>
        <v/>
      </c>
      <c r="K42" s="1">
        <v>35</v>
      </c>
      <c r="L42" s="3" t="str">
        <f>IFERROR(SMALL(暦調整[年月日合成],上詰昇順①[[#This Row],[番号]]),"")</f>
        <v/>
      </c>
      <c r="M42" s="1" t="str">
        <f>IFERROR(VLOOKUP(上詰昇順①[[#This Row],[年月日]],暦調整[[年月日合成]:[尿定性（再掲）]],2,FALSE),"")</f>
        <v/>
      </c>
      <c r="N42" s="1" t="str">
        <f>IFERROR(VLOOKUP(上詰昇順①[[#This Row],[年月日]],暦調整[[年月日合成]:[尿定性（再掲）]],3,FALSE),"")</f>
        <v/>
      </c>
      <c r="Q42" s="1">
        <v>35</v>
      </c>
      <c r="R42" s="28" t="str">
        <f>IF(COUNTBLANK(暦調整[[#This Row],[eGFR（再掲）]:[尿定性（再掲）]])=0,暦調整[[#This Row],[年月日合成]],"")</f>
        <v/>
      </c>
      <c r="S42" s="28" t="str">
        <f>IFERROR(SMALL(上詰昇順②[判定可能年月日],上詰昇順②[[#This Row],[番号]]),"")</f>
        <v/>
      </c>
      <c r="T42" t="str">
        <f>IFERROR(VLOOKUP(上詰昇順②[[#This Row],[年月日]],暦調整[[年月日合成]:[尿定性（再掲）]],2,FALSE),"")</f>
        <v/>
      </c>
      <c r="U42" t="str">
        <f>IFERROR(VLOOKUP(上詰昇順②[[#This Row],[年月日]],暦調整[[年月日合成]:[尿定性（再掲）]],3,FALSE),"")</f>
        <v/>
      </c>
      <c r="X42" s="1">
        <v>35</v>
      </c>
      <c r="Y42" s="3" t="str">
        <f>上詰昇順①[年月日]</f>
        <v/>
      </c>
      <c r="Z42" s="1" t="str">
        <f>上詰昇順①[対応eGFR]</f>
        <v/>
      </c>
      <c r="AC42" s="1">
        <v>35</v>
      </c>
      <c r="AD42" s="3" t="str">
        <f>上詰昇順②[[#This Row],[年月日]]</f>
        <v/>
      </c>
      <c r="AE42" s="1" t="str">
        <f>IF(上詰昇順②[対応eGFR]&lt;30,4,"")</f>
        <v/>
      </c>
      <c r="AF42" s="1" t="str">
        <f>IF(上詰昇順②[対応尿定性]="-",1,IF(上詰昇順②[対応尿定性]="±",2,IF(上詰昇順②[対応尿定性]="","",3)))</f>
        <v/>
      </c>
      <c r="AG42" s="1" t="str">
        <f>IF(グラフ用②[[#This Row],[eGFR判定]]&lt;&gt;"",グラフ用②[[#This Row],[eGFR判定]],グラフ用②[[#This Row],[尿検査判定]])</f>
        <v/>
      </c>
      <c r="AH42" s="1" t="str">
        <f>IF(グラフ用②[[#This Row],[最終判定①]]="","",IF(グラフ用②[[#This Row],[最終判定①]]=1,"第1期(腎症前期)",IF(グラフ用②[[#This Row],[最終判定①]]=2,"第2期(早期腎症期)",IF(グラフ用②[[#This Row],[最終判定①]]=3,"第3期(顕性腎症期)","第4期(腎不全期)"))))</f>
        <v/>
      </c>
    </row>
    <row r="43" spans="2:34" x14ac:dyDescent="0.55000000000000004">
      <c r="B43" s="1">
        <v>36</v>
      </c>
      <c r="C43" s="1" t="str">
        <f>IF(OR(入力1[[#This Row],[元号]]="",入力1[[#This Row],[和暦年]]=""),"",入力1[[#This Row],[元号]]&amp;入力1[[#This Row],[和暦年]]&amp;"年")</f>
        <v/>
      </c>
      <c r="D43" s="1" t="str">
        <f>IF(暦調整[[#This Row],[元号和暦年]]&lt;&gt;"","",IF(入力1[[#This Row],[（西暦年）]]&lt;&gt;"",入力1[[#This Row],[（西暦年）]]&amp;"年",""))</f>
        <v/>
      </c>
      <c r="E43" s="1" t="str">
        <f>IF(AND(暦調整[[#This Row],[元号和暦年]]="",暦調整[[#This Row],[西暦年（再掲）]]=""),"",IF(暦調整[[#This Row],[元号和暦年]]&lt;&gt;"",暦調整[元号和暦年],暦調整[西暦年（再掲）]))</f>
        <v/>
      </c>
      <c r="F43" s="3" t="str">
        <f>IF(暦調整[[#This Row],[年]]="","",DATEVALUE(暦調整[[#This Row],[年]]&amp;IF(入力1[[#This Row],[月]]="","1月",入力1[[#This Row],[月]]&amp;"月")&amp;IF(入力1[[#This Row],[日]]="","1日",入力1[[#This Row],[日]]&amp;"日")))</f>
        <v/>
      </c>
      <c r="G43" s="27" t="str">
        <f>IF(入力1[[#This Row],[eGFR]]="","",入力1[eGFR])</f>
        <v/>
      </c>
      <c r="H43" s="27" t="str">
        <f>IF(入力1[[#This Row],[尿蛋白定性]]="","",入力1[尿蛋白定性])</f>
        <v/>
      </c>
      <c r="K43" s="1">
        <v>36</v>
      </c>
      <c r="L43" s="3" t="str">
        <f>IFERROR(SMALL(暦調整[年月日合成],上詰昇順①[[#This Row],[番号]]),"")</f>
        <v/>
      </c>
      <c r="M43" s="1" t="str">
        <f>IFERROR(VLOOKUP(上詰昇順①[[#This Row],[年月日]],暦調整[[年月日合成]:[尿定性（再掲）]],2,FALSE),"")</f>
        <v/>
      </c>
      <c r="N43" s="1" t="str">
        <f>IFERROR(VLOOKUP(上詰昇順①[[#This Row],[年月日]],暦調整[[年月日合成]:[尿定性（再掲）]],3,FALSE),"")</f>
        <v/>
      </c>
      <c r="Q43" s="1">
        <v>36</v>
      </c>
      <c r="R43" s="28" t="str">
        <f>IF(COUNTBLANK(暦調整[[#This Row],[eGFR（再掲）]:[尿定性（再掲）]])=0,暦調整[[#This Row],[年月日合成]],"")</f>
        <v/>
      </c>
      <c r="S43" s="28" t="str">
        <f>IFERROR(SMALL(上詰昇順②[判定可能年月日],上詰昇順②[[#This Row],[番号]]),"")</f>
        <v/>
      </c>
      <c r="T43" t="str">
        <f>IFERROR(VLOOKUP(上詰昇順②[[#This Row],[年月日]],暦調整[[年月日合成]:[尿定性（再掲）]],2,FALSE),"")</f>
        <v/>
      </c>
      <c r="U43" t="str">
        <f>IFERROR(VLOOKUP(上詰昇順②[[#This Row],[年月日]],暦調整[[年月日合成]:[尿定性（再掲）]],3,FALSE),"")</f>
        <v/>
      </c>
      <c r="X43" s="1">
        <v>36</v>
      </c>
      <c r="Y43" s="3" t="str">
        <f>上詰昇順①[年月日]</f>
        <v/>
      </c>
      <c r="Z43" s="1" t="str">
        <f>上詰昇順①[対応eGFR]</f>
        <v/>
      </c>
      <c r="AC43" s="1">
        <v>36</v>
      </c>
      <c r="AD43" s="3" t="str">
        <f>上詰昇順②[[#This Row],[年月日]]</f>
        <v/>
      </c>
      <c r="AE43" s="1" t="str">
        <f>IF(上詰昇順②[対応eGFR]&lt;30,4,"")</f>
        <v/>
      </c>
      <c r="AF43" s="1" t="str">
        <f>IF(上詰昇順②[対応尿定性]="-",1,IF(上詰昇順②[対応尿定性]="±",2,IF(上詰昇順②[対応尿定性]="","",3)))</f>
        <v/>
      </c>
      <c r="AG43" s="1" t="str">
        <f>IF(グラフ用②[[#This Row],[eGFR判定]]&lt;&gt;"",グラフ用②[[#This Row],[eGFR判定]],グラフ用②[[#This Row],[尿検査判定]])</f>
        <v/>
      </c>
      <c r="AH43" s="1" t="str">
        <f>IF(グラフ用②[[#This Row],[最終判定①]]="","",IF(グラフ用②[[#This Row],[最終判定①]]=1,"第1期(腎症前期)",IF(グラフ用②[[#This Row],[最終判定①]]=2,"第2期(早期腎症期)",IF(グラフ用②[[#This Row],[最終判定①]]=3,"第3期(顕性腎症期)","第4期(腎不全期)"))))</f>
        <v/>
      </c>
    </row>
    <row r="44" spans="2:34" x14ac:dyDescent="0.55000000000000004">
      <c r="B44" s="1">
        <v>37</v>
      </c>
      <c r="C44" s="1" t="str">
        <f>IF(OR(入力1[[#This Row],[元号]]="",入力1[[#This Row],[和暦年]]=""),"",入力1[[#This Row],[元号]]&amp;入力1[[#This Row],[和暦年]]&amp;"年")</f>
        <v/>
      </c>
      <c r="D44" s="1" t="str">
        <f>IF(暦調整[[#This Row],[元号和暦年]]&lt;&gt;"","",IF(入力1[[#This Row],[（西暦年）]]&lt;&gt;"",入力1[[#This Row],[（西暦年）]]&amp;"年",""))</f>
        <v/>
      </c>
      <c r="E44" s="1" t="str">
        <f>IF(AND(暦調整[[#This Row],[元号和暦年]]="",暦調整[[#This Row],[西暦年（再掲）]]=""),"",IF(暦調整[[#This Row],[元号和暦年]]&lt;&gt;"",暦調整[元号和暦年],暦調整[西暦年（再掲）]))</f>
        <v/>
      </c>
      <c r="F44" s="3" t="str">
        <f>IF(暦調整[[#This Row],[年]]="","",DATEVALUE(暦調整[[#This Row],[年]]&amp;IF(入力1[[#This Row],[月]]="","1月",入力1[[#This Row],[月]]&amp;"月")&amp;IF(入力1[[#This Row],[日]]="","1日",入力1[[#This Row],[日]]&amp;"日")))</f>
        <v/>
      </c>
      <c r="G44" s="27" t="str">
        <f>IF(入力1[[#This Row],[eGFR]]="","",入力1[eGFR])</f>
        <v/>
      </c>
      <c r="H44" s="27" t="str">
        <f>IF(入力1[[#This Row],[尿蛋白定性]]="","",入力1[尿蛋白定性])</f>
        <v/>
      </c>
      <c r="K44" s="1">
        <v>37</v>
      </c>
      <c r="L44" s="3" t="str">
        <f>IFERROR(SMALL(暦調整[年月日合成],上詰昇順①[[#This Row],[番号]]),"")</f>
        <v/>
      </c>
      <c r="M44" s="1" t="str">
        <f>IFERROR(VLOOKUP(上詰昇順①[[#This Row],[年月日]],暦調整[[年月日合成]:[尿定性（再掲）]],2,FALSE),"")</f>
        <v/>
      </c>
      <c r="N44" s="1" t="str">
        <f>IFERROR(VLOOKUP(上詰昇順①[[#This Row],[年月日]],暦調整[[年月日合成]:[尿定性（再掲）]],3,FALSE),"")</f>
        <v/>
      </c>
      <c r="Q44" s="1">
        <v>37</v>
      </c>
      <c r="R44" s="28" t="str">
        <f>IF(COUNTBLANK(暦調整[[#This Row],[eGFR（再掲）]:[尿定性（再掲）]])=0,暦調整[[#This Row],[年月日合成]],"")</f>
        <v/>
      </c>
      <c r="S44" s="28" t="str">
        <f>IFERROR(SMALL(上詰昇順②[判定可能年月日],上詰昇順②[[#This Row],[番号]]),"")</f>
        <v/>
      </c>
      <c r="T44" t="str">
        <f>IFERROR(VLOOKUP(上詰昇順②[[#This Row],[年月日]],暦調整[[年月日合成]:[尿定性（再掲）]],2,FALSE),"")</f>
        <v/>
      </c>
      <c r="U44" t="str">
        <f>IFERROR(VLOOKUP(上詰昇順②[[#This Row],[年月日]],暦調整[[年月日合成]:[尿定性（再掲）]],3,FALSE),"")</f>
        <v/>
      </c>
      <c r="X44" s="1">
        <v>37</v>
      </c>
      <c r="Y44" s="3" t="str">
        <f>上詰昇順①[年月日]</f>
        <v/>
      </c>
      <c r="Z44" s="1" t="str">
        <f>上詰昇順①[対応eGFR]</f>
        <v/>
      </c>
      <c r="AC44" s="1">
        <v>37</v>
      </c>
      <c r="AD44" s="3" t="str">
        <f>上詰昇順②[[#This Row],[年月日]]</f>
        <v/>
      </c>
      <c r="AE44" s="1" t="str">
        <f>IF(上詰昇順②[対応eGFR]&lt;30,4,"")</f>
        <v/>
      </c>
      <c r="AF44" s="1" t="str">
        <f>IF(上詰昇順②[対応尿定性]="-",1,IF(上詰昇順②[対応尿定性]="±",2,IF(上詰昇順②[対応尿定性]="","",3)))</f>
        <v/>
      </c>
      <c r="AG44" s="1" t="str">
        <f>IF(グラフ用②[[#This Row],[eGFR判定]]&lt;&gt;"",グラフ用②[[#This Row],[eGFR判定]],グラフ用②[[#This Row],[尿検査判定]])</f>
        <v/>
      </c>
      <c r="AH44" s="1" t="str">
        <f>IF(グラフ用②[[#This Row],[最終判定①]]="","",IF(グラフ用②[[#This Row],[最終判定①]]=1,"第1期(腎症前期)",IF(グラフ用②[[#This Row],[最終判定①]]=2,"第2期(早期腎症期)",IF(グラフ用②[[#This Row],[最終判定①]]=3,"第3期(顕性腎症期)","第4期(腎不全期)"))))</f>
        <v/>
      </c>
    </row>
    <row r="45" spans="2:34" x14ac:dyDescent="0.55000000000000004">
      <c r="B45" s="1">
        <v>38</v>
      </c>
      <c r="C45" s="1" t="str">
        <f>IF(OR(入力1[[#This Row],[元号]]="",入力1[[#This Row],[和暦年]]=""),"",入力1[[#This Row],[元号]]&amp;入力1[[#This Row],[和暦年]]&amp;"年")</f>
        <v/>
      </c>
      <c r="D45" s="1" t="str">
        <f>IF(暦調整[[#This Row],[元号和暦年]]&lt;&gt;"","",IF(入力1[[#This Row],[（西暦年）]]&lt;&gt;"",入力1[[#This Row],[（西暦年）]]&amp;"年",""))</f>
        <v/>
      </c>
      <c r="E45" s="1" t="str">
        <f>IF(AND(暦調整[[#This Row],[元号和暦年]]="",暦調整[[#This Row],[西暦年（再掲）]]=""),"",IF(暦調整[[#This Row],[元号和暦年]]&lt;&gt;"",暦調整[元号和暦年],暦調整[西暦年（再掲）]))</f>
        <v/>
      </c>
      <c r="F45" s="3" t="str">
        <f>IF(暦調整[[#This Row],[年]]="","",DATEVALUE(暦調整[[#This Row],[年]]&amp;IF(入力1[[#This Row],[月]]="","1月",入力1[[#This Row],[月]]&amp;"月")&amp;IF(入力1[[#This Row],[日]]="","1日",入力1[[#This Row],[日]]&amp;"日")))</f>
        <v/>
      </c>
      <c r="G45" s="27" t="str">
        <f>IF(入力1[[#This Row],[eGFR]]="","",入力1[eGFR])</f>
        <v/>
      </c>
      <c r="H45" s="27" t="str">
        <f>IF(入力1[[#This Row],[尿蛋白定性]]="","",入力1[尿蛋白定性])</f>
        <v/>
      </c>
      <c r="K45" s="1">
        <v>38</v>
      </c>
      <c r="L45" s="3" t="str">
        <f>IFERROR(SMALL(暦調整[年月日合成],上詰昇順①[[#This Row],[番号]]),"")</f>
        <v/>
      </c>
      <c r="M45" s="1" t="str">
        <f>IFERROR(VLOOKUP(上詰昇順①[[#This Row],[年月日]],暦調整[[年月日合成]:[尿定性（再掲）]],2,FALSE),"")</f>
        <v/>
      </c>
      <c r="N45" s="1" t="str">
        <f>IFERROR(VLOOKUP(上詰昇順①[[#This Row],[年月日]],暦調整[[年月日合成]:[尿定性（再掲）]],3,FALSE),"")</f>
        <v/>
      </c>
      <c r="Q45" s="1">
        <v>38</v>
      </c>
      <c r="R45" s="28" t="str">
        <f>IF(COUNTBLANK(暦調整[[#This Row],[eGFR（再掲）]:[尿定性（再掲）]])=0,暦調整[[#This Row],[年月日合成]],"")</f>
        <v/>
      </c>
      <c r="S45" s="28" t="str">
        <f>IFERROR(SMALL(上詰昇順②[判定可能年月日],上詰昇順②[[#This Row],[番号]]),"")</f>
        <v/>
      </c>
      <c r="T45" t="str">
        <f>IFERROR(VLOOKUP(上詰昇順②[[#This Row],[年月日]],暦調整[[年月日合成]:[尿定性（再掲）]],2,FALSE),"")</f>
        <v/>
      </c>
      <c r="U45" t="str">
        <f>IFERROR(VLOOKUP(上詰昇順②[[#This Row],[年月日]],暦調整[[年月日合成]:[尿定性（再掲）]],3,FALSE),"")</f>
        <v/>
      </c>
      <c r="X45" s="1">
        <v>38</v>
      </c>
      <c r="Y45" s="3" t="str">
        <f>上詰昇順①[年月日]</f>
        <v/>
      </c>
      <c r="Z45" s="1" t="str">
        <f>上詰昇順①[対応eGFR]</f>
        <v/>
      </c>
      <c r="AC45" s="1">
        <v>38</v>
      </c>
      <c r="AD45" s="3" t="str">
        <f>上詰昇順②[[#This Row],[年月日]]</f>
        <v/>
      </c>
      <c r="AE45" s="1" t="str">
        <f>IF(上詰昇順②[対応eGFR]&lt;30,4,"")</f>
        <v/>
      </c>
      <c r="AF45" s="1" t="str">
        <f>IF(上詰昇順②[対応尿定性]="-",1,IF(上詰昇順②[対応尿定性]="±",2,IF(上詰昇順②[対応尿定性]="","",3)))</f>
        <v/>
      </c>
      <c r="AG45" s="1" t="str">
        <f>IF(グラフ用②[[#This Row],[eGFR判定]]&lt;&gt;"",グラフ用②[[#This Row],[eGFR判定]],グラフ用②[[#This Row],[尿検査判定]])</f>
        <v/>
      </c>
      <c r="AH45" s="1" t="str">
        <f>IF(グラフ用②[[#This Row],[最終判定①]]="","",IF(グラフ用②[[#This Row],[最終判定①]]=1,"第1期(腎症前期)",IF(グラフ用②[[#This Row],[最終判定①]]=2,"第2期(早期腎症期)",IF(グラフ用②[[#This Row],[最終判定①]]=3,"第3期(顕性腎症期)","第4期(腎不全期)"))))</f>
        <v/>
      </c>
    </row>
    <row r="46" spans="2:34" x14ac:dyDescent="0.55000000000000004">
      <c r="B46" s="1">
        <v>39</v>
      </c>
      <c r="C46" s="1" t="str">
        <f>IF(OR(入力1[[#This Row],[元号]]="",入力1[[#This Row],[和暦年]]=""),"",入力1[[#This Row],[元号]]&amp;入力1[[#This Row],[和暦年]]&amp;"年")</f>
        <v/>
      </c>
      <c r="D46" s="1" t="str">
        <f>IF(暦調整[[#This Row],[元号和暦年]]&lt;&gt;"","",IF(入力1[[#This Row],[（西暦年）]]&lt;&gt;"",入力1[[#This Row],[（西暦年）]]&amp;"年",""))</f>
        <v/>
      </c>
      <c r="E46" s="1" t="str">
        <f>IF(AND(暦調整[[#This Row],[元号和暦年]]="",暦調整[[#This Row],[西暦年（再掲）]]=""),"",IF(暦調整[[#This Row],[元号和暦年]]&lt;&gt;"",暦調整[元号和暦年],暦調整[西暦年（再掲）]))</f>
        <v/>
      </c>
      <c r="F46" s="3" t="str">
        <f>IF(暦調整[[#This Row],[年]]="","",DATEVALUE(暦調整[[#This Row],[年]]&amp;IF(入力1[[#This Row],[月]]="","1月",入力1[[#This Row],[月]]&amp;"月")&amp;IF(入力1[[#This Row],[日]]="","1日",入力1[[#This Row],[日]]&amp;"日")))</f>
        <v/>
      </c>
      <c r="G46" s="27" t="str">
        <f>IF(入力1[[#This Row],[eGFR]]="","",入力1[eGFR])</f>
        <v/>
      </c>
      <c r="H46" s="27" t="str">
        <f>IF(入力1[[#This Row],[尿蛋白定性]]="","",入力1[尿蛋白定性])</f>
        <v/>
      </c>
      <c r="K46" s="1">
        <v>39</v>
      </c>
      <c r="L46" s="3" t="str">
        <f>IFERROR(SMALL(暦調整[年月日合成],上詰昇順①[[#This Row],[番号]]),"")</f>
        <v/>
      </c>
      <c r="M46" s="1" t="str">
        <f>IFERROR(VLOOKUP(上詰昇順①[[#This Row],[年月日]],暦調整[[年月日合成]:[尿定性（再掲）]],2,FALSE),"")</f>
        <v/>
      </c>
      <c r="N46" s="1" t="str">
        <f>IFERROR(VLOOKUP(上詰昇順①[[#This Row],[年月日]],暦調整[[年月日合成]:[尿定性（再掲）]],3,FALSE),"")</f>
        <v/>
      </c>
      <c r="Q46" s="1">
        <v>39</v>
      </c>
      <c r="R46" s="28" t="str">
        <f>IF(COUNTBLANK(暦調整[[#This Row],[eGFR（再掲）]:[尿定性（再掲）]])=0,暦調整[[#This Row],[年月日合成]],"")</f>
        <v/>
      </c>
      <c r="S46" s="28" t="str">
        <f>IFERROR(SMALL(上詰昇順②[判定可能年月日],上詰昇順②[[#This Row],[番号]]),"")</f>
        <v/>
      </c>
      <c r="T46" t="str">
        <f>IFERROR(VLOOKUP(上詰昇順②[[#This Row],[年月日]],暦調整[[年月日合成]:[尿定性（再掲）]],2,FALSE),"")</f>
        <v/>
      </c>
      <c r="U46" t="str">
        <f>IFERROR(VLOOKUP(上詰昇順②[[#This Row],[年月日]],暦調整[[年月日合成]:[尿定性（再掲）]],3,FALSE),"")</f>
        <v/>
      </c>
      <c r="X46" s="1">
        <v>39</v>
      </c>
      <c r="Y46" s="3" t="str">
        <f>上詰昇順①[年月日]</f>
        <v/>
      </c>
      <c r="Z46" s="1" t="str">
        <f>上詰昇順①[対応eGFR]</f>
        <v/>
      </c>
      <c r="AC46" s="1">
        <v>39</v>
      </c>
      <c r="AD46" s="3" t="str">
        <f>上詰昇順②[[#This Row],[年月日]]</f>
        <v/>
      </c>
      <c r="AE46" s="1" t="str">
        <f>IF(上詰昇順②[対応eGFR]&lt;30,4,"")</f>
        <v/>
      </c>
      <c r="AF46" s="1" t="str">
        <f>IF(上詰昇順②[対応尿定性]="-",1,IF(上詰昇順②[対応尿定性]="±",2,IF(上詰昇順②[対応尿定性]="","",3)))</f>
        <v/>
      </c>
      <c r="AG46" s="1" t="str">
        <f>IF(グラフ用②[[#This Row],[eGFR判定]]&lt;&gt;"",グラフ用②[[#This Row],[eGFR判定]],グラフ用②[[#This Row],[尿検査判定]])</f>
        <v/>
      </c>
      <c r="AH46" s="1" t="str">
        <f>IF(グラフ用②[[#This Row],[最終判定①]]="","",IF(グラフ用②[[#This Row],[最終判定①]]=1,"第1期(腎症前期)",IF(グラフ用②[[#This Row],[最終判定①]]=2,"第2期(早期腎症期)",IF(グラフ用②[[#This Row],[最終判定①]]=3,"第3期(顕性腎症期)","第4期(腎不全期)"))))</f>
        <v/>
      </c>
    </row>
    <row r="47" spans="2:34" x14ac:dyDescent="0.55000000000000004">
      <c r="B47" s="1">
        <v>40</v>
      </c>
      <c r="C47" s="1" t="str">
        <f>IF(OR(入力1[[#This Row],[元号]]="",入力1[[#This Row],[和暦年]]=""),"",入力1[[#This Row],[元号]]&amp;入力1[[#This Row],[和暦年]]&amp;"年")</f>
        <v/>
      </c>
      <c r="D47" s="1" t="str">
        <f>IF(暦調整[[#This Row],[元号和暦年]]&lt;&gt;"","",IF(入力1[[#This Row],[（西暦年）]]&lt;&gt;"",入力1[[#This Row],[（西暦年）]]&amp;"年",""))</f>
        <v/>
      </c>
      <c r="E47" s="1" t="str">
        <f>IF(AND(暦調整[[#This Row],[元号和暦年]]="",暦調整[[#This Row],[西暦年（再掲）]]=""),"",IF(暦調整[[#This Row],[元号和暦年]]&lt;&gt;"",暦調整[元号和暦年],暦調整[西暦年（再掲）]))</f>
        <v/>
      </c>
      <c r="F47" s="3" t="str">
        <f>IF(暦調整[[#This Row],[年]]="","",DATEVALUE(暦調整[[#This Row],[年]]&amp;IF(入力1[[#This Row],[月]]="","1月",入力1[[#This Row],[月]]&amp;"月")&amp;IF(入力1[[#This Row],[日]]="","1日",入力1[[#This Row],[日]]&amp;"日")))</f>
        <v/>
      </c>
      <c r="G47" s="27" t="str">
        <f>IF(入力1[[#This Row],[eGFR]]="","",入力1[eGFR])</f>
        <v/>
      </c>
      <c r="H47" s="27" t="str">
        <f>IF(入力1[[#This Row],[尿蛋白定性]]="","",入力1[尿蛋白定性])</f>
        <v/>
      </c>
      <c r="K47" s="1">
        <v>40</v>
      </c>
      <c r="L47" s="3" t="str">
        <f>IFERROR(SMALL(暦調整[年月日合成],上詰昇順①[[#This Row],[番号]]),"")</f>
        <v/>
      </c>
      <c r="M47" s="1" t="str">
        <f>IFERROR(VLOOKUP(上詰昇順①[[#This Row],[年月日]],暦調整[[年月日合成]:[尿定性（再掲）]],2,FALSE),"")</f>
        <v/>
      </c>
      <c r="N47" s="1" t="str">
        <f>IFERROR(VLOOKUP(上詰昇順①[[#This Row],[年月日]],暦調整[[年月日合成]:[尿定性（再掲）]],3,FALSE),"")</f>
        <v/>
      </c>
      <c r="Q47" s="1">
        <v>40</v>
      </c>
      <c r="R47" s="28" t="str">
        <f>IF(COUNTBLANK(暦調整[[#This Row],[eGFR（再掲）]:[尿定性（再掲）]])=0,暦調整[[#This Row],[年月日合成]],"")</f>
        <v/>
      </c>
      <c r="S47" s="28" t="str">
        <f>IFERROR(SMALL(上詰昇順②[判定可能年月日],上詰昇順②[[#This Row],[番号]]),"")</f>
        <v/>
      </c>
      <c r="T47" t="str">
        <f>IFERROR(VLOOKUP(上詰昇順②[[#This Row],[年月日]],暦調整[[年月日合成]:[尿定性（再掲）]],2,FALSE),"")</f>
        <v/>
      </c>
      <c r="U47" t="str">
        <f>IFERROR(VLOOKUP(上詰昇順②[[#This Row],[年月日]],暦調整[[年月日合成]:[尿定性（再掲）]],3,FALSE),"")</f>
        <v/>
      </c>
      <c r="X47" s="1">
        <v>40</v>
      </c>
      <c r="Y47" s="3" t="str">
        <f>上詰昇順①[年月日]</f>
        <v/>
      </c>
      <c r="Z47" s="1" t="str">
        <f>上詰昇順①[対応eGFR]</f>
        <v/>
      </c>
      <c r="AC47" s="1">
        <v>40</v>
      </c>
      <c r="AD47" s="3" t="str">
        <f>上詰昇順②[[#This Row],[年月日]]</f>
        <v/>
      </c>
      <c r="AE47" s="1" t="str">
        <f>IF(上詰昇順②[対応eGFR]&lt;30,4,"")</f>
        <v/>
      </c>
      <c r="AF47" s="1" t="str">
        <f>IF(上詰昇順②[対応尿定性]="-",1,IF(上詰昇順②[対応尿定性]="±",2,IF(上詰昇順②[対応尿定性]="","",3)))</f>
        <v/>
      </c>
      <c r="AG47" s="1" t="str">
        <f>IF(グラフ用②[[#This Row],[eGFR判定]]&lt;&gt;"",グラフ用②[[#This Row],[eGFR判定]],グラフ用②[[#This Row],[尿検査判定]])</f>
        <v/>
      </c>
      <c r="AH47" s="1" t="str">
        <f>IF(グラフ用②[[#This Row],[最終判定①]]="","",IF(グラフ用②[[#This Row],[最終判定①]]=1,"第1期(腎症前期)",IF(グラフ用②[[#This Row],[最終判定①]]=2,"第2期(早期腎症期)",IF(グラフ用②[[#This Row],[最終判定①]]=3,"第3期(顕性腎症期)","第4期(腎不全期)"))))</f>
        <v/>
      </c>
    </row>
    <row r="48" spans="2:34" x14ac:dyDescent="0.55000000000000004">
      <c r="B48" s="1">
        <v>41</v>
      </c>
      <c r="C48" s="1" t="str">
        <f>IF(OR(入力1[[#This Row],[元号]]="",入力1[[#This Row],[和暦年]]=""),"",入力1[[#This Row],[元号]]&amp;入力1[[#This Row],[和暦年]]&amp;"年")</f>
        <v/>
      </c>
      <c r="D48" s="1" t="str">
        <f>IF(暦調整[[#This Row],[元号和暦年]]&lt;&gt;"","",IF(入力1[[#This Row],[（西暦年）]]&lt;&gt;"",入力1[[#This Row],[（西暦年）]]&amp;"年",""))</f>
        <v/>
      </c>
      <c r="E48" s="1" t="str">
        <f>IF(AND(暦調整[[#This Row],[元号和暦年]]="",暦調整[[#This Row],[西暦年（再掲）]]=""),"",IF(暦調整[[#This Row],[元号和暦年]]&lt;&gt;"",暦調整[元号和暦年],暦調整[西暦年（再掲）]))</f>
        <v/>
      </c>
      <c r="F48" s="3" t="str">
        <f>IF(暦調整[[#This Row],[年]]="","",DATEVALUE(暦調整[[#This Row],[年]]&amp;IF(入力1[[#This Row],[月]]="","1月",入力1[[#This Row],[月]]&amp;"月")&amp;IF(入力1[[#This Row],[日]]="","1日",入力1[[#This Row],[日]]&amp;"日")))</f>
        <v/>
      </c>
      <c r="G48" s="27" t="str">
        <f>IF(入力1[[#This Row],[eGFR]]="","",入力1[eGFR])</f>
        <v/>
      </c>
      <c r="H48" s="27" t="str">
        <f>IF(入力1[[#This Row],[尿蛋白定性]]="","",入力1[尿蛋白定性])</f>
        <v/>
      </c>
      <c r="K48" s="1">
        <v>41</v>
      </c>
      <c r="L48" s="3" t="str">
        <f>IFERROR(SMALL(暦調整[年月日合成],上詰昇順①[[#This Row],[番号]]),"")</f>
        <v/>
      </c>
      <c r="M48" s="1" t="str">
        <f>IFERROR(VLOOKUP(上詰昇順①[[#This Row],[年月日]],暦調整[[年月日合成]:[尿定性（再掲）]],2,FALSE),"")</f>
        <v/>
      </c>
      <c r="N48" s="1" t="str">
        <f>IFERROR(VLOOKUP(上詰昇順①[[#This Row],[年月日]],暦調整[[年月日合成]:[尿定性（再掲）]],3,FALSE),"")</f>
        <v/>
      </c>
      <c r="Q48" s="1">
        <v>41</v>
      </c>
      <c r="R48" s="28" t="str">
        <f>IF(COUNTBLANK(暦調整[[#This Row],[eGFR（再掲）]:[尿定性（再掲）]])=0,暦調整[[#This Row],[年月日合成]],"")</f>
        <v/>
      </c>
      <c r="S48" s="28" t="str">
        <f>IFERROR(SMALL(上詰昇順②[判定可能年月日],上詰昇順②[[#This Row],[番号]]),"")</f>
        <v/>
      </c>
      <c r="T48" t="str">
        <f>IFERROR(VLOOKUP(上詰昇順②[[#This Row],[年月日]],暦調整[[年月日合成]:[尿定性（再掲）]],2,FALSE),"")</f>
        <v/>
      </c>
      <c r="U48" t="str">
        <f>IFERROR(VLOOKUP(上詰昇順②[[#This Row],[年月日]],暦調整[[年月日合成]:[尿定性（再掲）]],3,FALSE),"")</f>
        <v/>
      </c>
      <c r="X48" s="1">
        <v>41</v>
      </c>
      <c r="Y48" s="3" t="str">
        <f>上詰昇順①[年月日]</f>
        <v/>
      </c>
      <c r="Z48" s="1" t="str">
        <f>上詰昇順①[対応eGFR]</f>
        <v/>
      </c>
      <c r="AC48" s="1">
        <v>41</v>
      </c>
      <c r="AD48" s="3" t="str">
        <f>上詰昇順②[[#This Row],[年月日]]</f>
        <v/>
      </c>
      <c r="AE48" s="1" t="str">
        <f>IF(上詰昇順②[対応eGFR]&lt;30,4,"")</f>
        <v/>
      </c>
      <c r="AF48" s="1" t="str">
        <f>IF(上詰昇順②[対応尿定性]="-",1,IF(上詰昇順②[対応尿定性]="±",2,IF(上詰昇順②[対応尿定性]="","",3)))</f>
        <v/>
      </c>
      <c r="AG48" s="1" t="str">
        <f>IF(グラフ用②[[#This Row],[eGFR判定]]&lt;&gt;"",グラフ用②[[#This Row],[eGFR判定]],グラフ用②[[#This Row],[尿検査判定]])</f>
        <v/>
      </c>
      <c r="AH48" s="1" t="str">
        <f>IF(グラフ用②[[#This Row],[最終判定①]]="","",IF(グラフ用②[[#This Row],[最終判定①]]=1,"第1期(腎症前期)",IF(グラフ用②[[#This Row],[最終判定①]]=2,"第2期(早期腎症期)",IF(グラフ用②[[#This Row],[最終判定①]]=3,"第3期(顕性腎症期)","第4期(腎不全期)"))))</f>
        <v/>
      </c>
    </row>
    <row r="49" spans="2:34" x14ac:dyDescent="0.55000000000000004">
      <c r="B49" s="1">
        <v>42</v>
      </c>
      <c r="C49" s="1" t="str">
        <f>IF(OR(入力1[[#This Row],[元号]]="",入力1[[#This Row],[和暦年]]=""),"",入力1[[#This Row],[元号]]&amp;入力1[[#This Row],[和暦年]]&amp;"年")</f>
        <v/>
      </c>
      <c r="D49" s="1" t="str">
        <f>IF(暦調整[[#This Row],[元号和暦年]]&lt;&gt;"","",IF(入力1[[#This Row],[（西暦年）]]&lt;&gt;"",入力1[[#This Row],[（西暦年）]]&amp;"年",""))</f>
        <v/>
      </c>
      <c r="E49" s="1" t="str">
        <f>IF(AND(暦調整[[#This Row],[元号和暦年]]="",暦調整[[#This Row],[西暦年（再掲）]]=""),"",IF(暦調整[[#This Row],[元号和暦年]]&lt;&gt;"",暦調整[元号和暦年],暦調整[西暦年（再掲）]))</f>
        <v/>
      </c>
      <c r="F49" s="3" t="str">
        <f>IF(暦調整[[#This Row],[年]]="","",DATEVALUE(暦調整[[#This Row],[年]]&amp;IF(入力1[[#This Row],[月]]="","1月",入力1[[#This Row],[月]]&amp;"月")&amp;IF(入力1[[#This Row],[日]]="","1日",入力1[[#This Row],[日]]&amp;"日")))</f>
        <v/>
      </c>
      <c r="G49" s="27" t="str">
        <f>IF(入力1[[#This Row],[eGFR]]="","",入力1[eGFR])</f>
        <v/>
      </c>
      <c r="H49" s="27" t="str">
        <f>IF(入力1[[#This Row],[尿蛋白定性]]="","",入力1[尿蛋白定性])</f>
        <v/>
      </c>
      <c r="K49" s="1">
        <v>42</v>
      </c>
      <c r="L49" s="3" t="str">
        <f>IFERROR(SMALL(暦調整[年月日合成],上詰昇順①[[#This Row],[番号]]),"")</f>
        <v/>
      </c>
      <c r="M49" s="1" t="str">
        <f>IFERROR(VLOOKUP(上詰昇順①[[#This Row],[年月日]],暦調整[[年月日合成]:[尿定性（再掲）]],2,FALSE),"")</f>
        <v/>
      </c>
      <c r="N49" s="1" t="str">
        <f>IFERROR(VLOOKUP(上詰昇順①[[#This Row],[年月日]],暦調整[[年月日合成]:[尿定性（再掲）]],3,FALSE),"")</f>
        <v/>
      </c>
      <c r="Q49" s="1">
        <v>42</v>
      </c>
      <c r="R49" s="28" t="str">
        <f>IF(COUNTBLANK(暦調整[[#This Row],[eGFR（再掲）]:[尿定性（再掲）]])=0,暦調整[[#This Row],[年月日合成]],"")</f>
        <v/>
      </c>
      <c r="S49" s="28" t="str">
        <f>IFERROR(SMALL(上詰昇順②[判定可能年月日],上詰昇順②[[#This Row],[番号]]),"")</f>
        <v/>
      </c>
      <c r="T49" t="str">
        <f>IFERROR(VLOOKUP(上詰昇順②[[#This Row],[年月日]],暦調整[[年月日合成]:[尿定性（再掲）]],2,FALSE),"")</f>
        <v/>
      </c>
      <c r="U49" t="str">
        <f>IFERROR(VLOOKUP(上詰昇順②[[#This Row],[年月日]],暦調整[[年月日合成]:[尿定性（再掲）]],3,FALSE),"")</f>
        <v/>
      </c>
      <c r="X49" s="1">
        <v>42</v>
      </c>
      <c r="Y49" s="3" t="str">
        <f>上詰昇順①[年月日]</f>
        <v/>
      </c>
      <c r="Z49" s="1" t="str">
        <f>上詰昇順①[対応eGFR]</f>
        <v/>
      </c>
      <c r="AC49" s="1">
        <v>42</v>
      </c>
      <c r="AD49" s="3" t="str">
        <f>上詰昇順②[[#This Row],[年月日]]</f>
        <v/>
      </c>
      <c r="AE49" s="1" t="str">
        <f>IF(上詰昇順②[対応eGFR]&lt;30,4,"")</f>
        <v/>
      </c>
      <c r="AF49" s="1" t="str">
        <f>IF(上詰昇順②[対応尿定性]="-",1,IF(上詰昇順②[対応尿定性]="±",2,IF(上詰昇順②[対応尿定性]="","",3)))</f>
        <v/>
      </c>
      <c r="AG49" s="1" t="str">
        <f>IF(グラフ用②[[#This Row],[eGFR判定]]&lt;&gt;"",グラフ用②[[#This Row],[eGFR判定]],グラフ用②[[#This Row],[尿検査判定]])</f>
        <v/>
      </c>
      <c r="AH49" s="1" t="str">
        <f>IF(グラフ用②[[#This Row],[最終判定①]]="","",IF(グラフ用②[[#This Row],[最終判定①]]=1,"第1期(腎症前期)",IF(グラフ用②[[#This Row],[最終判定①]]=2,"第2期(早期腎症期)",IF(グラフ用②[[#This Row],[最終判定①]]=3,"第3期(顕性腎症期)","第4期(腎不全期)"))))</f>
        <v/>
      </c>
    </row>
    <row r="50" spans="2:34" x14ac:dyDescent="0.55000000000000004">
      <c r="B50" s="1">
        <v>43</v>
      </c>
      <c r="C50" s="1" t="str">
        <f>IF(OR(入力1[[#This Row],[元号]]="",入力1[[#This Row],[和暦年]]=""),"",入力1[[#This Row],[元号]]&amp;入力1[[#This Row],[和暦年]]&amp;"年")</f>
        <v/>
      </c>
      <c r="D50" s="1" t="str">
        <f>IF(暦調整[[#This Row],[元号和暦年]]&lt;&gt;"","",IF(入力1[[#This Row],[（西暦年）]]&lt;&gt;"",入力1[[#This Row],[（西暦年）]]&amp;"年",""))</f>
        <v/>
      </c>
      <c r="E50" s="1" t="str">
        <f>IF(AND(暦調整[[#This Row],[元号和暦年]]="",暦調整[[#This Row],[西暦年（再掲）]]=""),"",IF(暦調整[[#This Row],[元号和暦年]]&lt;&gt;"",暦調整[元号和暦年],暦調整[西暦年（再掲）]))</f>
        <v/>
      </c>
      <c r="F50" s="3" t="str">
        <f>IF(暦調整[[#This Row],[年]]="","",DATEVALUE(暦調整[[#This Row],[年]]&amp;IF(入力1[[#This Row],[月]]="","1月",入力1[[#This Row],[月]]&amp;"月")&amp;IF(入力1[[#This Row],[日]]="","1日",入力1[[#This Row],[日]]&amp;"日")))</f>
        <v/>
      </c>
      <c r="G50" s="27" t="str">
        <f>IF(入力1[[#This Row],[eGFR]]="","",入力1[eGFR])</f>
        <v/>
      </c>
      <c r="H50" s="27" t="str">
        <f>IF(入力1[[#This Row],[尿蛋白定性]]="","",入力1[尿蛋白定性])</f>
        <v/>
      </c>
      <c r="K50" s="1">
        <v>43</v>
      </c>
      <c r="L50" s="3" t="str">
        <f>IFERROR(SMALL(暦調整[年月日合成],上詰昇順①[[#This Row],[番号]]),"")</f>
        <v/>
      </c>
      <c r="M50" s="1" t="str">
        <f>IFERROR(VLOOKUP(上詰昇順①[[#This Row],[年月日]],暦調整[[年月日合成]:[尿定性（再掲）]],2,FALSE),"")</f>
        <v/>
      </c>
      <c r="N50" s="1" t="str">
        <f>IFERROR(VLOOKUP(上詰昇順①[[#This Row],[年月日]],暦調整[[年月日合成]:[尿定性（再掲）]],3,FALSE),"")</f>
        <v/>
      </c>
      <c r="Q50" s="1">
        <v>43</v>
      </c>
      <c r="R50" s="28" t="str">
        <f>IF(COUNTBLANK(暦調整[[#This Row],[eGFR（再掲）]:[尿定性（再掲）]])=0,暦調整[[#This Row],[年月日合成]],"")</f>
        <v/>
      </c>
      <c r="S50" s="28" t="str">
        <f>IFERROR(SMALL(上詰昇順②[判定可能年月日],上詰昇順②[[#This Row],[番号]]),"")</f>
        <v/>
      </c>
      <c r="T50" t="str">
        <f>IFERROR(VLOOKUP(上詰昇順②[[#This Row],[年月日]],暦調整[[年月日合成]:[尿定性（再掲）]],2,FALSE),"")</f>
        <v/>
      </c>
      <c r="U50" t="str">
        <f>IFERROR(VLOOKUP(上詰昇順②[[#This Row],[年月日]],暦調整[[年月日合成]:[尿定性（再掲）]],3,FALSE),"")</f>
        <v/>
      </c>
      <c r="X50" s="1">
        <v>43</v>
      </c>
      <c r="Y50" s="3" t="str">
        <f>上詰昇順①[年月日]</f>
        <v/>
      </c>
      <c r="Z50" s="1" t="str">
        <f>上詰昇順①[対応eGFR]</f>
        <v/>
      </c>
      <c r="AC50" s="1">
        <v>43</v>
      </c>
      <c r="AD50" s="3" t="str">
        <f>上詰昇順②[[#This Row],[年月日]]</f>
        <v/>
      </c>
      <c r="AE50" s="1" t="str">
        <f>IF(上詰昇順②[対応eGFR]&lt;30,4,"")</f>
        <v/>
      </c>
      <c r="AF50" s="1" t="str">
        <f>IF(上詰昇順②[対応尿定性]="-",1,IF(上詰昇順②[対応尿定性]="±",2,IF(上詰昇順②[対応尿定性]="","",3)))</f>
        <v/>
      </c>
      <c r="AG50" s="1" t="str">
        <f>IF(グラフ用②[[#This Row],[eGFR判定]]&lt;&gt;"",グラフ用②[[#This Row],[eGFR判定]],グラフ用②[[#This Row],[尿検査判定]])</f>
        <v/>
      </c>
      <c r="AH50" s="1" t="str">
        <f>IF(グラフ用②[[#This Row],[最終判定①]]="","",IF(グラフ用②[[#This Row],[最終判定①]]=1,"第1期(腎症前期)",IF(グラフ用②[[#This Row],[最終判定①]]=2,"第2期(早期腎症期)",IF(グラフ用②[[#This Row],[最終判定①]]=3,"第3期(顕性腎症期)","第4期(腎不全期)"))))</f>
        <v/>
      </c>
    </row>
    <row r="51" spans="2:34" x14ac:dyDescent="0.55000000000000004">
      <c r="B51" s="1">
        <v>44</v>
      </c>
      <c r="C51" s="1" t="str">
        <f>IF(OR(入力1[[#This Row],[元号]]="",入力1[[#This Row],[和暦年]]=""),"",入力1[[#This Row],[元号]]&amp;入力1[[#This Row],[和暦年]]&amp;"年")</f>
        <v/>
      </c>
      <c r="D51" s="1" t="str">
        <f>IF(暦調整[[#This Row],[元号和暦年]]&lt;&gt;"","",IF(入力1[[#This Row],[（西暦年）]]&lt;&gt;"",入力1[[#This Row],[（西暦年）]]&amp;"年",""))</f>
        <v/>
      </c>
      <c r="E51" s="1" t="str">
        <f>IF(AND(暦調整[[#This Row],[元号和暦年]]="",暦調整[[#This Row],[西暦年（再掲）]]=""),"",IF(暦調整[[#This Row],[元号和暦年]]&lt;&gt;"",暦調整[元号和暦年],暦調整[西暦年（再掲）]))</f>
        <v/>
      </c>
      <c r="F51" s="3" t="str">
        <f>IF(暦調整[[#This Row],[年]]="","",DATEVALUE(暦調整[[#This Row],[年]]&amp;IF(入力1[[#This Row],[月]]="","1月",入力1[[#This Row],[月]]&amp;"月")&amp;IF(入力1[[#This Row],[日]]="","1日",入力1[[#This Row],[日]]&amp;"日")))</f>
        <v/>
      </c>
      <c r="G51" s="27" t="str">
        <f>IF(入力1[[#This Row],[eGFR]]="","",入力1[eGFR])</f>
        <v/>
      </c>
      <c r="H51" s="27" t="str">
        <f>IF(入力1[[#This Row],[尿蛋白定性]]="","",入力1[尿蛋白定性])</f>
        <v/>
      </c>
      <c r="K51" s="1">
        <v>44</v>
      </c>
      <c r="L51" s="3" t="str">
        <f>IFERROR(SMALL(暦調整[年月日合成],上詰昇順①[[#This Row],[番号]]),"")</f>
        <v/>
      </c>
      <c r="M51" s="1" t="str">
        <f>IFERROR(VLOOKUP(上詰昇順①[[#This Row],[年月日]],暦調整[[年月日合成]:[尿定性（再掲）]],2,FALSE),"")</f>
        <v/>
      </c>
      <c r="N51" s="1" t="str">
        <f>IFERROR(VLOOKUP(上詰昇順①[[#This Row],[年月日]],暦調整[[年月日合成]:[尿定性（再掲）]],3,FALSE),"")</f>
        <v/>
      </c>
      <c r="Q51" s="1">
        <v>44</v>
      </c>
      <c r="R51" s="28" t="str">
        <f>IF(COUNTBLANK(暦調整[[#This Row],[eGFR（再掲）]:[尿定性（再掲）]])=0,暦調整[[#This Row],[年月日合成]],"")</f>
        <v/>
      </c>
      <c r="S51" s="28" t="str">
        <f>IFERROR(SMALL(上詰昇順②[判定可能年月日],上詰昇順②[[#This Row],[番号]]),"")</f>
        <v/>
      </c>
      <c r="T51" t="str">
        <f>IFERROR(VLOOKUP(上詰昇順②[[#This Row],[年月日]],暦調整[[年月日合成]:[尿定性（再掲）]],2,FALSE),"")</f>
        <v/>
      </c>
      <c r="U51" t="str">
        <f>IFERROR(VLOOKUP(上詰昇順②[[#This Row],[年月日]],暦調整[[年月日合成]:[尿定性（再掲）]],3,FALSE),"")</f>
        <v/>
      </c>
      <c r="X51" s="1">
        <v>44</v>
      </c>
      <c r="Y51" s="3" t="str">
        <f>上詰昇順①[年月日]</f>
        <v/>
      </c>
      <c r="Z51" s="1" t="str">
        <f>上詰昇順①[対応eGFR]</f>
        <v/>
      </c>
      <c r="AC51" s="1">
        <v>44</v>
      </c>
      <c r="AD51" s="3" t="str">
        <f>上詰昇順②[[#This Row],[年月日]]</f>
        <v/>
      </c>
      <c r="AE51" s="1" t="str">
        <f>IF(上詰昇順②[対応eGFR]&lt;30,4,"")</f>
        <v/>
      </c>
      <c r="AF51" s="1" t="str">
        <f>IF(上詰昇順②[対応尿定性]="-",1,IF(上詰昇順②[対応尿定性]="±",2,IF(上詰昇順②[対応尿定性]="","",3)))</f>
        <v/>
      </c>
      <c r="AG51" s="1" t="str">
        <f>IF(グラフ用②[[#This Row],[eGFR判定]]&lt;&gt;"",グラフ用②[[#This Row],[eGFR判定]],グラフ用②[[#This Row],[尿検査判定]])</f>
        <v/>
      </c>
      <c r="AH51" s="1" t="str">
        <f>IF(グラフ用②[[#This Row],[最終判定①]]="","",IF(グラフ用②[[#This Row],[最終判定①]]=1,"第1期(腎症前期)",IF(グラフ用②[[#This Row],[最終判定①]]=2,"第2期(早期腎症期)",IF(グラフ用②[[#This Row],[最終判定①]]=3,"第3期(顕性腎症期)","第4期(腎不全期)"))))</f>
        <v/>
      </c>
    </row>
    <row r="52" spans="2:34" x14ac:dyDescent="0.55000000000000004">
      <c r="B52" s="1">
        <v>45</v>
      </c>
      <c r="C52" s="1" t="str">
        <f>IF(OR(入力1[[#This Row],[元号]]="",入力1[[#This Row],[和暦年]]=""),"",入力1[[#This Row],[元号]]&amp;入力1[[#This Row],[和暦年]]&amp;"年")</f>
        <v/>
      </c>
      <c r="D52" s="1" t="str">
        <f>IF(暦調整[[#This Row],[元号和暦年]]&lt;&gt;"","",IF(入力1[[#This Row],[（西暦年）]]&lt;&gt;"",入力1[[#This Row],[（西暦年）]]&amp;"年",""))</f>
        <v/>
      </c>
      <c r="E52" s="1" t="str">
        <f>IF(AND(暦調整[[#This Row],[元号和暦年]]="",暦調整[[#This Row],[西暦年（再掲）]]=""),"",IF(暦調整[[#This Row],[元号和暦年]]&lt;&gt;"",暦調整[元号和暦年],暦調整[西暦年（再掲）]))</f>
        <v/>
      </c>
      <c r="F52" s="3" t="str">
        <f>IF(暦調整[[#This Row],[年]]="","",DATEVALUE(暦調整[[#This Row],[年]]&amp;IF(入力1[[#This Row],[月]]="","1月",入力1[[#This Row],[月]]&amp;"月")&amp;IF(入力1[[#This Row],[日]]="","1日",入力1[[#This Row],[日]]&amp;"日")))</f>
        <v/>
      </c>
      <c r="G52" s="27" t="str">
        <f>IF(入力1[[#This Row],[eGFR]]="","",入力1[eGFR])</f>
        <v/>
      </c>
      <c r="H52" s="27" t="str">
        <f>IF(入力1[[#This Row],[尿蛋白定性]]="","",入力1[尿蛋白定性])</f>
        <v/>
      </c>
      <c r="K52" s="1">
        <v>45</v>
      </c>
      <c r="L52" s="3" t="str">
        <f>IFERROR(SMALL(暦調整[年月日合成],上詰昇順①[[#This Row],[番号]]),"")</f>
        <v/>
      </c>
      <c r="M52" s="1" t="str">
        <f>IFERROR(VLOOKUP(上詰昇順①[[#This Row],[年月日]],暦調整[[年月日合成]:[尿定性（再掲）]],2,FALSE),"")</f>
        <v/>
      </c>
      <c r="N52" s="1" t="str">
        <f>IFERROR(VLOOKUP(上詰昇順①[[#This Row],[年月日]],暦調整[[年月日合成]:[尿定性（再掲）]],3,FALSE),"")</f>
        <v/>
      </c>
      <c r="Q52" s="1">
        <v>45</v>
      </c>
      <c r="R52" s="28" t="str">
        <f>IF(COUNTBLANK(暦調整[[#This Row],[eGFR（再掲）]:[尿定性（再掲）]])=0,暦調整[[#This Row],[年月日合成]],"")</f>
        <v/>
      </c>
      <c r="S52" s="28" t="str">
        <f>IFERROR(SMALL(上詰昇順②[判定可能年月日],上詰昇順②[[#This Row],[番号]]),"")</f>
        <v/>
      </c>
      <c r="T52" t="str">
        <f>IFERROR(VLOOKUP(上詰昇順②[[#This Row],[年月日]],暦調整[[年月日合成]:[尿定性（再掲）]],2,FALSE),"")</f>
        <v/>
      </c>
      <c r="U52" t="str">
        <f>IFERROR(VLOOKUP(上詰昇順②[[#This Row],[年月日]],暦調整[[年月日合成]:[尿定性（再掲）]],3,FALSE),"")</f>
        <v/>
      </c>
      <c r="X52" s="1">
        <v>45</v>
      </c>
      <c r="Y52" s="3" t="str">
        <f>上詰昇順①[年月日]</f>
        <v/>
      </c>
      <c r="Z52" s="1" t="str">
        <f>上詰昇順①[対応eGFR]</f>
        <v/>
      </c>
      <c r="AC52" s="1">
        <v>45</v>
      </c>
      <c r="AD52" s="3" t="str">
        <f>上詰昇順②[[#This Row],[年月日]]</f>
        <v/>
      </c>
      <c r="AE52" s="1" t="str">
        <f>IF(上詰昇順②[対応eGFR]&lt;30,4,"")</f>
        <v/>
      </c>
      <c r="AF52" s="1" t="str">
        <f>IF(上詰昇順②[対応尿定性]="-",1,IF(上詰昇順②[対応尿定性]="±",2,IF(上詰昇順②[対応尿定性]="","",3)))</f>
        <v/>
      </c>
      <c r="AG52" s="1" t="str">
        <f>IF(グラフ用②[[#This Row],[eGFR判定]]&lt;&gt;"",グラフ用②[[#This Row],[eGFR判定]],グラフ用②[[#This Row],[尿検査判定]])</f>
        <v/>
      </c>
      <c r="AH52" s="1" t="str">
        <f>IF(グラフ用②[[#This Row],[最終判定①]]="","",IF(グラフ用②[[#This Row],[最終判定①]]=1,"第1期(腎症前期)",IF(グラフ用②[[#This Row],[最終判定①]]=2,"第2期(早期腎症期)",IF(グラフ用②[[#This Row],[最終判定①]]=3,"第3期(顕性腎症期)","第4期(腎不全期)"))))</f>
        <v/>
      </c>
    </row>
    <row r="53" spans="2:34" x14ac:dyDescent="0.55000000000000004">
      <c r="B53" s="1">
        <v>46</v>
      </c>
      <c r="C53" s="1" t="str">
        <f>IF(OR(入力1[[#This Row],[元号]]="",入力1[[#This Row],[和暦年]]=""),"",入力1[[#This Row],[元号]]&amp;入力1[[#This Row],[和暦年]]&amp;"年")</f>
        <v/>
      </c>
      <c r="D53" s="1" t="str">
        <f>IF(暦調整[[#This Row],[元号和暦年]]&lt;&gt;"","",IF(入力1[[#This Row],[（西暦年）]]&lt;&gt;"",入力1[[#This Row],[（西暦年）]]&amp;"年",""))</f>
        <v/>
      </c>
      <c r="E53" s="1" t="str">
        <f>IF(AND(暦調整[[#This Row],[元号和暦年]]="",暦調整[[#This Row],[西暦年（再掲）]]=""),"",IF(暦調整[[#This Row],[元号和暦年]]&lt;&gt;"",暦調整[元号和暦年],暦調整[西暦年（再掲）]))</f>
        <v/>
      </c>
      <c r="F53" s="3" t="str">
        <f>IF(暦調整[[#This Row],[年]]="","",DATEVALUE(暦調整[[#This Row],[年]]&amp;IF(入力1[[#This Row],[月]]="","1月",入力1[[#This Row],[月]]&amp;"月")&amp;IF(入力1[[#This Row],[日]]="","1日",入力1[[#This Row],[日]]&amp;"日")))</f>
        <v/>
      </c>
      <c r="G53" s="27" t="str">
        <f>IF(入力1[[#This Row],[eGFR]]="","",入力1[eGFR])</f>
        <v/>
      </c>
      <c r="H53" s="27" t="str">
        <f>IF(入力1[[#This Row],[尿蛋白定性]]="","",入力1[尿蛋白定性])</f>
        <v/>
      </c>
      <c r="K53" s="1">
        <v>46</v>
      </c>
      <c r="L53" s="3" t="str">
        <f>IFERROR(SMALL(暦調整[年月日合成],上詰昇順①[[#This Row],[番号]]),"")</f>
        <v/>
      </c>
      <c r="M53" s="1" t="str">
        <f>IFERROR(VLOOKUP(上詰昇順①[[#This Row],[年月日]],暦調整[[年月日合成]:[尿定性（再掲）]],2,FALSE),"")</f>
        <v/>
      </c>
      <c r="N53" s="1" t="str">
        <f>IFERROR(VLOOKUP(上詰昇順①[[#This Row],[年月日]],暦調整[[年月日合成]:[尿定性（再掲）]],3,FALSE),"")</f>
        <v/>
      </c>
      <c r="Q53" s="1">
        <v>46</v>
      </c>
      <c r="R53" s="28" t="str">
        <f>IF(COUNTBLANK(暦調整[[#This Row],[eGFR（再掲）]:[尿定性（再掲）]])=0,暦調整[[#This Row],[年月日合成]],"")</f>
        <v/>
      </c>
      <c r="S53" s="28" t="str">
        <f>IFERROR(SMALL(上詰昇順②[判定可能年月日],上詰昇順②[[#This Row],[番号]]),"")</f>
        <v/>
      </c>
      <c r="T53" t="str">
        <f>IFERROR(VLOOKUP(上詰昇順②[[#This Row],[年月日]],暦調整[[年月日合成]:[尿定性（再掲）]],2,FALSE),"")</f>
        <v/>
      </c>
      <c r="U53" t="str">
        <f>IFERROR(VLOOKUP(上詰昇順②[[#This Row],[年月日]],暦調整[[年月日合成]:[尿定性（再掲）]],3,FALSE),"")</f>
        <v/>
      </c>
      <c r="X53" s="1">
        <v>46</v>
      </c>
      <c r="Y53" s="3" t="str">
        <f>上詰昇順①[年月日]</f>
        <v/>
      </c>
      <c r="Z53" s="1" t="str">
        <f>上詰昇順①[対応eGFR]</f>
        <v/>
      </c>
      <c r="AC53" s="1">
        <v>46</v>
      </c>
      <c r="AD53" s="3" t="str">
        <f>上詰昇順②[[#This Row],[年月日]]</f>
        <v/>
      </c>
      <c r="AE53" s="1" t="str">
        <f>IF(上詰昇順②[対応eGFR]&lt;30,4,"")</f>
        <v/>
      </c>
      <c r="AF53" s="1" t="str">
        <f>IF(上詰昇順②[対応尿定性]="-",1,IF(上詰昇順②[対応尿定性]="±",2,IF(上詰昇順②[対応尿定性]="","",3)))</f>
        <v/>
      </c>
      <c r="AG53" s="1" t="str">
        <f>IF(グラフ用②[[#This Row],[eGFR判定]]&lt;&gt;"",グラフ用②[[#This Row],[eGFR判定]],グラフ用②[[#This Row],[尿検査判定]])</f>
        <v/>
      </c>
      <c r="AH53" s="1" t="str">
        <f>IF(グラフ用②[[#This Row],[最終判定①]]="","",IF(グラフ用②[[#This Row],[最終判定①]]=1,"第1期(腎症前期)",IF(グラフ用②[[#This Row],[最終判定①]]=2,"第2期(早期腎症期)",IF(グラフ用②[[#This Row],[最終判定①]]=3,"第3期(顕性腎症期)","第4期(腎不全期)"))))</f>
        <v/>
      </c>
    </row>
    <row r="54" spans="2:34" x14ac:dyDescent="0.55000000000000004">
      <c r="B54" s="1">
        <v>47</v>
      </c>
      <c r="C54" s="1" t="str">
        <f>IF(OR(入力1[[#This Row],[元号]]="",入力1[[#This Row],[和暦年]]=""),"",入力1[[#This Row],[元号]]&amp;入力1[[#This Row],[和暦年]]&amp;"年")</f>
        <v/>
      </c>
      <c r="D54" s="1" t="str">
        <f>IF(暦調整[[#This Row],[元号和暦年]]&lt;&gt;"","",IF(入力1[[#This Row],[（西暦年）]]&lt;&gt;"",入力1[[#This Row],[（西暦年）]]&amp;"年",""))</f>
        <v/>
      </c>
      <c r="E54" s="1" t="str">
        <f>IF(AND(暦調整[[#This Row],[元号和暦年]]="",暦調整[[#This Row],[西暦年（再掲）]]=""),"",IF(暦調整[[#This Row],[元号和暦年]]&lt;&gt;"",暦調整[元号和暦年],暦調整[西暦年（再掲）]))</f>
        <v/>
      </c>
      <c r="F54" s="3" t="str">
        <f>IF(暦調整[[#This Row],[年]]="","",DATEVALUE(暦調整[[#This Row],[年]]&amp;IF(入力1[[#This Row],[月]]="","1月",入力1[[#This Row],[月]]&amp;"月")&amp;IF(入力1[[#This Row],[日]]="","1日",入力1[[#This Row],[日]]&amp;"日")))</f>
        <v/>
      </c>
      <c r="G54" s="27" t="str">
        <f>IF(入力1[[#This Row],[eGFR]]="","",入力1[eGFR])</f>
        <v/>
      </c>
      <c r="H54" s="27" t="str">
        <f>IF(入力1[[#This Row],[尿蛋白定性]]="","",入力1[尿蛋白定性])</f>
        <v/>
      </c>
      <c r="K54" s="1">
        <v>47</v>
      </c>
      <c r="L54" s="3" t="str">
        <f>IFERROR(SMALL(暦調整[年月日合成],上詰昇順①[[#This Row],[番号]]),"")</f>
        <v/>
      </c>
      <c r="M54" s="1" t="str">
        <f>IFERROR(VLOOKUP(上詰昇順①[[#This Row],[年月日]],暦調整[[年月日合成]:[尿定性（再掲）]],2,FALSE),"")</f>
        <v/>
      </c>
      <c r="N54" s="1" t="str">
        <f>IFERROR(VLOOKUP(上詰昇順①[[#This Row],[年月日]],暦調整[[年月日合成]:[尿定性（再掲）]],3,FALSE),"")</f>
        <v/>
      </c>
      <c r="Q54" s="1">
        <v>47</v>
      </c>
      <c r="R54" s="28" t="str">
        <f>IF(COUNTBLANK(暦調整[[#This Row],[eGFR（再掲）]:[尿定性（再掲）]])=0,暦調整[[#This Row],[年月日合成]],"")</f>
        <v/>
      </c>
      <c r="S54" s="28" t="str">
        <f>IFERROR(SMALL(上詰昇順②[判定可能年月日],上詰昇順②[[#This Row],[番号]]),"")</f>
        <v/>
      </c>
      <c r="T54" t="str">
        <f>IFERROR(VLOOKUP(上詰昇順②[[#This Row],[年月日]],暦調整[[年月日合成]:[尿定性（再掲）]],2,FALSE),"")</f>
        <v/>
      </c>
      <c r="U54" t="str">
        <f>IFERROR(VLOOKUP(上詰昇順②[[#This Row],[年月日]],暦調整[[年月日合成]:[尿定性（再掲）]],3,FALSE),"")</f>
        <v/>
      </c>
      <c r="X54" s="1">
        <v>47</v>
      </c>
      <c r="Y54" s="3" t="str">
        <f>上詰昇順①[年月日]</f>
        <v/>
      </c>
      <c r="Z54" s="1" t="str">
        <f>上詰昇順①[対応eGFR]</f>
        <v/>
      </c>
      <c r="AC54" s="1">
        <v>47</v>
      </c>
      <c r="AD54" s="3" t="str">
        <f>上詰昇順②[[#This Row],[年月日]]</f>
        <v/>
      </c>
      <c r="AE54" s="1" t="str">
        <f>IF(上詰昇順②[対応eGFR]&lt;30,4,"")</f>
        <v/>
      </c>
      <c r="AF54" s="1" t="str">
        <f>IF(上詰昇順②[対応尿定性]="-",1,IF(上詰昇順②[対応尿定性]="±",2,IF(上詰昇順②[対応尿定性]="","",3)))</f>
        <v/>
      </c>
      <c r="AG54" s="1" t="str">
        <f>IF(グラフ用②[[#This Row],[eGFR判定]]&lt;&gt;"",グラフ用②[[#This Row],[eGFR判定]],グラフ用②[[#This Row],[尿検査判定]])</f>
        <v/>
      </c>
      <c r="AH54" s="1" t="str">
        <f>IF(グラフ用②[[#This Row],[最終判定①]]="","",IF(グラフ用②[[#This Row],[最終判定①]]=1,"第1期(腎症前期)",IF(グラフ用②[[#This Row],[最終判定①]]=2,"第2期(早期腎症期)",IF(グラフ用②[[#This Row],[最終判定①]]=3,"第3期(顕性腎症期)","第4期(腎不全期)"))))</f>
        <v/>
      </c>
    </row>
    <row r="55" spans="2:34" x14ac:dyDescent="0.55000000000000004">
      <c r="B55" s="1">
        <v>48</v>
      </c>
      <c r="C55" s="1" t="str">
        <f>IF(OR(入力1[[#This Row],[元号]]="",入力1[[#This Row],[和暦年]]=""),"",入力1[[#This Row],[元号]]&amp;入力1[[#This Row],[和暦年]]&amp;"年")</f>
        <v/>
      </c>
      <c r="D55" s="1" t="str">
        <f>IF(暦調整[[#This Row],[元号和暦年]]&lt;&gt;"","",IF(入力1[[#This Row],[（西暦年）]]&lt;&gt;"",入力1[[#This Row],[（西暦年）]]&amp;"年",""))</f>
        <v/>
      </c>
      <c r="E55" s="1" t="str">
        <f>IF(AND(暦調整[[#This Row],[元号和暦年]]="",暦調整[[#This Row],[西暦年（再掲）]]=""),"",IF(暦調整[[#This Row],[元号和暦年]]&lt;&gt;"",暦調整[元号和暦年],暦調整[西暦年（再掲）]))</f>
        <v/>
      </c>
      <c r="F55" s="3" t="str">
        <f>IF(暦調整[[#This Row],[年]]="","",DATEVALUE(暦調整[[#This Row],[年]]&amp;IF(入力1[[#This Row],[月]]="","1月",入力1[[#This Row],[月]]&amp;"月")&amp;IF(入力1[[#This Row],[日]]="","1日",入力1[[#This Row],[日]]&amp;"日")))</f>
        <v/>
      </c>
      <c r="G55" s="27" t="str">
        <f>IF(入力1[[#This Row],[eGFR]]="","",入力1[eGFR])</f>
        <v/>
      </c>
      <c r="H55" s="27" t="str">
        <f>IF(入力1[[#This Row],[尿蛋白定性]]="","",入力1[尿蛋白定性])</f>
        <v/>
      </c>
      <c r="K55" s="1">
        <v>48</v>
      </c>
      <c r="L55" s="3" t="str">
        <f>IFERROR(SMALL(暦調整[年月日合成],上詰昇順①[[#This Row],[番号]]),"")</f>
        <v/>
      </c>
      <c r="M55" s="1" t="str">
        <f>IFERROR(VLOOKUP(上詰昇順①[[#This Row],[年月日]],暦調整[[年月日合成]:[尿定性（再掲）]],2,FALSE),"")</f>
        <v/>
      </c>
      <c r="N55" s="1" t="str">
        <f>IFERROR(VLOOKUP(上詰昇順①[[#This Row],[年月日]],暦調整[[年月日合成]:[尿定性（再掲）]],3,FALSE),"")</f>
        <v/>
      </c>
      <c r="Q55" s="1">
        <v>48</v>
      </c>
      <c r="R55" s="28" t="str">
        <f>IF(COUNTBLANK(暦調整[[#This Row],[eGFR（再掲）]:[尿定性（再掲）]])=0,暦調整[[#This Row],[年月日合成]],"")</f>
        <v/>
      </c>
      <c r="S55" s="28" t="str">
        <f>IFERROR(SMALL(上詰昇順②[判定可能年月日],上詰昇順②[[#This Row],[番号]]),"")</f>
        <v/>
      </c>
      <c r="T55" t="str">
        <f>IFERROR(VLOOKUP(上詰昇順②[[#This Row],[年月日]],暦調整[[年月日合成]:[尿定性（再掲）]],2,FALSE),"")</f>
        <v/>
      </c>
      <c r="U55" t="str">
        <f>IFERROR(VLOOKUP(上詰昇順②[[#This Row],[年月日]],暦調整[[年月日合成]:[尿定性（再掲）]],3,FALSE),"")</f>
        <v/>
      </c>
      <c r="X55" s="1">
        <v>48</v>
      </c>
      <c r="Y55" s="3" t="str">
        <f>上詰昇順①[年月日]</f>
        <v/>
      </c>
      <c r="Z55" s="1" t="str">
        <f>上詰昇順①[対応eGFR]</f>
        <v/>
      </c>
      <c r="AC55" s="1">
        <v>48</v>
      </c>
      <c r="AD55" s="3" t="str">
        <f>上詰昇順②[[#This Row],[年月日]]</f>
        <v/>
      </c>
      <c r="AE55" s="1" t="str">
        <f>IF(上詰昇順②[対応eGFR]&lt;30,4,"")</f>
        <v/>
      </c>
      <c r="AF55" s="1" t="str">
        <f>IF(上詰昇順②[対応尿定性]="-",1,IF(上詰昇順②[対応尿定性]="±",2,IF(上詰昇順②[対応尿定性]="","",3)))</f>
        <v/>
      </c>
      <c r="AG55" s="1" t="str">
        <f>IF(グラフ用②[[#This Row],[eGFR判定]]&lt;&gt;"",グラフ用②[[#This Row],[eGFR判定]],グラフ用②[[#This Row],[尿検査判定]])</f>
        <v/>
      </c>
      <c r="AH55" s="1" t="str">
        <f>IF(グラフ用②[[#This Row],[最終判定①]]="","",IF(グラフ用②[[#This Row],[最終判定①]]=1,"第1期(腎症前期)",IF(グラフ用②[[#This Row],[最終判定①]]=2,"第2期(早期腎症期)",IF(グラフ用②[[#This Row],[最終判定①]]=3,"第3期(顕性腎症期)","第4期(腎不全期)"))))</f>
        <v/>
      </c>
    </row>
    <row r="56" spans="2:34" x14ac:dyDescent="0.55000000000000004">
      <c r="B56" s="1">
        <v>49</v>
      </c>
      <c r="C56" s="1" t="str">
        <f>IF(OR(入力1[[#This Row],[元号]]="",入力1[[#This Row],[和暦年]]=""),"",入力1[[#This Row],[元号]]&amp;入力1[[#This Row],[和暦年]]&amp;"年")</f>
        <v/>
      </c>
      <c r="D56" s="1" t="str">
        <f>IF(暦調整[[#This Row],[元号和暦年]]&lt;&gt;"","",IF(入力1[[#This Row],[（西暦年）]]&lt;&gt;"",入力1[[#This Row],[（西暦年）]]&amp;"年",""))</f>
        <v/>
      </c>
      <c r="E56" s="1" t="str">
        <f>IF(AND(暦調整[[#This Row],[元号和暦年]]="",暦調整[[#This Row],[西暦年（再掲）]]=""),"",IF(暦調整[[#This Row],[元号和暦年]]&lt;&gt;"",暦調整[元号和暦年],暦調整[西暦年（再掲）]))</f>
        <v/>
      </c>
      <c r="F56" s="3" t="str">
        <f>IF(暦調整[[#This Row],[年]]="","",DATEVALUE(暦調整[[#This Row],[年]]&amp;IF(入力1[[#This Row],[月]]="","1月",入力1[[#This Row],[月]]&amp;"月")&amp;IF(入力1[[#This Row],[日]]="","1日",入力1[[#This Row],[日]]&amp;"日")))</f>
        <v/>
      </c>
      <c r="G56" s="27" t="str">
        <f>IF(入力1[[#This Row],[eGFR]]="","",入力1[eGFR])</f>
        <v/>
      </c>
      <c r="H56" s="27" t="str">
        <f>IF(入力1[[#This Row],[尿蛋白定性]]="","",入力1[尿蛋白定性])</f>
        <v/>
      </c>
      <c r="K56" s="1">
        <v>49</v>
      </c>
      <c r="L56" s="3" t="str">
        <f>IFERROR(SMALL(暦調整[年月日合成],上詰昇順①[[#This Row],[番号]]),"")</f>
        <v/>
      </c>
      <c r="M56" s="1" t="str">
        <f>IFERROR(VLOOKUP(上詰昇順①[[#This Row],[年月日]],暦調整[[年月日合成]:[尿定性（再掲）]],2,FALSE),"")</f>
        <v/>
      </c>
      <c r="N56" s="1" t="str">
        <f>IFERROR(VLOOKUP(上詰昇順①[[#This Row],[年月日]],暦調整[[年月日合成]:[尿定性（再掲）]],3,FALSE),"")</f>
        <v/>
      </c>
      <c r="Q56" s="1">
        <v>49</v>
      </c>
      <c r="R56" s="28" t="str">
        <f>IF(COUNTBLANK(暦調整[[#This Row],[eGFR（再掲）]:[尿定性（再掲）]])=0,暦調整[[#This Row],[年月日合成]],"")</f>
        <v/>
      </c>
      <c r="S56" s="28" t="str">
        <f>IFERROR(SMALL(上詰昇順②[判定可能年月日],上詰昇順②[[#This Row],[番号]]),"")</f>
        <v/>
      </c>
      <c r="T56" t="str">
        <f>IFERROR(VLOOKUP(上詰昇順②[[#This Row],[年月日]],暦調整[[年月日合成]:[尿定性（再掲）]],2,FALSE),"")</f>
        <v/>
      </c>
      <c r="U56" t="str">
        <f>IFERROR(VLOOKUP(上詰昇順②[[#This Row],[年月日]],暦調整[[年月日合成]:[尿定性（再掲）]],3,FALSE),"")</f>
        <v/>
      </c>
      <c r="X56" s="1">
        <v>49</v>
      </c>
      <c r="Y56" s="3" t="str">
        <f>上詰昇順①[年月日]</f>
        <v/>
      </c>
      <c r="Z56" s="1" t="str">
        <f>上詰昇順①[対応eGFR]</f>
        <v/>
      </c>
      <c r="AC56" s="1">
        <v>49</v>
      </c>
      <c r="AD56" s="3" t="str">
        <f>上詰昇順②[[#This Row],[年月日]]</f>
        <v/>
      </c>
      <c r="AE56" s="1" t="str">
        <f>IF(上詰昇順②[対応eGFR]&lt;30,4,"")</f>
        <v/>
      </c>
      <c r="AF56" s="1" t="str">
        <f>IF(上詰昇順②[対応尿定性]="-",1,IF(上詰昇順②[対応尿定性]="±",2,IF(上詰昇順②[対応尿定性]="","",3)))</f>
        <v/>
      </c>
      <c r="AG56" s="1" t="str">
        <f>IF(グラフ用②[[#This Row],[eGFR判定]]&lt;&gt;"",グラフ用②[[#This Row],[eGFR判定]],グラフ用②[[#This Row],[尿検査判定]])</f>
        <v/>
      </c>
      <c r="AH56" s="1" t="str">
        <f>IF(グラフ用②[[#This Row],[最終判定①]]="","",IF(グラフ用②[[#This Row],[最終判定①]]=1,"第1期(腎症前期)",IF(グラフ用②[[#This Row],[最終判定①]]=2,"第2期(早期腎症期)",IF(グラフ用②[[#This Row],[最終判定①]]=3,"第3期(顕性腎症期)","第4期(腎不全期)"))))</f>
        <v/>
      </c>
    </row>
    <row r="57" spans="2:34" x14ac:dyDescent="0.55000000000000004">
      <c r="B57" s="1">
        <v>50</v>
      </c>
      <c r="C57" s="1" t="str">
        <f>IF(OR(入力1[[#This Row],[元号]]="",入力1[[#This Row],[和暦年]]=""),"",入力1[[#This Row],[元号]]&amp;入力1[[#This Row],[和暦年]]&amp;"年")</f>
        <v/>
      </c>
      <c r="D57" s="1" t="str">
        <f>IF(暦調整[[#This Row],[元号和暦年]]&lt;&gt;"","",IF(入力1[[#This Row],[（西暦年）]]&lt;&gt;"",入力1[[#This Row],[（西暦年）]]&amp;"年",""))</f>
        <v/>
      </c>
      <c r="E57" s="1" t="str">
        <f>IF(AND(暦調整[[#This Row],[元号和暦年]]="",暦調整[[#This Row],[西暦年（再掲）]]=""),"",IF(暦調整[[#This Row],[元号和暦年]]&lt;&gt;"",暦調整[元号和暦年],暦調整[西暦年（再掲）]))</f>
        <v/>
      </c>
      <c r="F57" s="3" t="str">
        <f>IF(暦調整[[#This Row],[年]]="","",DATEVALUE(暦調整[[#This Row],[年]]&amp;IF(入力1[[#This Row],[月]]="","1月",入力1[[#This Row],[月]]&amp;"月")&amp;IF(入力1[[#This Row],[日]]="","1日",入力1[[#This Row],[日]]&amp;"日")))</f>
        <v/>
      </c>
      <c r="G57" s="27" t="str">
        <f>IF(入力1[[#This Row],[eGFR]]="","",入力1[eGFR])</f>
        <v/>
      </c>
      <c r="H57" s="27" t="str">
        <f>IF(入力1[[#This Row],[尿蛋白定性]]="","",入力1[尿蛋白定性])</f>
        <v/>
      </c>
      <c r="K57" s="1">
        <v>50</v>
      </c>
      <c r="L57" s="3" t="str">
        <f>IFERROR(SMALL(暦調整[年月日合成],上詰昇順①[[#This Row],[番号]]),"")</f>
        <v/>
      </c>
      <c r="M57" s="1" t="str">
        <f>IFERROR(VLOOKUP(上詰昇順①[[#This Row],[年月日]],暦調整[[年月日合成]:[尿定性（再掲）]],2,FALSE),"")</f>
        <v/>
      </c>
      <c r="N57" s="1" t="str">
        <f>IFERROR(VLOOKUP(上詰昇順①[[#This Row],[年月日]],暦調整[[年月日合成]:[尿定性（再掲）]],3,FALSE),"")</f>
        <v/>
      </c>
      <c r="Q57" s="1">
        <v>50</v>
      </c>
      <c r="R57" s="28" t="str">
        <f>IF(COUNTBLANK(暦調整[[#This Row],[eGFR（再掲）]:[尿定性（再掲）]])=0,暦調整[[#This Row],[年月日合成]],"")</f>
        <v/>
      </c>
      <c r="S57" s="28" t="str">
        <f>IFERROR(SMALL(上詰昇順②[判定可能年月日],上詰昇順②[[#This Row],[番号]]),"")</f>
        <v/>
      </c>
      <c r="T57" t="str">
        <f>IFERROR(VLOOKUP(上詰昇順②[[#This Row],[年月日]],暦調整[[年月日合成]:[尿定性（再掲）]],2,FALSE),"")</f>
        <v/>
      </c>
      <c r="U57" t="str">
        <f>IFERROR(VLOOKUP(上詰昇順②[[#This Row],[年月日]],暦調整[[年月日合成]:[尿定性（再掲）]],3,FALSE),"")</f>
        <v/>
      </c>
      <c r="X57" s="1">
        <v>50</v>
      </c>
      <c r="Y57" s="3" t="str">
        <f>上詰昇順①[年月日]</f>
        <v/>
      </c>
      <c r="Z57" s="1" t="str">
        <f>上詰昇順①[対応eGFR]</f>
        <v/>
      </c>
      <c r="AC57" s="1">
        <v>50</v>
      </c>
      <c r="AD57" s="3" t="str">
        <f>上詰昇順②[[#This Row],[年月日]]</f>
        <v/>
      </c>
      <c r="AE57" s="1" t="str">
        <f>IF(上詰昇順②[対応eGFR]&lt;30,4,"")</f>
        <v/>
      </c>
      <c r="AF57" s="1" t="str">
        <f>IF(上詰昇順②[対応尿定性]="-",1,IF(上詰昇順②[対応尿定性]="±",2,IF(上詰昇順②[対応尿定性]="","",3)))</f>
        <v/>
      </c>
      <c r="AG57" s="1" t="str">
        <f>IF(グラフ用②[[#This Row],[eGFR判定]]&lt;&gt;"",グラフ用②[[#This Row],[eGFR判定]],グラフ用②[[#This Row],[尿検査判定]])</f>
        <v/>
      </c>
      <c r="AH57" s="1" t="str">
        <f>IF(グラフ用②[[#This Row],[最終判定①]]="","",IF(グラフ用②[[#This Row],[最終判定①]]=1,"第1期(腎症前期)",IF(グラフ用②[[#This Row],[最終判定①]]=2,"第2期(早期腎症期)",IF(グラフ用②[[#This Row],[最終判定①]]=3,"第3期(顕性腎症期)","第4期(腎不全期)"))))</f>
        <v/>
      </c>
    </row>
    <row r="58" spans="2:34" x14ac:dyDescent="0.55000000000000004">
      <c r="B58" s="1">
        <v>51</v>
      </c>
      <c r="C58" s="1" t="str">
        <f>IF(OR(入力1[[#This Row],[元号]]="",入力1[[#This Row],[和暦年]]=""),"",入力1[[#This Row],[元号]]&amp;入力1[[#This Row],[和暦年]]&amp;"年")</f>
        <v/>
      </c>
      <c r="D58" s="1" t="str">
        <f>IF(暦調整[[#This Row],[元号和暦年]]&lt;&gt;"","",IF(入力1[[#This Row],[（西暦年）]]&lt;&gt;"",入力1[[#This Row],[（西暦年）]]&amp;"年",""))</f>
        <v/>
      </c>
      <c r="E58" s="1" t="str">
        <f>IF(AND(暦調整[[#This Row],[元号和暦年]]="",暦調整[[#This Row],[西暦年（再掲）]]=""),"",IF(暦調整[[#This Row],[元号和暦年]]&lt;&gt;"",暦調整[元号和暦年],暦調整[西暦年（再掲）]))</f>
        <v/>
      </c>
      <c r="F58" s="3" t="str">
        <f>IF(暦調整[[#This Row],[年]]="","",DATEVALUE(暦調整[[#This Row],[年]]&amp;IF(入力1[[#This Row],[月]]="","1月",入力1[[#This Row],[月]]&amp;"月")&amp;IF(入力1[[#This Row],[日]]="","1日",入力1[[#This Row],[日]]&amp;"日")))</f>
        <v/>
      </c>
      <c r="G58" s="27" t="str">
        <f>IF(入力1[[#This Row],[eGFR]]="","",入力1[eGFR])</f>
        <v/>
      </c>
      <c r="H58" s="27" t="str">
        <f>IF(入力1[[#This Row],[尿蛋白定性]]="","",入力1[尿蛋白定性])</f>
        <v/>
      </c>
      <c r="K58" s="1">
        <v>51</v>
      </c>
      <c r="L58" s="3" t="str">
        <f>IFERROR(SMALL(暦調整[年月日合成],上詰昇順①[[#This Row],[番号]]),"")</f>
        <v/>
      </c>
      <c r="M58" s="1" t="str">
        <f>IFERROR(VLOOKUP(上詰昇順①[[#This Row],[年月日]],暦調整[[年月日合成]:[尿定性（再掲）]],2,FALSE),"")</f>
        <v/>
      </c>
      <c r="N58" s="1" t="str">
        <f>IFERROR(VLOOKUP(上詰昇順①[[#This Row],[年月日]],暦調整[[年月日合成]:[尿定性（再掲）]],3,FALSE),"")</f>
        <v/>
      </c>
      <c r="Q58" s="1">
        <v>51</v>
      </c>
      <c r="R58" s="28" t="str">
        <f>IF(COUNTBLANK(暦調整[[#This Row],[eGFR（再掲）]:[尿定性（再掲）]])=0,暦調整[[#This Row],[年月日合成]],"")</f>
        <v/>
      </c>
      <c r="S58" s="28" t="str">
        <f>IFERROR(SMALL(上詰昇順②[判定可能年月日],上詰昇順②[[#This Row],[番号]]),"")</f>
        <v/>
      </c>
      <c r="T58" t="str">
        <f>IFERROR(VLOOKUP(上詰昇順②[[#This Row],[年月日]],暦調整[[年月日合成]:[尿定性（再掲）]],2,FALSE),"")</f>
        <v/>
      </c>
      <c r="U58" t="str">
        <f>IFERROR(VLOOKUP(上詰昇順②[[#This Row],[年月日]],暦調整[[年月日合成]:[尿定性（再掲）]],3,FALSE),"")</f>
        <v/>
      </c>
      <c r="X58" s="1">
        <v>51</v>
      </c>
      <c r="Y58" s="3" t="str">
        <f>上詰昇順①[年月日]</f>
        <v/>
      </c>
      <c r="Z58" s="1" t="str">
        <f>上詰昇順①[対応eGFR]</f>
        <v/>
      </c>
      <c r="AC58" s="1">
        <v>51</v>
      </c>
      <c r="AD58" s="3" t="str">
        <f>上詰昇順②[[#This Row],[年月日]]</f>
        <v/>
      </c>
      <c r="AE58" s="1" t="str">
        <f>IF(上詰昇順②[対応eGFR]&lt;30,4,"")</f>
        <v/>
      </c>
      <c r="AF58" s="1" t="str">
        <f>IF(上詰昇順②[対応尿定性]="-",1,IF(上詰昇順②[対応尿定性]="±",2,IF(上詰昇順②[対応尿定性]="","",3)))</f>
        <v/>
      </c>
      <c r="AG58" s="1" t="str">
        <f>IF(グラフ用②[[#This Row],[eGFR判定]]&lt;&gt;"",グラフ用②[[#This Row],[eGFR判定]],グラフ用②[[#This Row],[尿検査判定]])</f>
        <v/>
      </c>
      <c r="AH58" s="1" t="str">
        <f>IF(グラフ用②[[#This Row],[最終判定①]]="","",IF(グラフ用②[[#This Row],[最終判定①]]=1,"第1期(腎症前期)",IF(グラフ用②[[#This Row],[最終判定①]]=2,"第2期(早期腎症期)",IF(グラフ用②[[#This Row],[最終判定①]]=3,"第3期(顕性腎症期)","第4期(腎不全期)"))))</f>
        <v/>
      </c>
    </row>
    <row r="59" spans="2:34" x14ac:dyDescent="0.55000000000000004">
      <c r="B59" s="1">
        <v>52</v>
      </c>
      <c r="C59" s="1" t="str">
        <f>IF(OR(入力1[[#This Row],[元号]]="",入力1[[#This Row],[和暦年]]=""),"",入力1[[#This Row],[元号]]&amp;入力1[[#This Row],[和暦年]]&amp;"年")</f>
        <v/>
      </c>
      <c r="D59" s="1" t="str">
        <f>IF(暦調整[[#This Row],[元号和暦年]]&lt;&gt;"","",IF(入力1[[#This Row],[（西暦年）]]&lt;&gt;"",入力1[[#This Row],[（西暦年）]]&amp;"年",""))</f>
        <v/>
      </c>
      <c r="E59" s="1" t="str">
        <f>IF(AND(暦調整[[#This Row],[元号和暦年]]="",暦調整[[#This Row],[西暦年（再掲）]]=""),"",IF(暦調整[[#This Row],[元号和暦年]]&lt;&gt;"",暦調整[元号和暦年],暦調整[西暦年（再掲）]))</f>
        <v/>
      </c>
      <c r="F59" s="3" t="str">
        <f>IF(暦調整[[#This Row],[年]]="","",DATEVALUE(暦調整[[#This Row],[年]]&amp;IF(入力1[[#This Row],[月]]="","1月",入力1[[#This Row],[月]]&amp;"月")&amp;IF(入力1[[#This Row],[日]]="","1日",入力1[[#This Row],[日]]&amp;"日")))</f>
        <v/>
      </c>
      <c r="G59" s="27" t="str">
        <f>IF(入力1[[#This Row],[eGFR]]="","",入力1[eGFR])</f>
        <v/>
      </c>
      <c r="H59" s="27" t="str">
        <f>IF(入力1[[#This Row],[尿蛋白定性]]="","",入力1[尿蛋白定性])</f>
        <v/>
      </c>
      <c r="K59" s="1">
        <v>52</v>
      </c>
      <c r="L59" s="3" t="str">
        <f>IFERROR(SMALL(暦調整[年月日合成],上詰昇順①[[#This Row],[番号]]),"")</f>
        <v/>
      </c>
      <c r="M59" s="1" t="str">
        <f>IFERROR(VLOOKUP(上詰昇順①[[#This Row],[年月日]],暦調整[[年月日合成]:[尿定性（再掲）]],2,FALSE),"")</f>
        <v/>
      </c>
      <c r="N59" s="1" t="str">
        <f>IFERROR(VLOOKUP(上詰昇順①[[#This Row],[年月日]],暦調整[[年月日合成]:[尿定性（再掲）]],3,FALSE),"")</f>
        <v/>
      </c>
      <c r="Q59" s="1">
        <v>52</v>
      </c>
      <c r="R59" s="28" t="str">
        <f>IF(COUNTBLANK(暦調整[[#This Row],[eGFR（再掲）]:[尿定性（再掲）]])=0,暦調整[[#This Row],[年月日合成]],"")</f>
        <v/>
      </c>
      <c r="S59" s="28" t="str">
        <f>IFERROR(SMALL(上詰昇順②[判定可能年月日],上詰昇順②[[#This Row],[番号]]),"")</f>
        <v/>
      </c>
      <c r="T59" t="str">
        <f>IFERROR(VLOOKUP(上詰昇順②[[#This Row],[年月日]],暦調整[[年月日合成]:[尿定性（再掲）]],2,FALSE),"")</f>
        <v/>
      </c>
      <c r="U59" t="str">
        <f>IFERROR(VLOOKUP(上詰昇順②[[#This Row],[年月日]],暦調整[[年月日合成]:[尿定性（再掲）]],3,FALSE),"")</f>
        <v/>
      </c>
      <c r="X59" s="1">
        <v>52</v>
      </c>
      <c r="Y59" s="3" t="str">
        <f>上詰昇順①[年月日]</f>
        <v/>
      </c>
      <c r="Z59" s="1" t="str">
        <f>上詰昇順①[対応eGFR]</f>
        <v/>
      </c>
      <c r="AC59" s="1">
        <v>52</v>
      </c>
      <c r="AD59" s="3" t="str">
        <f>上詰昇順②[[#This Row],[年月日]]</f>
        <v/>
      </c>
      <c r="AE59" s="1" t="str">
        <f>IF(上詰昇順②[対応eGFR]&lt;30,4,"")</f>
        <v/>
      </c>
      <c r="AF59" s="1" t="str">
        <f>IF(上詰昇順②[対応尿定性]="-",1,IF(上詰昇順②[対応尿定性]="±",2,IF(上詰昇順②[対応尿定性]="","",3)))</f>
        <v/>
      </c>
      <c r="AG59" s="1" t="str">
        <f>IF(グラフ用②[[#This Row],[eGFR判定]]&lt;&gt;"",グラフ用②[[#This Row],[eGFR判定]],グラフ用②[[#This Row],[尿検査判定]])</f>
        <v/>
      </c>
      <c r="AH59" s="1" t="str">
        <f>IF(グラフ用②[[#This Row],[最終判定①]]="","",IF(グラフ用②[[#This Row],[最終判定①]]=1,"第1期(腎症前期)",IF(グラフ用②[[#This Row],[最終判定①]]=2,"第2期(早期腎症期)",IF(グラフ用②[[#This Row],[最終判定①]]=3,"第3期(顕性腎症期)","第4期(腎不全期)"))))</f>
        <v/>
      </c>
    </row>
    <row r="60" spans="2:34" x14ac:dyDescent="0.55000000000000004">
      <c r="B60" s="1">
        <v>53</v>
      </c>
      <c r="C60" s="1" t="str">
        <f>IF(OR(入力1[[#This Row],[元号]]="",入力1[[#This Row],[和暦年]]=""),"",入力1[[#This Row],[元号]]&amp;入力1[[#This Row],[和暦年]]&amp;"年")</f>
        <v/>
      </c>
      <c r="D60" s="1" t="str">
        <f>IF(暦調整[[#This Row],[元号和暦年]]&lt;&gt;"","",IF(入力1[[#This Row],[（西暦年）]]&lt;&gt;"",入力1[[#This Row],[（西暦年）]]&amp;"年",""))</f>
        <v/>
      </c>
      <c r="E60" s="1" t="str">
        <f>IF(AND(暦調整[[#This Row],[元号和暦年]]="",暦調整[[#This Row],[西暦年（再掲）]]=""),"",IF(暦調整[[#This Row],[元号和暦年]]&lt;&gt;"",暦調整[元号和暦年],暦調整[西暦年（再掲）]))</f>
        <v/>
      </c>
      <c r="F60" s="3" t="str">
        <f>IF(暦調整[[#This Row],[年]]="","",DATEVALUE(暦調整[[#This Row],[年]]&amp;IF(入力1[[#This Row],[月]]="","1月",入力1[[#This Row],[月]]&amp;"月")&amp;IF(入力1[[#This Row],[日]]="","1日",入力1[[#This Row],[日]]&amp;"日")))</f>
        <v/>
      </c>
      <c r="G60" s="27" t="str">
        <f>IF(入力1[[#This Row],[eGFR]]="","",入力1[eGFR])</f>
        <v/>
      </c>
      <c r="H60" s="27" t="str">
        <f>IF(入力1[[#This Row],[尿蛋白定性]]="","",入力1[尿蛋白定性])</f>
        <v/>
      </c>
      <c r="K60" s="1">
        <v>53</v>
      </c>
      <c r="L60" s="3" t="str">
        <f>IFERROR(SMALL(暦調整[年月日合成],上詰昇順①[[#This Row],[番号]]),"")</f>
        <v/>
      </c>
      <c r="M60" s="1" t="str">
        <f>IFERROR(VLOOKUP(上詰昇順①[[#This Row],[年月日]],暦調整[[年月日合成]:[尿定性（再掲）]],2,FALSE),"")</f>
        <v/>
      </c>
      <c r="N60" s="1" t="str">
        <f>IFERROR(VLOOKUP(上詰昇順①[[#This Row],[年月日]],暦調整[[年月日合成]:[尿定性（再掲）]],3,FALSE),"")</f>
        <v/>
      </c>
      <c r="Q60" s="1">
        <v>53</v>
      </c>
      <c r="R60" s="28" t="str">
        <f>IF(COUNTBLANK(暦調整[[#This Row],[eGFR（再掲）]:[尿定性（再掲）]])=0,暦調整[[#This Row],[年月日合成]],"")</f>
        <v/>
      </c>
      <c r="S60" s="28" t="str">
        <f>IFERROR(SMALL(上詰昇順②[判定可能年月日],上詰昇順②[[#This Row],[番号]]),"")</f>
        <v/>
      </c>
      <c r="T60" t="str">
        <f>IFERROR(VLOOKUP(上詰昇順②[[#This Row],[年月日]],暦調整[[年月日合成]:[尿定性（再掲）]],2,FALSE),"")</f>
        <v/>
      </c>
      <c r="U60" t="str">
        <f>IFERROR(VLOOKUP(上詰昇順②[[#This Row],[年月日]],暦調整[[年月日合成]:[尿定性（再掲）]],3,FALSE),"")</f>
        <v/>
      </c>
      <c r="X60" s="1">
        <v>53</v>
      </c>
      <c r="Y60" s="3" t="str">
        <f>上詰昇順①[年月日]</f>
        <v/>
      </c>
      <c r="Z60" s="1" t="str">
        <f>上詰昇順①[対応eGFR]</f>
        <v/>
      </c>
      <c r="AC60" s="1">
        <v>53</v>
      </c>
      <c r="AD60" s="3" t="str">
        <f>上詰昇順②[[#This Row],[年月日]]</f>
        <v/>
      </c>
      <c r="AE60" s="1" t="str">
        <f>IF(上詰昇順②[対応eGFR]&lt;30,4,"")</f>
        <v/>
      </c>
      <c r="AF60" s="1" t="str">
        <f>IF(上詰昇順②[対応尿定性]="-",1,IF(上詰昇順②[対応尿定性]="±",2,IF(上詰昇順②[対応尿定性]="","",3)))</f>
        <v/>
      </c>
      <c r="AG60" s="1" t="str">
        <f>IF(グラフ用②[[#This Row],[eGFR判定]]&lt;&gt;"",グラフ用②[[#This Row],[eGFR判定]],グラフ用②[[#This Row],[尿検査判定]])</f>
        <v/>
      </c>
      <c r="AH60" s="1" t="str">
        <f>IF(グラフ用②[[#This Row],[最終判定①]]="","",IF(グラフ用②[[#This Row],[最終判定①]]=1,"第1期(腎症前期)",IF(グラフ用②[[#This Row],[最終判定①]]=2,"第2期(早期腎症期)",IF(グラフ用②[[#This Row],[最終判定①]]=3,"第3期(顕性腎症期)","第4期(腎不全期)"))))</f>
        <v/>
      </c>
    </row>
    <row r="61" spans="2:34" x14ac:dyDescent="0.55000000000000004">
      <c r="B61" s="1">
        <v>54</v>
      </c>
      <c r="C61" s="1" t="str">
        <f>IF(OR(入力1[[#This Row],[元号]]="",入力1[[#This Row],[和暦年]]=""),"",入力1[[#This Row],[元号]]&amp;入力1[[#This Row],[和暦年]]&amp;"年")</f>
        <v/>
      </c>
      <c r="D61" s="1" t="str">
        <f>IF(暦調整[[#This Row],[元号和暦年]]&lt;&gt;"","",IF(入力1[[#This Row],[（西暦年）]]&lt;&gt;"",入力1[[#This Row],[（西暦年）]]&amp;"年",""))</f>
        <v/>
      </c>
      <c r="E61" s="1" t="str">
        <f>IF(AND(暦調整[[#This Row],[元号和暦年]]="",暦調整[[#This Row],[西暦年（再掲）]]=""),"",IF(暦調整[[#This Row],[元号和暦年]]&lt;&gt;"",暦調整[元号和暦年],暦調整[西暦年（再掲）]))</f>
        <v/>
      </c>
      <c r="F61" s="3" t="str">
        <f>IF(暦調整[[#This Row],[年]]="","",DATEVALUE(暦調整[[#This Row],[年]]&amp;IF(入力1[[#This Row],[月]]="","1月",入力1[[#This Row],[月]]&amp;"月")&amp;IF(入力1[[#This Row],[日]]="","1日",入力1[[#This Row],[日]]&amp;"日")))</f>
        <v/>
      </c>
      <c r="G61" s="27" t="str">
        <f>IF(入力1[[#This Row],[eGFR]]="","",入力1[eGFR])</f>
        <v/>
      </c>
      <c r="H61" s="27" t="str">
        <f>IF(入力1[[#This Row],[尿蛋白定性]]="","",入力1[尿蛋白定性])</f>
        <v/>
      </c>
      <c r="K61" s="1">
        <v>54</v>
      </c>
      <c r="L61" s="3" t="str">
        <f>IFERROR(SMALL(暦調整[年月日合成],上詰昇順①[[#This Row],[番号]]),"")</f>
        <v/>
      </c>
      <c r="M61" s="1" t="str">
        <f>IFERROR(VLOOKUP(上詰昇順①[[#This Row],[年月日]],暦調整[[年月日合成]:[尿定性（再掲）]],2,FALSE),"")</f>
        <v/>
      </c>
      <c r="N61" s="1" t="str">
        <f>IFERROR(VLOOKUP(上詰昇順①[[#This Row],[年月日]],暦調整[[年月日合成]:[尿定性（再掲）]],3,FALSE),"")</f>
        <v/>
      </c>
      <c r="Q61" s="1">
        <v>54</v>
      </c>
      <c r="R61" s="28" t="str">
        <f>IF(COUNTBLANK(暦調整[[#This Row],[eGFR（再掲）]:[尿定性（再掲）]])=0,暦調整[[#This Row],[年月日合成]],"")</f>
        <v/>
      </c>
      <c r="S61" s="28" t="str">
        <f>IFERROR(SMALL(上詰昇順②[判定可能年月日],上詰昇順②[[#This Row],[番号]]),"")</f>
        <v/>
      </c>
      <c r="T61" t="str">
        <f>IFERROR(VLOOKUP(上詰昇順②[[#This Row],[年月日]],暦調整[[年月日合成]:[尿定性（再掲）]],2,FALSE),"")</f>
        <v/>
      </c>
      <c r="U61" t="str">
        <f>IFERROR(VLOOKUP(上詰昇順②[[#This Row],[年月日]],暦調整[[年月日合成]:[尿定性（再掲）]],3,FALSE),"")</f>
        <v/>
      </c>
      <c r="X61" s="1">
        <v>54</v>
      </c>
      <c r="Y61" s="3" t="str">
        <f>上詰昇順①[年月日]</f>
        <v/>
      </c>
      <c r="Z61" s="1" t="str">
        <f>上詰昇順①[対応eGFR]</f>
        <v/>
      </c>
      <c r="AC61" s="1">
        <v>54</v>
      </c>
      <c r="AD61" s="3" t="str">
        <f>上詰昇順②[[#This Row],[年月日]]</f>
        <v/>
      </c>
      <c r="AE61" s="1" t="str">
        <f>IF(上詰昇順②[対応eGFR]&lt;30,4,"")</f>
        <v/>
      </c>
      <c r="AF61" s="1" t="str">
        <f>IF(上詰昇順②[対応尿定性]="-",1,IF(上詰昇順②[対応尿定性]="±",2,IF(上詰昇順②[対応尿定性]="","",3)))</f>
        <v/>
      </c>
      <c r="AG61" s="1" t="str">
        <f>IF(グラフ用②[[#This Row],[eGFR判定]]&lt;&gt;"",グラフ用②[[#This Row],[eGFR判定]],グラフ用②[[#This Row],[尿検査判定]])</f>
        <v/>
      </c>
      <c r="AH61" s="1" t="str">
        <f>IF(グラフ用②[[#This Row],[最終判定①]]="","",IF(グラフ用②[[#This Row],[最終判定①]]=1,"第1期(腎症前期)",IF(グラフ用②[[#This Row],[最終判定①]]=2,"第2期(早期腎症期)",IF(グラフ用②[[#This Row],[最終判定①]]=3,"第3期(顕性腎症期)","第4期(腎不全期)"))))</f>
        <v/>
      </c>
    </row>
    <row r="62" spans="2:34" x14ac:dyDescent="0.55000000000000004">
      <c r="B62" s="1">
        <v>55</v>
      </c>
      <c r="C62" s="1" t="str">
        <f>IF(OR(入力1[[#This Row],[元号]]="",入力1[[#This Row],[和暦年]]=""),"",入力1[[#This Row],[元号]]&amp;入力1[[#This Row],[和暦年]]&amp;"年")</f>
        <v/>
      </c>
      <c r="D62" s="1" t="str">
        <f>IF(暦調整[[#This Row],[元号和暦年]]&lt;&gt;"","",IF(入力1[[#This Row],[（西暦年）]]&lt;&gt;"",入力1[[#This Row],[（西暦年）]]&amp;"年",""))</f>
        <v/>
      </c>
      <c r="E62" s="1" t="str">
        <f>IF(AND(暦調整[[#This Row],[元号和暦年]]="",暦調整[[#This Row],[西暦年（再掲）]]=""),"",IF(暦調整[[#This Row],[元号和暦年]]&lt;&gt;"",暦調整[元号和暦年],暦調整[西暦年（再掲）]))</f>
        <v/>
      </c>
      <c r="F62" s="3" t="str">
        <f>IF(暦調整[[#This Row],[年]]="","",DATEVALUE(暦調整[[#This Row],[年]]&amp;IF(入力1[[#This Row],[月]]="","1月",入力1[[#This Row],[月]]&amp;"月")&amp;IF(入力1[[#This Row],[日]]="","1日",入力1[[#This Row],[日]]&amp;"日")))</f>
        <v/>
      </c>
      <c r="G62" s="27" t="str">
        <f>IF(入力1[[#This Row],[eGFR]]="","",入力1[eGFR])</f>
        <v/>
      </c>
      <c r="H62" s="27" t="str">
        <f>IF(入力1[[#This Row],[尿蛋白定性]]="","",入力1[尿蛋白定性])</f>
        <v/>
      </c>
      <c r="K62" s="1">
        <v>55</v>
      </c>
      <c r="L62" s="3" t="str">
        <f>IFERROR(SMALL(暦調整[年月日合成],上詰昇順①[[#This Row],[番号]]),"")</f>
        <v/>
      </c>
      <c r="M62" s="1" t="str">
        <f>IFERROR(VLOOKUP(上詰昇順①[[#This Row],[年月日]],暦調整[[年月日合成]:[尿定性（再掲）]],2,FALSE),"")</f>
        <v/>
      </c>
      <c r="N62" s="1" t="str">
        <f>IFERROR(VLOOKUP(上詰昇順①[[#This Row],[年月日]],暦調整[[年月日合成]:[尿定性（再掲）]],3,FALSE),"")</f>
        <v/>
      </c>
      <c r="Q62" s="1">
        <v>55</v>
      </c>
      <c r="R62" s="28" t="str">
        <f>IF(COUNTBLANK(暦調整[[#This Row],[eGFR（再掲）]:[尿定性（再掲）]])=0,暦調整[[#This Row],[年月日合成]],"")</f>
        <v/>
      </c>
      <c r="S62" s="28" t="str">
        <f>IFERROR(SMALL(上詰昇順②[判定可能年月日],上詰昇順②[[#This Row],[番号]]),"")</f>
        <v/>
      </c>
      <c r="T62" t="str">
        <f>IFERROR(VLOOKUP(上詰昇順②[[#This Row],[年月日]],暦調整[[年月日合成]:[尿定性（再掲）]],2,FALSE),"")</f>
        <v/>
      </c>
      <c r="U62" t="str">
        <f>IFERROR(VLOOKUP(上詰昇順②[[#This Row],[年月日]],暦調整[[年月日合成]:[尿定性（再掲）]],3,FALSE),"")</f>
        <v/>
      </c>
      <c r="X62" s="1">
        <v>55</v>
      </c>
      <c r="Y62" s="3" t="str">
        <f>上詰昇順①[年月日]</f>
        <v/>
      </c>
      <c r="Z62" s="1" t="str">
        <f>上詰昇順①[対応eGFR]</f>
        <v/>
      </c>
      <c r="AC62" s="1">
        <v>55</v>
      </c>
      <c r="AD62" s="3" t="str">
        <f>上詰昇順②[[#This Row],[年月日]]</f>
        <v/>
      </c>
      <c r="AE62" s="1" t="str">
        <f>IF(上詰昇順②[対応eGFR]&lt;30,4,"")</f>
        <v/>
      </c>
      <c r="AF62" s="1" t="str">
        <f>IF(上詰昇順②[対応尿定性]="-",1,IF(上詰昇順②[対応尿定性]="±",2,IF(上詰昇順②[対応尿定性]="","",3)))</f>
        <v/>
      </c>
      <c r="AG62" s="1" t="str">
        <f>IF(グラフ用②[[#This Row],[eGFR判定]]&lt;&gt;"",グラフ用②[[#This Row],[eGFR判定]],グラフ用②[[#This Row],[尿検査判定]])</f>
        <v/>
      </c>
      <c r="AH62" s="1" t="str">
        <f>IF(グラフ用②[[#This Row],[最終判定①]]="","",IF(グラフ用②[[#This Row],[最終判定①]]=1,"第1期(腎症前期)",IF(グラフ用②[[#This Row],[最終判定①]]=2,"第2期(早期腎症期)",IF(グラフ用②[[#This Row],[最終判定①]]=3,"第3期(顕性腎症期)","第4期(腎不全期)"))))</f>
        <v/>
      </c>
    </row>
    <row r="63" spans="2:34" x14ac:dyDescent="0.55000000000000004">
      <c r="B63" s="1">
        <v>56</v>
      </c>
      <c r="C63" s="1" t="str">
        <f>IF(OR(入力1[[#This Row],[元号]]="",入力1[[#This Row],[和暦年]]=""),"",入力1[[#This Row],[元号]]&amp;入力1[[#This Row],[和暦年]]&amp;"年")</f>
        <v/>
      </c>
      <c r="D63" s="1" t="str">
        <f>IF(暦調整[[#This Row],[元号和暦年]]&lt;&gt;"","",IF(入力1[[#This Row],[（西暦年）]]&lt;&gt;"",入力1[[#This Row],[（西暦年）]]&amp;"年",""))</f>
        <v/>
      </c>
      <c r="E63" s="1" t="str">
        <f>IF(AND(暦調整[[#This Row],[元号和暦年]]="",暦調整[[#This Row],[西暦年（再掲）]]=""),"",IF(暦調整[[#This Row],[元号和暦年]]&lt;&gt;"",暦調整[元号和暦年],暦調整[西暦年（再掲）]))</f>
        <v/>
      </c>
      <c r="F63" s="3" t="str">
        <f>IF(暦調整[[#This Row],[年]]="","",DATEVALUE(暦調整[[#This Row],[年]]&amp;IF(入力1[[#This Row],[月]]="","1月",入力1[[#This Row],[月]]&amp;"月")&amp;IF(入力1[[#This Row],[日]]="","1日",入力1[[#This Row],[日]]&amp;"日")))</f>
        <v/>
      </c>
      <c r="G63" s="27" t="str">
        <f>IF(入力1[[#This Row],[eGFR]]="","",入力1[eGFR])</f>
        <v/>
      </c>
      <c r="H63" s="27" t="str">
        <f>IF(入力1[[#This Row],[尿蛋白定性]]="","",入力1[尿蛋白定性])</f>
        <v/>
      </c>
      <c r="K63" s="1">
        <v>56</v>
      </c>
      <c r="L63" s="3" t="str">
        <f>IFERROR(SMALL(暦調整[年月日合成],上詰昇順①[[#This Row],[番号]]),"")</f>
        <v/>
      </c>
      <c r="M63" s="1" t="str">
        <f>IFERROR(VLOOKUP(上詰昇順①[[#This Row],[年月日]],暦調整[[年月日合成]:[尿定性（再掲）]],2,FALSE),"")</f>
        <v/>
      </c>
      <c r="N63" s="1" t="str">
        <f>IFERROR(VLOOKUP(上詰昇順①[[#This Row],[年月日]],暦調整[[年月日合成]:[尿定性（再掲）]],3,FALSE),"")</f>
        <v/>
      </c>
      <c r="Q63" s="1">
        <v>56</v>
      </c>
      <c r="R63" s="28" t="str">
        <f>IF(COUNTBLANK(暦調整[[#This Row],[eGFR（再掲）]:[尿定性（再掲）]])=0,暦調整[[#This Row],[年月日合成]],"")</f>
        <v/>
      </c>
      <c r="S63" s="28" t="str">
        <f>IFERROR(SMALL(上詰昇順②[判定可能年月日],上詰昇順②[[#This Row],[番号]]),"")</f>
        <v/>
      </c>
      <c r="T63" t="str">
        <f>IFERROR(VLOOKUP(上詰昇順②[[#This Row],[年月日]],暦調整[[年月日合成]:[尿定性（再掲）]],2,FALSE),"")</f>
        <v/>
      </c>
      <c r="U63" t="str">
        <f>IFERROR(VLOOKUP(上詰昇順②[[#This Row],[年月日]],暦調整[[年月日合成]:[尿定性（再掲）]],3,FALSE),"")</f>
        <v/>
      </c>
      <c r="X63" s="1">
        <v>56</v>
      </c>
      <c r="Y63" s="3" t="str">
        <f>上詰昇順①[年月日]</f>
        <v/>
      </c>
      <c r="Z63" s="1" t="str">
        <f>上詰昇順①[対応eGFR]</f>
        <v/>
      </c>
      <c r="AC63" s="1">
        <v>56</v>
      </c>
      <c r="AD63" s="3" t="str">
        <f>上詰昇順②[[#This Row],[年月日]]</f>
        <v/>
      </c>
      <c r="AE63" s="1" t="str">
        <f>IF(上詰昇順②[対応eGFR]&lt;30,4,"")</f>
        <v/>
      </c>
      <c r="AF63" s="1" t="str">
        <f>IF(上詰昇順②[対応尿定性]="-",1,IF(上詰昇順②[対応尿定性]="±",2,IF(上詰昇順②[対応尿定性]="","",3)))</f>
        <v/>
      </c>
      <c r="AG63" s="1" t="str">
        <f>IF(グラフ用②[[#This Row],[eGFR判定]]&lt;&gt;"",グラフ用②[[#This Row],[eGFR判定]],グラフ用②[[#This Row],[尿検査判定]])</f>
        <v/>
      </c>
      <c r="AH63" s="1" t="str">
        <f>IF(グラフ用②[[#This Row],[最終判定①]]="","",IF(グラフ用②[[#This Row],[最終判定①]]=1,"第1期(腎症前期)",IF(グラフ用②[[#This Row],[最終判定①]]=2,"第2期(早期腎症期)",IF(グラフ用②[[#This Row],[最終判定①]]=3,"第3期(顕性腎症期)","第4期(腎不全期)"))))</f>
        <v/>
      </c>
    </row>
    <row r="64" spans="2:34" x14ac:dyDescent="0.55000000000000004">
      <c r="B64" s="1">
        <v>57</v>
      </c>
      <c r="C64" s="1" t="str">
        <f>IF(OR(入力1[[#This Row],[元号]]="",入力1[[#This Row],[和暦年]]=""),"",入力1[[#This Row],[元号]]&amp;入力1[[#This Row],[和暦年]]&amp;"年")</f>
        <v/>
      </c>
      <c r="D64" s="1" t="str">
        <f>IF(暦調整[[#This Row],[元号和暦年]]&lt;&gt;"","",IF(入力1[[#This Row],[（西暦年）]]&lt;&gt;"",入力1[[#This Row],[（西暦年）]]&amp;"年",""))</f>
        <v/>
      </c>
      <c r="E64" s="1" t="str">
        <f>IF(AND(暦調整[[#This Row],[元号和暦年]]="",暦調整[[#This Row],[西暦年（再掲）]]=""),"",IF(暦調整[[#This Row],[元号和暦年]]&lt;&gt;"",暦調整[元号和暦年],暦調整[西暦年（再掲）]))</f>
        <v/>
      </c>
      <c r="F64" s="3" t="str">
        <f>IF(暦調整[[#This Row],[年]]="","",DATEVALUE(暦調整[[#This Row],[年]]&amp;IF(入力1[[#This Row],[月]]="","1月",入力1[[#This Row],[月]]&amp;"月")&amp;IF(入力1[[#This Row],[日]]="","1日",入力1[[#This Row],[日]]&amp;"日")))</f>
        <v/>
      </c>
      <c r="G64" s="27" t="str">
        <f>IF(入力1[[#This Row],[eGFR]]="","",入力1[eGFR])</f>
        <v/>
      </c>
      <c r="H64" s="27" t="str">
        <f>IF(入力1[[#This Row],[尿蛋白定性]]="","",入力1[尿蛋白定性])</f>
        <v/>
      </c>
      <c r="K64" s="1">
        <v>57</v>
      </c>
      <c r="L64" s="3" t="str">
        <f>IFERROR(SMALL(暦調整[年月日合成],上詰昇順①[[#This Row],[番号]]),"")</f>
        <v/>
      </c>
      <c r="M64" s="1" t="str">
        <f>IFERROR(VLOOKUP(上詰昇順①[[#This Row],[年月日]],暦調整[[年月日合成]:[尿定性（再掲）]],2,FALSE),"")</f>
        <v/>
      </c>
      <c r="N64" s="1" t="str">
        <f>IFERROR(VLOOKUP(上詰昇順①[[#This Row],[年月日]],暦調整[[年月日合成]:[尿定性（再掲）]],3,FALSE),"")</f>
        <v/>
      </c>
      <c r="Q64" s="1">
        <v>57</v>
      </c>
      <c r="R64" s="28" t="str">
        <f>IF(COUNTBLANK(暦調整[[#This Row],[eGFR（再掲）]:[尿定性（再掲）]])=0,暦調整[[#This Row],[年月日合成]],"")</f>
        <v/>
      </c>
      <c r="S64" s="28" t="str">
        <f>IFERROR(SMALL(上詰昇順②[判定可能年月日],上詰昇順②[[#This Row],[番号]]),"")</f>
        <v/>
      </c>
      <c r="T64" t="str">
        <f>IFERROR(VLOOKUP(上詰昇順②[[#This Row],[年月日]],暦調整[[年月日合成]:[尿定性（再掲）]],2,FALSE),"")</f>
        <v/>
      </c>
      <c r="U64" t="str">
        <f>IFERROR(VLOOKUP(上詰昇順②[[#This Row],[年月日]],暦調整[[年月日合成]:[尿定性（再掲）]],3,FALSE),"")</f>
        <v/>
      </c>
      <c r="X64" s="1">
        <v>57</v>
      </c>
      <c r="Y64" s="3" t="str">
        <f>上詰昇順①[年月日]</f>
        <v/>
      </c>
      <c r="Z64" s="1" t="str">
        <f>上詰昇順①[対応eGFR]</f>
        <v/>
      </c>
      <c r="AC64" s="1">
        <v>57</v>
      </c>
      <c r="AD64" s="3" t="str">
        <f>上詰昇順②[[#This Row],[年月日]]</f>
        <v/>
      </c>
      <c r="AE64" s="1" t="str">
        <f>IF(上詰昇順②[対応eGFR]&lt;30,4,"")</f>
        <v/>
      </c>
      <c r="AF64" s="1" t="str">
        <f>IF(上詰昇順②[対応尿定性]="-",1,IF(上詰昇順②[対応尿定性]="±",2,IF(上詰昇順②[対応尿定性]="","",3)))</f>
        <v/>
      </c>
      <c r="AG64" s="1" t="str">
        <f>IF(グラフ用②[[#This Row],[eGFR判定]]&lt;&gt;"",グラフ用②[[#This Row],[eGFR判定]],グラフ用②[[#This Row],[尿検査判定]])</f>
        <v/>
      </c>
      <c r="AH64" s="1" t="str">
        <f>IF(グラフ用②[[#This Row],[最終判定①]]="","",IF(グラフ用②[[#This Row],[最終判定①]]=1,"第1期(腎症前期)",IF(グラフ用②[[#This Row],[最終判定①]]=2,"第2期(早期腎症期)",IF(グラフ用②[[#This Row],[最終判定①]]=3,"第3期(顕性腎症期)","第4期(腎不全期)"))))</f>
        <v/>
      </c>
    </row>
    <row r="65" spans="2:34" x14ac:dyDescent="0.55000000000000004">
      <c r="B65" s="1">
        <v>58</v>
      </c>
      <c r="C65" s="1" t="str">
        <f>IF(OR(入力1[[#This Row],[元号]]="",入力1[[#This Row],[和暦年]]=""),"",入力1[[#This Row],[元号]]&amp;入力1[[#This Row],[和暦年]]&amp;"年")</f>
        <v/>
      </c>
      <c r="D65" s="1" t="str">
        <f>IF(暦調整[[#This Row],[元号和暦年]]&lt;&gt;"","",IF(入力1[[#This Row],[（西暦年）]]&lt;&gt;"",入力1[[#This Row],[（西暦年）]]&amp;"年",""))</f>
        <v/>
      </c>
      <c r="E65" s="1" t="str">
        <f>IF(AND(暦調整[[#This Row],[元号和暦年]]="",暦調整[[#This Row],[西暦年（再掲）]]=""),"",IF(暦調整[[#This Row],[元号和暦年]]&lt;&gt;"",暦調整[元号和暦年],暦調整[西暦年（再掲）]))</f>
        <v/>
      </c>
      <c r="F65" s="3" t="str">
        <f>IF(暦調整[[#This Row],[年]]="","",DATEVALUE(暦調整[[#This Row],[年]]&amp;IF(入力1[[#This Row],[月]]="","1月",入力1[[#This Row],[月]]&amp;"月")&amp;IF(入力1[[#This Row],[日]]="","1日",入力1[[#This Row],[日]]&amp;"日")))</f>
        <v/>
      </c>
      <c r="G65" s="27" t="str">
        <f>IF(入力1[[#This Row],[eGFR]]="","",入力1[eGFR])</f>
        <v/>
      </c>
      <c r="H65" s="27" t="str">
        <f>IF(入力1[[#This Row],[尿蛋白定性]]="","",入力1[尿蛋白定性])</f>
        <v/>
      </c>
      <c r="K65" s="1">
        <v>58</v>
      </c>
      <c r="L65" s="3" t="str">
        <f>IFERROR(SMALL(暦調整[年月日合成],上詰昇順①[[#This Row],[番号]]),"")</f>
        <v/>
      </c>
      <c r="M65" s="1" t="str">
        <f>IFERROR(VLOOKUP(上詰昇順①[[#This Row],[年月日]],暦調整[[年月日合成]:[尿定性（再掲）]],2,FALSE),"")</f>
        <v/>
      </c>
      <c r="N65" s="1" t="str">
        <f>IFERROR(VLOOKUP(上詰昇順①[[#This Row],[年月日]],暦調整[[年月日合成]:[尿定性（再掲）]],3,FALSE),"")</f>
        <v/>
      </c>
      <c r="Q65" s="1">
        <v>58</v>
      </c>
      <c r="R65" s="28" t="str">
        <f>IF(COUNTBLANK(暦調整[[#This Row],[eGFR（再掲）]:[尿定性（再掲）]])=0,暦調整[[#This Row],[年月日合成]],"")</f>
        <v/>
      </c>
      <c r="S65" s="28" t="str">
        <f>IFERROR(SMALL(上詰昇順②[判定可能年月日],上詰昇順②[[#This Row],[番号]]),"")</f>
        <v/>
      </c>
      <c r="T65" t="str">
        <f>IFERROR(VLOOKUP(上詰昇順②[[#This Row],[年月日]],暦調整[[年月日合成]:[尿定性（再掲）]],2,FALSE),"")</f>
        <v/>
      </c>
      <c r="U65" t="str">
        <f>IFERROR(VLOOKUP(上詰昇順②[[#This Row],[年月日]],暦調整[[年月日合成]:[尿定性（再掲）]],3,FALSE),"")</f>
        <v/>
      </c>
      <c r="X65" s="1">
        <v>58</v>
      </c>
      <c r="Y65" s="3" t="str">
        <f>上詰昇順①[年月日]</f>
        <v/>
      </c>
      <c r="Z65" s="1" t="str">
        <f>上詰昇順①[対応eGFR]</f>
        <v/>
      </c>
      <c r="AC65" s="1">
        <v>58</v>
      </c>
      <c r="AD65" s="3" t="str">
        <f>上詰昇順②[[#This Row],[年月日]]</f>
        <v/>
      </c>
      <c r="AE65" s="1" t="str">
        <f>IF(上詰昇順②[対応eGFR]&lt;30,4,"")</f>
        <v/>
      </c>
      <c r="AF65" s="1" t="str">
        <f>IF(上詰昇順②[対応尿定性]="-",1,IF(上詰昇順②[対応尿定性]="±",2,IF(上詰昇順②[対応尿定性]="","",3)))</f>
        <v/>
      </c>
      <c r="AG65" s="1" t="str">
        <f>IF(グラフ用②[[#This Row],[eGFR判定]]&lt;&gt;"",グラフ用②[[#This Row],[eGFR判定]],グラフ用②[[#This Row],[尿検査判定]])</f>
        <v/>
      </c>
      <c r="AH65" s="1" t="str">
        <f>IF(グラフ用②[[#This Row],[最終判定①]]="","",IF(グラフ用②[[#This Row],[最終判定①]]=1,"第1期(腎症前期)",IF(グラフ用②[[#This Row],[最終判定①]]=2,"第2期(早期腎症期)",IF(グラフ用②[[#This Row],[最終判定①]]=3,"第3期(顕性腎症期)","第4期(腎不全期)"))))</f>
        <v/>
      </c>
    </row>
    <row r="66" spans="2:34" x14ac:dyDescent="0.55000000000000004">
      <c r="B66" s="1">
        <v>59</v>
      </c>
      <c r="C66" s="1" t="str">
        <f>IF(OR(入力1[[#This Row],[元号]]="",入力1[[#This Row],[和暦年]]=""),"",入力1[[#This Row],[元号]]&amp;入力1[[#This Row],[和暦年]]&amp;"年")</f>
        <v/>
      </c>
      <c r="D66" s="1" t="str">
        <f>IF(暦調整[[#This Row],[元号和暦年]]&lt;&gt;"","",IF(入力1[[#This Row],[（西暦年）]]&lt;&gt;"",入力1[[#This Row],[（西暦年）]]&amp;"年",""))</f>
        <v/>
      </c>
      <c r="E66" s="1" t="str">
        <f>IF(AND(暦調整[[#This Row],[元号和暦年]]="",暦調整[[#This Row],[西暦年（再掲）]]=""),"",IF(暦調整[[#This Row],[元号和暦年]]&lt;&gt;"",暦調整[元号和暦年],暦調整[西暦年（再掲）]))</f>
        <v/>
      </c>
      <c r="F66" s="3" t="str">
        <f>IF(暦調整[[#This Row],[年]]="","",DATEVALUE(暦調整[[#This Row],[年]]&amp;IF(入力1[[#This Row],[月]]="","1月",入力1[[#This Row],[月]]&amp;"月")&amp;IF(入力1[[#This Row],[日]]="","1日",入力1[[#This Row],[日]]&amp;"日")))</f>
        <v/>
      </c>
      <c r="G66" s="27" t="str">
        <f>IF(入力1[[#This Row],[eGFR]]="","",入力1[eGFR])</f>
        <v/>
      </c>
      <c r="H66" s="27" t="str">
        <f>IF(入力1[[#This Row],[尿蛋白定性]]="","",入力1[尿蛋白定性])</f>
        <v/>
      </c>
      <c r="K66" s="1">
        <v>59</v>
      </c>
      <c r="L66" s="3" t="str">
        <f>IFERROR(SMALL(暦調整[年月日合成],上詰昇順①[[#This Row],[番号]]),"")</f>
        <v/>
      </c>
      <c r="M66" s="1" t="str">
        <f>IFERROR(VLOOKUP(上詰昇順①[[#This Row],[年月日]],暦調整[[年月日合成]:[尿定性（再掲）]],2,FALSE),"")</f>
        <v/>
      </c>
      <c r="N66" s="1" t="str">
        <f>IFERROR(VLOOKUP(上詰昇順①[[#This Row],[年月日]],暦調整[[年月日合成]:[尿定性（再掲）]],3,FALSE),"")</f>
        <v/>
      </c>
      <c r="Q66" s="1">
        <v>59</v>
      </c>
      <c r="R66" s="28" t="str">
        <f>IF(COUNTBLANK(暦調整[[#This Row],[eGFR（再掲）]:[尿定性（再掲）]])=0,暦調整[[#This Row],[年月日合成]],"")</f>
        <v/>
      </c>
      <c r="S66" s="28" t="str">
        <f>IFERROR(SMALL(上詰昇順②[判定可能年月日],上詰昇順②[[#This Row],[番号]]),"")</f>
        <v/>
      </c>
      <c r="T66" t="str">
        <f>IFERROR(VLOOKUP(上詰昇順②[[#This Row],[年月日]],暦調整[[年月日合成]:[尿定性（再掲）]],2,FALSE),"")</f>
        <v/>
      </c>
      <c r="U66" t="str">
        <f>IFERROR(VLOOKUP(上詰昇順②[[#This Row],[年月日]],暦調整[[年月日合成]:[尿定性（再掲）]],3,FALSE),"")</f>
        <v/>
      </c>
      <c r="X66" s="1">
        <v>59</v>
      </c>
      <c r="Y66" s="3" t="str">
        <f>上詰昇順①[年月日]</f>
        <v/>
      </c>
      <c r="Z66" s="1" t="str">
        <f>上詰昇順①[対応eGFR]</f>
        <v/>
      </c>
      <c r="AC66" s="1">
        <v>59</v>
      </c>
      <c r="AD66" s="3" t="str">
        <f>上詰昇順②[[#This Row],[年月日]]</f>
        <v/>
      </c>
      <c r="AE66" s="1" t="str">
        <f>IF(上詰昇順②[対応eGFR]&lt;30,4,"")</f>
        <v/>
      </c>
      <c r="AF66" s="1" t="str">
        <f>IF(上詰昇順②[対応尿定性]="-",1,IF(上詰昇順②[対応尿定性]="±",2,IF(上詰昇順②[対応尿定性]="","",3)))</f>
        <v/>
      </c>
      <c r="AG66" s="1" t="str">
        <f>IF(グラフ用②[[#This Row],[eGFR判定]]&lt;&gt;"",グラフ用②[[#This Row],[eGFR判定]],グラフ用②[[#This Row],[尿検査判定]])</f>
        <v/>
      </c>
      <c r="AH66" s="1" t="str">
        <f>IF(グラフ用②[[#This Row],[最終判定①]]="","",IF(グラフ用②[[#This Row],[最終判定①]]=1,"第1期(腎症前期)",IF(グラフ用②[[#This Row],[最終判定①]]=2,"第2期(早期腎症期)",IF(グラフ用②[[#This Row],[最終判定①]]=3,"第3期(顕性腎症期)","第4期(腎不全期)"))))</f>
        <v/>
      </c>
    </row>
    <row r="67" spans="2:34" x14ac:dyDescent="0.55000000000000004">
      <c r="B67" s="1">
        <v>60</v>
      </c>
      <c r="C67" s="1" t="str">
        <f>IF(OR(入力1[[#This Row],[元号]]="",入力1[[#This Row],[和暦年]]=""),"",入力1[[#This Row],[元号]]&amp;入力1[[#This Row],[和暦年]]&amp;"年")</f>
        <v/>
      </c>
      <c r="D67" s="1" t="str">
        <f>IF(暦調整[[#This Row],[元号和暦年]]&lt;&gt;"","",IF(入力1[[#This Row],[（西暦年）]]&lt;&gt;"",入力1[[#This Row],[（西暦年）]]&amp;"年",""))</f>
        <v/>
      </c>
      <c r="E67" s="1" t="str">
        <f>IF(AND(暦調整[[#This Row],[元号和暦年]]="",暦調整[[#This Row],[西暦年（再掲）]]=""),"",IF(暦調整[[#This Row],[元号和暦年]]&lt;&gt;"",暦調整[元号和暦年],暦調整[西暦年（再掲）]))</f>
        <v/>
      </c>
      <c r="F67" s="3" t="str">
        <f>IF(暦調整[[#This Row],[年]]="","",DATEVALUE(暦調整[[#This Row],[年]]&amp;IF(入力1[[#This Row],[月]]="","1月",入力1[[#This Row],[月]]&amp;"月")&amp;IF(入力1[[#This Row],[日]]="","1日",入力1[[#This Row],[日]]&amp;"日")))</f>
        <v/>
      </c>
      <c r="G67" s="27" t="str">
        <f>IF(入力1[[#This Row],[eGFR]]="","",入力1[eGFR])</f>
        <v/>
      </c>
      <c r="H67" s="27" t="str">
        <f>IF(入力1[[#This Row],[尿蛋白定性]]="","",入力1[尿蛋白定性])</f>
        <v/>
      </c>
      <c r="K67" s="1">
        <v>60</v>
      </c>
      <c r="L67" s="3" t="str">
        <f>IFERROR(SMALL(暦調整[年月日合成],上詰昇順①[[#This Row],[番号]]),"")</f>
        <v/>
      </c>
      <c r="M67" s="1" t="str">
        <f>IFERROR(VLOOKUP(上詰昇順①[[#This Row],[年月日]],暦調整[[年月日合成]:[尿定性（再掲）]],2,FALSE),"")</f>
        <v/>
      </c>
      <c r="N67" s="1" t="str">
        <f>IFERROR(VLOOKUP(上詰昇順①[[#This Row],[年月日]],暦調整[[年月日合成]:[尿定性（再掲）]],3,FALSE),"")</f>
        <v/>
      </c>
      <c r="Q67" s="1">
        <v>60</v>
      </c>
      <c r="R67" s="28" t="str">
        <f>IF(COUNTBLANK(暦調整[[#This Row],[eGFR（再掲）]:[尿定性（再掲）]])=0,暦調整[[#This Row],[年月日合成]],"")</f>
        <v/>
      </c>
      <c r="S67" s="28" t="str">
        <f>IFERROR(SMALL(上詰昇順②[判定可能年月日],上詰昇順②[[#This Row],[番号]]),"")</f>
        <v/>
      </c>
      <c r="T67" t="str">
        <f>IFERROR(VLOOKUP(上詰昇順②[[#This Row],[年月日]],暦調整[[年月日合成]:[尿定性（再掲）]],2,FALSE),"")</f>
        <v/>
      </c>
      <c r="U67" t="str">
        <f>IFERROR(VLOOKUP(上詰昇順②[[#This Row],[年月日]],暦調整[[年月日合成]:[尿定性（再掲）]],3,FALSE),"")</f>
        <v/>
      </c>
      <c r="X67" s="1">
        <v>60</v>
      </c>
      <c r="Y67" s="3" t="str">
        <f>上詰昇順①[年月日]</f>
        <v/>
      </c>
      <c r="Z67" s="1" t="str">
        <f>上詰昇順①[対応eGFR]</f>
        <v/>
      </c>
      <c r="AC67" s="1">
        <v>60</v>
      </c>
      <c r="AD67" s="3" t="str">
        <f>上詰昇順②[[#This Row],[年月日]]</f>
        <v/>
      </c>
      <c r="AE67" s="1" t="str">
        <f>IF(上詰昇順②[対応eGFR]&lt;30,4,"")</f>
        <v/>
      </c>
      <c r="AF67" s="1" t="str">
        <f>IF(上詰昇順②[対応尿定性]="-",1,IF(上詰昇順②[対応尿定性]="±",2,IF(上詰昇順②[対応尿定性]="","",3)))</f>
        <v/>
      </c>
      <c r="AG67" s="1" t="str">
        <f>IF(グラフ用②[[#This Row],[eGFR判定]]&lt;&gt;"",グラフ用②[[#This Row],[eGFR判定]],グラフ用②[[#This Row],[尿検査判定]])</f>
        <v/>
      </c>
      <c r="AH67" s="1" t="str">
        <f>IF(グラフ用②[[#This Row],[最終判定①]]="","",IF(グラフ用②[[#This Row],[最終判定①]]=1,"第1期(腎症前期)",IF(グラフ用②[[#This Row],[最終判定①]]=2,"第2期(早期腎症期)",IF(グラフ用②[[#This Row],[最終判定①]]=3,"第3期(顕性腎症期)","第4期(腎不全期)"))))</f>
        <v/>
      </c>
    </row>
    <row r="68" spans="2:34" x14ac:dyDescent="0.55000000000000004">
      <c r="B68" s="1">
        <v>61</v>
      </c>
      <c r="C68" s="1" t="str">
        <f>IF(OR(入力1[[#This Row],[元号]]="",入力1[[#This Row],[和暦年]]=""),"",入力1[[#This Row],[元号]]&amp;入力1[[#This Row],[和暦年]]&amp;"年")</f>
        <v/>
      </c>
      <c r="D68" s="1" t="str">
        <f>IF(暦調整[[#This Row],[元号和暦年]]&lt;&gt;"","",IF(入力1[[#This Row],[（西暦年）]]&lt;&gt;"",入力1[[#This Row],[（西暦年）]]&amp;"年",""))</f>
        <v/>
      </c>
      <c r="E68" s="1" t="str">
        <f>IF(AND(暦調整[[#This Row],[元号和暦年]]="",暦調整[[#This Row],[西暦年（再掲）]]=""),"",IF(暦調整[[#This Row],[元号和暦年]]&lt;&gt;"",暦調整[元号和暦年],暦調整[西暦年（再掲）]))</f>
        <v/>
      </c>
      <c r="F68" s="3" t="str">
        <f>IF(暦調整[[#This Row],[年]]="","",DATEVALUE(暦調整[[#This Row],[年]]&amp;IF(入力1[[#This Row],[月]]="","1月",入力1[[#This Row],[月]]&amp;"月")&amp;IF(入力1[[#This Row],[日]]="","1日",入力1[[#This Row],[日]]&amp;"日")))</f>
        <v/>
      </c>
      <c r="G68" s="27" t="str">
        <f>IF(入力1[[#This Row],[eGFR]]="","",入力1[eGFR])</f>
        <v/>
      </c>
      <c r="H68" s="27" t="str">
        <f>IF(入力1[[#This Row],[尿蛋白定性]]="","",入力1[尿蛋白定性])</f>
        <v/>
      </c>
      <c r="K68" s="1">
        <v>61</v>
      </c>
      <c r="L68" s="3" t="str">
        <f>IFERROR(SMALL(暦調整[年月日合成],上詰昇順①[[#This Row],[番号]]),"")</f>
        <v/>
      </c>
      <c r="M68" s="1" t="str">
        <f>IFERROR(VLOOKUP(上詰昇順①[[#This Row],[年月日]],暦調整[[年月日合成]:[尿定性（再掲）]],2,FALSE),"")</f>
        <v/>
      </c>
      <c r="N68" s="1" t="str">
        <f>IFERROR(VLOOKUP(上詰昇順①[[#This Row],[年月日]],暦調整[[年月日合成]:[尿定性（再掲）]],3,FALSE),"")</f>
        <v/>
      </c>
      <c r="Q68" s="1">
        <v>61</v>
      </c>
      <c r="R68" s="28" t="str">
        <f>IF(COUNTBLANK(暦調整[[#This Row],[eGFR（再掲）]:[尿定性（再掲）]])=0,暦調整[[#This Row],[年月日合成]],"")</f>
        <v/>
      </c>
      <c r="S68" s="28" t="str">
        <f>IFERROR(SMALL(上詰昇順②[判定可能年月日],上詰昇順②[[#This Row],[番号]]),"")</f>
        <v/>
      </c>
      <c r="T68" t="str">
        <f>IFERROR(VLOOKUP(上詰昇順②[[#This Row],[年月日]],暦調整[[年月日合成]:[尿定性（再掲）]],2,FALSE),"")</f>
        <v/>
      </c>
      <c r="U68" t="str">
        <f>IFERROR(VLOOKUP(上詰昇順②[[#This Row],[年月日]],暦調整[[年月日合成]:[尿定性（再掲）]],3,FALSE),"")</f>
        <v/>
      </c>
      <c r="X68" s="1">
        <v>61</v>
      </c>
      <c r="Y68" s="3" t="str">
        <f>上詰昇順①[年月日]</f>
        <v/>
      </c>
      <c r="Z68" s="1" t="str">
        <f>上詰昇順①[対応eGFR]</f>
        <v/>
      </c>
      <c r="AC68" s="1">
        <v>61</v>
      </c>
      <c r="AD68" s="3" t="str">
        <f>上詰昇順②[[#This Row],[年月日]]</f>
        <v/>
      </c>
      <c r="AE68" s="1" t="str">
        <f>IF(上詰昇順②[対応eGFR]&lt;30,4,"")</f>
        <v/>
      </c>
      <c r="AF68" s="1" t="str">
        <f>IF(上詰昇順②[対応尿定性]="-",1,IF(上詰昇順②[対応尿定性]="±",2,IF(上詰昇順②[対応尿定性]="","",3)))</f>
        <v/>
      </c>
      <c r="AG68" s="1" t="str">
        <f>IF(グラフ用②[[#This Row],[eGFR判定]]&lt;&gt;"",グラフ用②[[#This Row],[eGFR判定]],グラフ用②[[#This Row],[尿検査判定]])</f>
        <v/>
      </c>
      <c r="AH68" s="1" t="str">
        <f>IF(グラフ用②[[#This Row],[最終判定①]]="","",IF(グラフ用②[[#This Row],[最終判定①]]=1,"第1期(腎症前期)",IF(グラフ用②[[#This Row],[最終判定①]]=2,"第2期(早期腎症期)",IF(グラフ用②[[#This Row],[最終判定①]]=3,"第3期(顕性腎症期)","第4期(腎不全期)"))))</f>
        <v/>
      </c>
    </row>
    <row r="69" spans="2:34" x14ac:dyDescent="0.55000000000000004">
      <c r="B69" s="1">
        <v>62</v>
      </c>
      <c r="C69" s="1" t="str">
        <f>IF(OR(入力1[[#This Row],[元号]]="",入力1[[#This Row],[和暦年]]=""),"",入力1[[#This Row],[元号]]&amp;入力1[[#This Row],[和暦年]]&amp;"年")</f>
        <v/>
      </c>
      <c r="D69" s="1" t="str">
        <f>IF(暦調整[[#This Row],[元号和暦年]]&lt;&gt;"","",IF(入力1[[#This Row],[（西暦年）]]&lt;&gt;"",入力1[[#This Row],[（西暦年）]]&amp;"年",""))</f>
        <v/>
      </c>
      <c r="E69" s="1" t="str">
        <f>IF(AND(暦調整[[#This Row],[元号和暦年]]="",暦調整[[#This Row],[西暦年（再掲）]]=""),"",IF(暦調整[[#This Row],[元号和暦年]]&lt;&gt;"",暦調整[元号和暦年],暦調整[西暦年（再掲）]))</f>
        <v/>
      </c>
      <c r="F69" s="3" t="str">
        <f>IF(暦調整[[#This Row],[年]]="","",DATEVALUE(暦調整[[#This Row],[年]]&amp;IF(入力1[[#This Row],[月]]="","1月",入力1[[#This Row],[月]]&amp;"月")&amp;IF(入力1[[#This Row],[日]]="","1日",入力1[[#This Row],[日]]&amp;"日")))</f>
        <v/>
      </c>
      <c r="G69" s="27" t="str">
        <f>IF(入力1[[#This Row],[eGFR]]="","",入力1[eGFR])</f>
        <v/>
      </c>
      <c r="H69" s="27" t="str">
        <f>IF(入力1[[#This Row],[尿蛋白定性]]="","",入力1[尿蛋白定性])</f>
        <v/>
      </c>
      <c r="K69" s="1">
        <v>62</v>
      </c>
      <c r="L69" s="3" t="str">
        <f>IFERROR(SMALL(暦調整[年月日合成],上詰昇順①[[#This Row],[番号]]),"")</f>
        <v/>
      </c>
      <c r="M69" s="1" t="str">
        <f>IFERROR(VLOOKUP(上詰昇順①[[#This Row],[年月日]],暦調整[[年月日合成]:[尿定性（再掲）]],2,FALSE),"")</f>
        <v/>
      </c>
      <c r="N69" s="1" t="str">
        <f>IFERROR(VLOOKUP(上詰昇順①[[#This Row],[年月日]],暦調整[[年月日合成]:[尿定性（再掲）]],3,FALSE),"")</f>
        <v/>
      </c>
      <c r="Q69" s="1">
        <v>62</v>
      </c>
      <c r="R69" s="28" t="str">
        <f>IF(COUNTBLANK(暦調整[[#This Row],[eGFR（再掲）]:[尿定性（再掲）]])=0,暦調整[[#This Row],[年月日合成]],"")</f>
        <v/>
      </c>
      <c r="S69" s="28" t="str">
        <f>IFERROR(SMALL(上詰昇順②[判定可能年月日],上詰昇順②[[#This Row],[番号]]),"")</f>
        <v/>
      </c>
      <c r="T69" t="str">
        <f>IFERROR(VLOOKUP(上詰昇順②[[#This Row],[年月日]],暦調整[[年月日合成]:[尿定性（再掲）]],2,FALSE),"")</f>
        <v/>
      </c>
      <c r="U69" t="str">
        <f>IFERROR(VLOOKUP(上詰昇順②[[#This Row],[年月日]],暦調整[[年月日合成]:[尿定性（再掲）]],3,FALSE),"")</f>
        <v/>
      </c>
      <c r="X69" s="1">
        <v>62</v>
      </c>
      <c r="Y69" s="3" t="str">
        <f>上詰昇順①[年月日]</f>
        <v/>
      </c>
      <c r="Z69" s="1" t="str">
        <f>上詰昇順①[対応eGFR]</f>
        <v/>
      </c>
      <c r="AC69" s="1">
        <v>62</v>
      </c>
      <c r="AD69" s="3" t="str">
        <f>上詰昇順②[[#This Row],[年月日]]</f>
        <v/>
      </c>
      <c r="AE69" s="1" t="str">
        <f>IF(上詰昇順②[対応eGFR]&lt;30,4,"")</f>
        <v/>
      </c>
      <c r="AF69" s="1" t="str">
        <f>IF(上詰昇順②[対応尿定性]="-",1,IF(上詰昇順②[対応尿定性]="±",2,IF(上詰昇順②[対応尿定性]="","",3)))</f>
        <v/>
      </c>
      <c r="AG69" s="1" t="str">
        <f>IF(グラフ用②[[#This Row],[eGFR判定]]&lt;&gt;"",グラフ用②[[#This Row],[eGFR判定]],グラフ用②[[#This Row],[尿検査判定]])</f>
        <v/>
      </c>
      <c r="AH69" s="1" t="str">
        <f>IF(グラフ用②[[#This Row],[最終判定①]]="","",IF(グラフ用②[[#This Row],[最終判定①]]=1,"第1期(腎症前期)",IF(グラフ用②[[#This Row],[最終判定①]]=2,"第2期(早期腎症期)",IF(グラフ用②[[#This Row],[最終判定①]]=3,"第3期(顕性腎症期)","第4期(腎不全期)"))))</f>
        <v/>
      </c>
    </row>
    <row r="70" spans="2:34" x14ac:dyDescent="0.55000000000000004">
      <c r="B70" s="1">
        <v>63</v>
      </c>
      <c r="C70" s="1" t="str">
        <f>IF(OR(入力1[[#This Row],[元号]]="",入力1[[#This Row],[和暦年]]=""),"",入力1[[#This Row],[元号]]&amp;入力1[[#This Row],[和暦年]]&amp;"年")</f>
        <v/>
      </c>
      <c r="D70" s="1" t="str">
        <f>IF(暦調整[[#This Row],[元号和暦年]]&lt;&gt;"","",IF(入力1[[#This Row],[（西暦年）]]&lt;&gt;"",入力1[[#This Row],[（西暦年）]]&amp;"年",""))</f>
        <v/>
      </c>
      <c r="E70" s="1" t="str">
        <f>IF(AND(暦調整[[#This Row],[元号和暦年]]="",暦調整[[#This Row],[西暦年（再掲）]]=""),"",IF(暦調整[[#This Row],[元号和暦年]]&lt;&gt;"",暦調整[元号和暦年],暦調整[西暦年（再掲）]))</f>
        <v/>
      </c>
      <c r="F70" s="3" t="str">
        <f>IF(暦調整[[#This Row],[年]]="","",DATEVALUE(暦調整[[#This Row],[年]]&amp;IF(入力1[[#This Row],[月]]="","1月",入力1[[#This Row],[月]]&amp;"月")&amp;IF(入力1[[#This Row],[日]]="","1日",入力1[[#This Row],[日]]&amp;"日")))</f>
        <v/>
      </c>
      <c r="G70" s="27" t="str">
        <f>IF(入力1[[#This Row],[eGFR]]="","",入力1[eGFR])</f>
        <v/>
      </c>
      <c r="H70" s="27" t="str">
        <f>IF(入力1[[#This Row],[尿蛋白定性]]="","",入力1[尿蛋白定性])</f>
        <v/>
      </c>
      <c r="K70" s="1">
        <v>63</v>
      </c>
      <c r="L70" s="3" t="str">
        <f>IFERROR(SMALL(暦調整[年月日合成],上詰昇順①[[#This Row],[番号]]),"")</f>
        <v/>
      </c>
      <c r="M70" s="1" t="str">
        <f>IFERROR(VLOOKUP(上詰昇順①[[#This Row],[年月日]],暦調整[[年月日合成]:[尿定性（再掲）]],2,FALSE),"")</f>
        <v/>
      </c>
      <c r="N70" s="1" t="str">
        <f>IFERROR(VLOOKUP(上詰昇順①[[#This Row],[年月日]],暦調整[[年月日合成]:[尿定性（再掲）]],3,FALSE),"")</f>
        <v/>
      </c>
      <c r="Q70" s="1">
        <v>63</v>
      </c>
      <c r="R70" s="28" t="str">
        <f>IF(COUNTBLANK(暦調整[[#This Row],[eGFR（再掲）]:[尿定性（再掲）]])=0,暦調整[[#This Row],[年月日合成]],"")</f>
        <v/>
      </c>
      <c r="S70" s="28" t="str">
        <f>IFERROR(SMALL(上詰昇順②[判定可能年月日],上詰昇順②[[#This Row],[番号]]),"")</f>
        <v/>
      </c>
      <c r="T70" t="str">
        <f>IFERROR(VLOOKUP(上詰昇順②[[#This Row],[年月日]],暦調整[[年月日合成]:[尿定性（再掲）]],2,FALSE),"")</f>
        <v/>
      </c>
      <c r="U70" t="str">
        <f>IFERROR(VLOOKUP(上詰昇順②[[#This Row],[年月日]],暦調整[[年月日合成]:[尿定性（再掲）]],3,FALSE),"")</f>
        <v/>
      </c>
      <c r="X70" s="1">
        <v>63</v>
      </c>
      <c r="Y70" s="3" t="str">
        <f>上詰昇順①[年月日]</f>
        <v/>
      </c>
      <c r="Z70" s="1" t="str">
        <f>上詰昇順①[対応eGFR]</f>
        <v/>
      </c>
      <c r="AC70" s="1">
        <v>63</v>
      </c>
      <c r="AD70" s="3" t="str">
        <f>上詰昇順②[[#This Row],[年月日]]</f>
        <v/>
      </c>
      <c r="AE70" s="1" t="str">
        <f>IF(上詰昇順②[対応eGFR]&lt;30,4,"")</f>
        <v/>
      </c>
      <c r="AF70" s="1" t="str">
        <f>IF(上詰昇順②[対応尿定性]="-",1,IF(上詰昇順②[対応尿定性]="±",2,IF(上詰昇順②[対応尿定性]="","",3)))</f>
        <v/>
      </c>
      <c r="AG70" s="1" t="str">
        <f>IF(グラフ用②[[#This Row],[eGFR判定]]&lt;&gt;"",グラフ用②[[#This Row],[eGFR判定]],グラフ用②[[#This Row],[尿検査判定]])</f>
        <v/>
      </c>
      <c r="AH70" s="1" t="str">
        <f>IF(グラフ用②[[#This Row],[最終判定①]]="","",IF(グラフ用②[[#This Row],[最終判定①]]=1,"第1期(腎症前期)",IF(グラフ用②[[#This Row],[最終判定①]]=2,"第2期(早期腎症期)",IF(グラフ用②[[#This Row],[最終判定①]]=3,"第3期(顕性腎症期)","第4期(腎不全期)"))))</f>
        <v/>
      </c>
    </row>
    <row r="71" spans="2:34" x14ac:dyDescent="0.55000000000000004">
      <c r="B71" s="1">
        <v>64</v>
      </c>
      <c r="C71" s="1" t="str">
        <f>IF(OR(入力1[[#This Row],[元号]]="",入力1[[#This Row],[和暦年]]=""),"",入力1[[#This Row],[元号]]&amp;入力1[[#This Row],[和暦年]]&amp;"年")</f>
        <v/>
      </c>
      <c r="D71" s="1" t="str">
        <f>IF(暦調整[[#This Row],[元号和暦年]]&lt;&gt;"","",IF(入力1[[#This Row],[（西暦年）]]&lt;&gt;"",入力1[[#This Row],[（西暦年）]]&amp;"年",""))</f>
        <v/>
      </c>
      <c r="E71" s="1" t="str">
        <f>IF(AND(暦調整[[#This Row],[元号和暦年]]="",暦調整[[#This Row],[西暦年（再掲）]]=""),"",IF(暦調整[[#This Row],[元号和暦年]]&lt;&gt;"",暦調整[元号和暦年],暦調整[西暦年（再掲）]))</f>
        <v/>
      </c>
      <c r="F71" s="3" t="str">
        <f>IF(暦調整[[#This Row],[年]]="","",DATEVALUE(暦調整[[#This Row],[年]]&amp;IF(入力1[[#This Row],[月]]="","1月",入力1[[#This Row],[月]]&amp;"月")&amp;IF(入力1[[#This Row],[日]]="","1日",入力1[[#This Row],[日]]&amp;"日")))</f>
        <v/>
      </c>
      <c r="G71" s="27" t="str">
        <f>IF(入力1[[#This Row],[eGFR]]="","",入力1[eGFR])</f>
        <v/>
      </c>
      <c r="H71" s="27" t="str">
        <f>IF(入力1[[#This Row],[尿蛋白定性]]="","",入力1[尿蛋白定性])</f>
        <v/>
      </c>
      <c r="K71" s="1">
        <v>64</v>
      </c>
      <c r="L71" s="3" t="str">
        <f>IFERROR(SMALL(暦調整[年月日合成],上詰昇順①[[#This Row],[番号]]),"")</f>
        <v/>
      </c>
      <c r="M71" s="1" t="str">
        <f>IFERROR(VLOOKUP(上詰昇順①[[#This Row],[年月日]],暦調整[[年月日合成]:[尿定性（再掲）]],2,FALSE),"")</f>
        <v/>
      </c>
      <c r="N71" s="1" t="str">
        <f>IFERROR(VLOOKUP(上詰昇順①[[#This Row],[年月日]],暦調整[[年月日合成]:[尿定性（再掲）]],3,FALSE),"")</f>
        <v/>
      </c>
      <c r="Q71" s="1">
        <v>64</v>
      </c>
      <c r="R71" s="28" t="str">
        <f>IF(COUNTBLANK(暦調整[[#This Row],[eGFR（再掲）]:[尿定性（再掲）]])=0,暦調整[[#This Row],[年月日合成]],"")</f>
        <v/>
      </c>
      <c r="S71" s="28" t="str">
        <f>IFERROR(SMALL(上詰昇順②[判定可能年月日],上詰昇順②[[#This Row],[番号]]),"")</f>
        <v/>
      </c>
      <c r="T71" t="str">
        <f>IFERROR(VLOOKUP(上詰昇順②[[#This Row],[年月日]],暦調整[[年月日合成]:[尿定性（再掲）]],2,FALSE),"")</f>
        <v/>
      </c>
      <c r="U71" t="str">
        <f>IFERROR(VLOOKUP(上詰昇順②[[#This Row],[年月日]],暦調整[[年月日合成]:[尿定性（再掲）]],3,FALSE),"")</f>
        <v/>
      </c>
      <c r="X71" s="1">
        <v>64</v>
      </c>
      <c r="Y71" s="3" t="str">
        <f>上詰昇順①[年月日]</f>
        <v/>
      </c>
      <c r="Z71" s="1" t="str">
        <f>上詰昇順①[対応eGFR]</f>
        <v/>
      </c>
      <c r="AC71" s="1">
        <v>64</v>
      </c>
      <c r="AD71" s="3" t="str">
        <f>上詰昇順②[[#This Row],[年月日]]</f>
        <v/>
      </c>
      <c r="AE71" s="1" t="str">
        <f>IF(上詰昇順②[対応eGFR]&lt;30,4,"")</f>
        <v/>
      </c>
      <c r="AF71" s="1" t="str">
        <f>IF(上詰昇順②[対応尿定性]="-",1,IF(上詰昇順②[対応尿定性]="±",2,IF(上詰昇順②[対応尿定性]="","",3)))</f>
        <v/>
      </c>
      <c r="AG71" s="1" t="str">
        <f>IF(グラフ用②[[#This Row],[eGFR判定]]&lt;&gt;"",グラフ用②[[#This Row],[eGFR判定]],グラフ用②[[#This Row],[尿検査判定]])</f>
        <v/>
      </c>
      <c r="AH71" s="1" t="str">
        <f>IF(グラフ用②[[#This Row],[最終判定①]]="","",IF(グラフ用②[[#This Row],[最終判定①]]=1,"第1期(腎症前期)",IF(グラフ用②[[#This Row],[最終判定①]]=2,"第2期(早期腎症期)",IF(グラフ用②[[#This Row],[最終判定①]]=3,"第3期(顕性腎症期)","第4期(腎不全期)"))))</f>
        <v/>
      </c>
    </row>
    <row r="72" spans="2:34" x14ac:dyDescent="0.55000000000000004">
      <c r="B72" s="1">
        <v>65</v>
      </c>
      <c r="C72" s="1" t="str">
        <f>IF(OR(入力1[[#This Row],[元号]]="",入力1[[#This Row],[和暦年]]=""),"",入力1[[#This Row],[元号]]&amp;入力1[[#This Row],[和暦年]]&amp;"年")</f>
        <v/>
      </c>
      <c r="D72" s="1" t="str">
        <f>IF(暦調整[[#This Row],[元号和暦年]]&lt;&gt;"","",IF(入力1[[#This Row],[（西暦年）]]&lt;&gt;"",入力1[[#This Row],[（西暦年）]]&amp;"年",""))</f>
        <v/>
      </c>
      <c r="E72" s="1" t="str">
        <f>IF(AND(暦調整[[#This Row],[元号和暦年]]="",暦調整[[#This Row],[西暦年（再掲）]]=""),"",IF(暦調整[[#This Row],[元号和暦年]]&lt;&gt;"",暦調整[元号和暦年],暦調整[西暦年（再掲）]))</f>
        <v/>
      </c>
      <c r="F72" s="3" t="str">
        <f>IF(暦調整[[#This Row],[年]]="","",DATEVALUE(暦調整[[#This Row],[年]]&amp;IF(入力1[[#This Row],[月]]="","1月",入力1[[#This Row],[月]]&amp;"月")&amp;IF(入力1[[#This Row],[日]]="","1日",入力1[[#This Row],[日]]&amp;"日")))</f>
        <v/>
      </c>
      <c r="G72" s="27" t="str">
        <f>IF(入力1[[#This Row],[eGFR]]="","",入力1[eGFR])</f>
        <v/>
      </c>
      <c r="H72" s="27" t="str">
        <f>IF(入力1[[#This Row],[尿蛋白定性]]="","",入力1[尿蛋白定性])</f>
        <v/>
      </c>
      <c r="K72" s="1">
        <v>65</v>
      </c>
      <c r="L72" s="3" t="str">
        <f>IFERROR(SMALL(暦調整[年月日合成],上詰昇順①[[#This Row],[番号]]),"")</f>
        <v/>
      </c>
      <c r="M72" s="1" t="str">
        <f>IFERROR(VLOOKUP(上詰昇順①[[#This Row],[年月日]],暦調整[[年月日合成]:[尿定性（再掲）]],2,FALSE),"")</f>
        <v/>
      </c>
      <c r="N72" s="1" t="str">
        <f>IFERROR(VLOOKUP(上詰昇順①[[#This Row],[年月日]],暦調整[[年月日合成]:[尿定性（再掲）]],3,FALSE),"")</f>
        <v/>
      </c>
      <c r="Q72" s="1">
        <v>65</v>
      </c>
      <c r="R72" s="28" t="str">
        <f>IF(COUNTBLANK(暦調整[[#This Row],[eGFR（再掲）]:[尿定性（再掲）]])=0,暦調整[[#This Row],[年月日合成]],"")</f>
        <v/>
      </c>
      <c r="S72" s="28" t="str">
        <f>IFERROR(SMALL(上詰昇順②[判定可能年月日],上詰昇順②[[#This Row],[番号]]),"")</f>
        <v/>
      </c>
      <c r="T72" t="str">
        <f>IFERROR(VLOOKUP(上詰昇順②[[#This Row],[年月日]],暦調整[[年月日合成]:[尿定性（再掲）]],2,FALSE),"")</f>
        <v/>
      </c>
      <c r="U72" t="str">
        <f>IFERROR(VLOOKUP(上詰昇順②[[#This Row],[年月日]],暦調整[[年月日合成]:[尿定性（再掲）]],3,FALSE),"")</f>
        <v/>
      </c>
      <c r="X72" s="1">
        <v>65</v>
      </c>
      <c r="Y72" s="3" t="str">
        <f>上詰昇順①[年月日]</f>
        <v/>
      </c>
      <c r="Z72" s="1" t="str">
        <f>上詰昇順①[対応eGFR]</f>
        <v/>
      </c>
      <c r="AC72" s="1">
        <v>65</v>
      </c>
      <c r="AD72" s="3" t="str">
        <f>上詰昇順②[[#This Row],[年月日]]</f>
        <v/>
      </c>
      <c r="AE72" s="1" t="str">
        <f>IF(上詰昇順②[対応eGFR]&lt;30,4,"")</f>
        <v/>
      </c>
      <c r="AF72" s="1" t="str">
        <f>IF(上詰昇順②[対応尿定性]="-",1,IF(上詰昇順②[対応尿定性]="±",2,IF(上詰昇順②[対応尿定性]="","",3)))</f>
        <v/>
      </c>
      <c r="AG72" s="1" t="str">
        <f>IF(グラフ用②[[#This Row],[eGFR判定]]&lt;&gt;"",グラフ用②[[#This Row],[eGFR判定]],グラフ用②[[#This Row],[尿検査判定]])</f>
        <v/>
      </c>
      <c r="AH72" s="1" t="str">
        <f>IF(グラフ用②[[#This Row],[最終判定①]]="","",IF(グラフ用②[[#This Row],[最終判定①]]=1,"第1期(腎症前期)",IF(グラフ用②[[#This Row],[最終判定①]]=2,"第2期(早期腎症期)",IF(グラフ用②[[#This Row],[最終判定①]]=3,"第3期(顕性腎症期)","第4期(腎不全期)"))))</f>
        <v/>
      </c>
    </row>
    <row r="73" spans="2:34" x14ac:dyDescent="0.55000000000000004">
      <c r="B73" s="1">
        <v>66</v>
      </c>
      <c r="C73" s="1" t="str">
        <f>IF(OR(入力1[[#This Row],[元号]]="",入力1[[#This Row],[和暦年]]=""),"",入力1[[#This Row],[元号]]&amp;入力1[[#This Row],[和暦年]]&amp;"年")</f>
        <v/>
      </c>
      <c r="D73" s="1" t="str">
        <f>IF(暦調整[[#This Row],[元号和暦年]]&lt;&gt;"","",IF(入力1[[#This Row],[（西暦年）]]&lt;&gt;"",入力1[[#This Row],[（西暦年）]]&amp;"年",""))</f>
        <v/>
      </c>
      <c r="E73" s="1" t="str">
        <f>IF(AND(暦調整[[#This Row],[元号和暦年]]="",暦調整[[#This Row],[西暦年（再掲）]]=""),"",IF(暦調整[[#This Row],[元号和暦年]]&lt;&gt;"",暦調整[元号和暦年],暦調整[西暦年（再掲）]))</f>
        <v/>
      </c>
      <c r="F73" s="3" t="str">
        <f>IF(暦調整[[#This Row],[年]]="","",DATEVALUE(暦調整[[#This Row],[年]]&amp;IF(入力1[[#This Row],[月]]="","1月",入力1[[#This Row],[月]]&amp;"月")&amp;IF(入力1[[#This Row],[日]]="","1日",入力1[[#This Row],[日]]&amp;"日")))</f>
        <v/>
      </c>
      <c r="G73" s="27" t="str">
        <f>IF(入力1[[#This Row],[eGFR]]="","",入力1[eGFR])</f>
        <v/>
      </c>
      <c r="H73" s="27" t="str">
        <f>IF(入力1[[#This Row],[尿蛋白定性]]="","",入力1[尿蛋白定性])</f>
        <v/>
      </c>
      <c r="K73" s="1">
        <v>66</v>
      </c>
      <c r="L73" s="3" t="str">
        <f>IFERROR(SMALL(暦調整[年月日合成],上詰昇順①[[#This Row],[番号]]),"")</f>
        <v/>
      </c>
      <c r="M73" s="1" t="str">
        <f>IFERROR(VLOOKUP(上詰昇順①[[#This Row],[年月日]],暦調整[[年月日合成]:[尿定性（再掲）]],2,FALSE),"")</f>
        <v/>
      </c>
      <c r="N73" s="1" t="str">
        <f>IFERROR(VLOOKUP(上詰昇順①[[#This Row],[年月日]],暦調整[[年月日合成]:[尿定性（再掲）]],3,FALSE),"")</f>
        <v/>
      </c>
      <c r="Q73" s="1">
        <v>66</v>
      </c>
      <c r="R73" s="28" t="str">
        <f>IF(COUNTBLANK(暦調整[[#This Row],[eGFR（再掲）]:[尿定性（再掲）]])=0,暦調整[[#This Row],[年月日合成]],"")</f>
        <v/>
      </c>
      <c r="S73" s="28" t="str">
        <f>IFERROR(SMALL(上詰昇順②[判定可能年月日],上詰昇順②[[#This Row],[番号]]),"")</f>
        <v/>
      </c>
      <c r="T73" t="str">
        <f>IFERROR(VLOOKUP(上詰昇順②[[#This Row],[年月日]],暦調整[[年月日合成]:[尿定性（再掲）]],2,FALSE),"")</f>
        <v/>
      </c>
      <c r="U73" t="str">
        <f>IFERROR(VLOOKUP(上詰昇順②[[#This Row],[年月日]],暦調整[[年月日合成]:[尿定性（再掲）]],3,FALSE),"")</f>
        <v/>
      </c>
      <c r="X73" s="1">
        <v>66</v>
      </c>
      <c r="Y73" s="3" t="str">
        <f>上詰昇順①[年月日]</f>
        <v/>
      </c>
      <c r="Z73" s="1" t="str">
        <f>上詰昇順①[対応eGFR]</f>
        <v/>
      </c>
      <c r="AC73" s="1">
        <v>66</v>
      </c>
      <c r="AD73" s="3" t="str">
        <f>上詰昇順②[[#This Row],[年月日]]</f>
        <v/>
      </c>
      <c r="AE73" s="1" t="str">
        <f>IF(上詰昇順②[対応eGFR]&lt;30,4,"")</f>
        <v/>
      </c>
      <c r="AF73" s="1" t="str">
        <f>IF(上詰昇順②[対応尿定性]="-",1,IF(上詰昇順②[対応尿定性]="±",2,IF(上詰昇順②[対応尿定性]="","",3)))</f>
        <v/>
      </c>
      <c r="AG73" s="1" t="str">
        <f>IF(グラフ用②[[#This Row],[eGFR判定]]&lt;&gt;"",グラフ用②[[#This Row],[eGFR判定]],グラフ用②[[#This Row],[尿検査判定]])</f>
        <v/>
      </c>
      <c r="AH73" s="1" t="str">
        <f>IF(グラフ用②[[#This Row],[最終判定①]]="","",IF(グラフ用②[[#This Row],[最終判定①]]=1,"第1期(腎症前期)",IF(グラフ用②[[#This Row],[最終判定①]]=2,"第2期(早期腎症期)",IF(グラフ用②[[#This Row],[最終判定①]]=3,"第3期(顕性腎症期)","第4期(腎不全期)"))))</f>
        <v/>
      </c>
    </row>
    <row r="74" spans="2:34" x14ac:dyDescent="0.55000000000000004">
      <c r="B74" s="1">
        <v>67</v>
      </c>
      <c r="C74" s="1" t="str">
        <f>IF(OR(入力1[[#This Row],[元号]]="",入力1[[#This Row],[和暦年]]=""),"",入力1[[#This Row],[元号]]&amp;入力1[[#This Row],[和暦年]]&amp;"年")</f>
        <v/>
      </c>
      <c r="D74" s="1" t="str">
        <f>IF(暦調整[[#This Row],[元号和暦年]]&lt;&gt;"","",IF(入力1[[#This Row],[（西暦年）]]&lt;&gt;"",入力1[[#This Row],[（西暦年）]]&amp;"年",""))</f>
        <v/>
      </c>
      <c r="E74" s="1" t="str">
        <f>IF(AND(暦調整[[#This Row],[元号和暦年]]="",暦調整[[#This Row],[西暦年（再掲）]]=""),"",IF(暦調整[[#This Row],[元号和暦年]]&lt;&gt;"",暦調整[元号和暦年],暦調整[西暦年（再掲）]))</f>
        <v/>
      </c>
      <c r="F74" s="3" t="str">
        <f>IF(暦調整[[#This Row],[年]]="","",DATEVALUE(暦調整[[#This Row],[年]]&amp;IF(入力1[[#This Row],[月]]="","1月",入力1[[#This Row],[月]]&amp;"月")&amp;IF(入力1[[#This Row],[日]]="","1日",入力1[[#This Row],[日]]&amp;"日")))</f>
        <v/>
      </c>
      <c r="G74" s="27" t="str">
        <f>IF(入力1[[#This Row],[eGFR]]="","",入力1[eGFR])</f>
        <v/>
      </c>
      <c r="H74" s="27" t="str">
        <f>IF(入力1[[#This Row],[尿蛋白定性]]="","",入力1[尿蛋白定性])</f>
        <v/>
      </c>
      <c r="K74" s="1">
        <v>67</v>
      </c>
      <c r="L74" s="3" t="str">
        <f>IFERROR(SMALL(暦調整[年月日合成],上詰昇順①[[#This Row],[番号]]),"")</f>
        <v/>
      </c>
      <c r="M74" s="1" t="str">
        <f>IFERROR(VLOOKUP(上詰昇順①[[#This Row],[年月日]],暦調整[[年月日合成]:[尿定性（再掲）]],2,FALSE),"")</f>
        <v/>
      </c>
      <c r="N74" s="1" t="str">
        <f>IFERROR(VLOOKUP(上詰昇順①[[#This Row],[年月日]],暦調整[[年月日合成]:[尿定性（再掲）]],3,FALSE),"")</f>
        <v/>
      </c>
      <c r="Q74" s="1">
        <v>67</v>
      </c>
      <c r="R74" s="28" t="str">
        <f>IF(COUNTBLANK(暦調整[[#This Row],[eGFR（再掲）]:[尿定性（再掲）]])=0,暦調整[[#This Row],[年月日合成]],"")</f>
        <v/>
      </c>
      <c r="S74" s="28" t="str">
        <f>IFERROR(SMALL(上詰昇順②[判定可能年月日],上詰昇順②[[#This Row],[番号]]),"")</f>
        <v/>
      </c>
      <c r="T74" t="str">
        <f>IFERROR(VLOOKUP(上詰昇順②[[#This Row],[年月日]],暦調整[[年月日合成]:[尿定性（再掲）]],2,FALSE),"")</f>
        <v/>
      </c>
      <c r="U74" t="str">
        <f>IFERROR(VLOOKUP(上詰昇順②[[#This Row],[年月日]],暦調整[[年月日合成]:[尿定性（再掲）]],3,FALSE),"")</f>
        <v/>
      </c>
      <c r="X74" s="1">
        <v>67</v>
      </c>
      <c r="Y74" s="3" t="str">
        <f>上詰昇順①[年月日]</f>
        <v/>
      </c>
      <c r="Z74" s="1" t="str">
        <f>上詰昇順①[対応eGFR]</f>
        <v/>
      </c>
      <c r="AC74" s="1">
        <v>67</v>
      </c>
      <c r="AD74" s="3" t="str">
        <f>上詰昇順②[[#This Row],[年月日]]</f>
        <v/>
      </c>
      <c r="AE74" s="1" t="str">
        <f>IF(上詰昇順②[対応eGFR]&lt;30,4,"")</f>
        <v/>
      </c>
      <c r="AF74" s="1" t="str">
        <f>IF(上詰昇順②[対応尿定性]="-",1,IF(上詰昇順②[対応尿定性]="±",2,IF(上詰昇順②[対応尿定性]="","",3)))</f>
        <v/>
      </c>
      <c r="AG74" s="1" t="str">
        <f>IF(グラフ用②[[#This Row],[eGFR判定]]&lt;&gt;"",グラフ用②[[#This Row],[eGFR判定]],グラフ用②[[#This Row],[尿検査判定]])</f>
        <v/>
      </c>
      <c r="AH74" s="1" t="str">
        <f>IF(グラフ用②[[#This Row],[最終判定①]]="","",IF(グラフ用②[[#This Row],[最終判定①]]=1,"第1期(腎症前期)",IF(グラフ用②[[#This Row],[最終判定①]]=2,"第2期(早期腎症期)",IF(グラフ用②[[#This Row],[最終判定①]]=3,"第3期(顕性腎症期)","第4期(腎不全期)"))))</f>
        <v/>
      </c>
    </row>
    <row r="75" spans="2:34" x14ac:dyDescent="0.55000000000000004">
      <c r="B75" s="1">
        <v>68</v>
      </c>
      <c r="C75" s="1" t="str">
        <f>IF(OR(入力1[[#This Row],[元号]]="",入力1[[#This Row],[和暦年]]=""),"",入力1[[#This Row],[元号]]&amp;入力1[[#This Row],[和暦年]]&amp;"年")</f>
        <v/>
      </c>
      <c r="D75" s="1" t="str">
        <f>IF(暦調整[[#This Row],[元号和暦年]]&lt;&gt;"","",IF(入力1[[#This Row],[（西暦年）]]&lt;&gt;"",入力1[[#This Row],[（西暦年）]]&amp;"年",""))</f>
        <v/>
      </c>
      <c r="E75" s="1" t="str">
        <f>IF(AND(暦調整[[#This Row],[元号和暦年]]="",暦調整[[#This Row],[西暦年（再掲）]]=""),"",IF(暦調整[[#This Row],[元号和暦年]]&lt;&gt;"",暦調整[元号和暦年],暦調整[西暦年（再掲）]))</f>
        <v/>
      </c>
      <c r="F75" s="3" t="str">
        <f>IF(暦調整[[#This Row],[年]]="","",DATEVALUE(暦調整[[#This Row],[年]]&amp;IF(入力1[[#This Row],[月]]="","1月",入力1[[#This Row],[月]]&amp;"月")&amp;IF(入力1[[#This Row],[日]]="","1日",入力1[[#This Row],[日]]&amp;"日")))</f>
        <v/>
      </c>
      <c r="G75" s="27" t="str">
        <f>IF(入力1[[#This Row],[eGFR]]="","",入力1[eGFR])</f>
        <v/>
      </c>
      <c r="H75" s="27" t="str">
        <f>IF(入力1[[#This Row],[尿蛋白定性]]="","",入力1[尿蛋白定性])</f>
        <v/>
      </c>
      <c r="K75" s="1">
        <v>68</v>
      </c>
      <c r="L75" s="3" t="str">
        <f>IFERROR(SMALL(暦調整[年月日合成],上詰昇順①[[#This Row],[番号]]),"")</f>
        <v/>
      </c>
      <c r="M75" s="1" t="str">
        <f>IFERROR(VLOOKUP(上詰昇順①[[#This Row],[年月日]],暦調整[[年月日合成]:[尿定性（再掲）]],2,FALSE),"")</f>
        <v/>
      </c>
      <c r="N75" s="1" t="str">
        <f>IFERROR(VLOOKUP(上詰昇順①[[#This Row],[年月日]],暦調整[[年月日合成]:[尿定性（再掲）]],3,FALSE),"")</f>
        <v/>
      </c>
      <c r="Q75" s="1">
        <v>68</v>
      </c>
      <c r="R75" s="28" t="str">
        <f>IF(COUNTBLANK(暦調整[[#This Row],[eGFR（再掲）]:[尿定性（再掲）]])=0,暦調整[[#This Row],[年月日合成]],"")</f>
        <v/>
      </c>
      <c r="S75" s="28" t="str">
        <f>IFERROR(SMALL(上詰昇順②[判定可能年月日],上詰昇順②[[#This Row],[番号]]),"")</f>
        <v/>
      </c>
      <c r="T75" t="str">
        <f>IFERROR(VLOOKUP(上詰昇順②[[#This Row],[年月日]],暦調整[[年月日合成]:[尿定性（再掲）]],2,FALSE),"")</f>
        <v/>
      </c>
      <c r="U75" t="str">
        <f>IFERROR(VLOOKUP(上詰昇順②[[#This Row],[年月日]],暦調整[[年月日合成]:[尿定性（再掲）]],3,FALSE),"")</f>
        <v/>
      </c>
      <c r="X75" s="1">
        <v>68</v>
      </c>
      <c r="Y75" s="3" t="str">
        <f>上詰昇順①[年月日]</f>
        <v/>
      </c>
      <c r="Z75" s="1" t="str">
        <f>上詰昇順①[対応eGFR]</f>
        <v/>
      </c>
      <c r="AC75" s="1">
        <v>68</v>
      </c>
      <c r="AD75" s="3" t="str">
        <f>上詰昇順②[[#This Row],[年月日]]</f>
        <v/>
      </c>
      <c r="AE75" s="1" t="str">
        <f>IF(上詰昇順②[対応eGFR]&lt;30,4,"")</f>
        <v/>
      </c>
      <c r="AF75" s="1" t="str">
        <f>IF(上詰昇順②[対応尿定性]="-",1,IF(上詰昇順②[対応尿定性]="±",2,IF(上詰昇順②[対応尿定性]="","",3)))</f>
        <v/>
      </c>
      <c r="AG75" s="1" t="str">
        <f>IF(グラフ用②[[#This Row],[eGFR判定]]&lt;&gt;"",グラフ用②[[#This Row],[eGFR判定]],グラフ用②[[#This Row],[尿検査判定]])</f>
        <v/>
      </c>
      <c r="AH75" s="1" t="str">
        <f>IF(グラフ用②[[#This Row],[最終判定①]]="","",IF(グラフ用②[[#This Row],[最終判定①]]=1,"第1期(腎症前期)",IF(グラフ用②[[#This Row],[最終判定①]]=2,"第2期(早期腎症期)",IF(グラフ用②[[#This Row],[最終判定①]]=3,"第3期(顕性腎症期)","第4期(腎不全期)"))))</f>
        <v/>
      </c>
    </row>
    <row r="76" spans="2:34" x14ac:dyDescent="0.55000000000000004">
      <c r="B76" s="1">
        <v>69</v>
      </c>
      <c r="C76" s="1" t="str">
        <f>IF(OR(入力1[[#This Row],[元号]]="",入力1[[#This Row],[和暦年]]=""),"",入力1[[#This Row],[元号]]&amp;入力1[[#This Row],[和暦年]]&amp;"年")</f>
        <v/>
      </c>
      <c r="D76" s="1" t="str">
        <f>IF(暦調整[[#This Row],[元号和暦年]]&lt;&gt;"","",IF(入力1[[#This Row],[（西暦年）]]&lt;&gt;"",入力1[[#This Row],[（西暦年）]]&amp;"年",""))</f>
        <v/>
      </c>
      <c r="E76" s="1" t="str">
        <f>IF(AND(暦調整[[#This Row],[元号和暦年]]="",暦調整[[#This Row],[西暦年（再掲）]]=""),"",IF(暦調整[[#This Row],[元号和暦年]]&lt;&gt;"",暦調整[元号和暦年],暦調整[西暦年（再掲）]))</f>
        <v/>
      </c>
      <c r="F76" s="3" t="str">
        <f>IF(暦調整[[#This Row],[年]]="","",DATEVALUE(暦調整[[#This Row],[年]]&amp;IF(入力1[[#This Row],[月]]="","1月",入力1[[#This Row],[月]]&amp;"月")&amp;IF(入力1[[#This Row],[日]]="","1日",入力1[[#This Row],[日]]&amp;"日")))</f>
        <v/>
      </c>
      <c r="G76" s="27" t="str">
        <f>IF(入力1[[#This Row],[eGFR]]="","",入力1[eGFR])</f>
        <v/>
      </c>
      <c r="H76" s="27" t="str">
        <f>IF(入力1[[#This Row],[尿蛋白定性]]="","",入力1[尿蛋白定性])</f>
        <v/>
      </c>
      <c r="K76" s="1">
        <v>69</v>
      </c>
      <c r="L76" s="3" t="str">
        <f>IFERROR(SMALL(暦調整[年月日合成],上詰昇順①[[#This Row],[番号]]),"")</f>
        <v/>
      </c>
      <c r="M76" s="1" t="str">
        <f>IFERROR(VLOOKUP(上詰昇順①[[#This Row],[年月日]],暦調整[[年月日合成]:[尿定性（再掲）]],2,FALSE),"")</f>
        <v/>
      </c>
      <c r="N76" s="1" t="str">
        <f>IFERROR(VLOOKUP(上詰昇順①[[#This Row],[年月日]],暦調整[[年月日合成]:[尿定性（再掲）]],3,FALSE),"")</f>
        <v/>
      </c>
      <c r="Q76" s="1">
        <v>69</v>
      </c>
      <c r="R76" s="28" t="str">
        <f>IF(COUNTBLANK(暦調整[[#This Row],[eGFR（再掲）]:[尿定性（再掲）]])=0,暦調整[[#This Row],[年月日合成]],"")</f>
        <v/>
      </c>
      <c r="S76" s="28" t="str">
        <f>IFERROR(SMALL(上詰昇順②[判定可能年月日],上詰昇順②[[#This Row],[番号]]),"")</f>
        <v/>
      </c>
      <c r="T76" t="str">
        <f>IFERROR(VLOOKUP(上詰昇順②[[#This Row],[年月日]],暦調整[[年月日合成]:[尿定性（再掲）]],2,FALSE),"")</f>
        <v/>
      </c>
      <c r="U76" t="str">
        <f>IFERROR(VLOOKUP(上詰昇順②[[#This Row],[年月日]],暦調整[[年月日合成]:[尿定性（再掲）]],3,FALSE),"")</f>
        <v/>
      </c>
      <c r="X76" s="1">
        <v>69</v>
      </c>
      <c r="Y76" s="3" t="str">
        <f>上詰昇順①[年月日]</f>
        <v/>
      </c>
      <c r="Z76" s="1" t="str">
        <f>上詰昇順①[対応eGFR]</f>
        <v/>
      </c>
      <c r="AC76" s="1">
        <v>69</v>
      </c>
      <c r="AD76" s="3" t="str">
        <f>上詰昇順②[[#This Row],[年月日]]</f>
        <v/>
      </c>
      <c r="AE76" s="1" t="str">
        <f>IF(上詰昇順②[対応eGFR]&lt;30,4,"")</f>
        <v/>
      </c>
      <c r="AF76" s="1" t="str">
        <f>IF(上詰昇順②[対応尿定性]="-",1,IF(上詰昇順②[対応尿定性]="±",2,IF(上詰昇順②[対応尿定性]="","",3)))</f>
        <v/>
      </c>
      <c r="AG76" s="1" t="str">
        <f>IF(グラフ用②[[#This Row],[eGFR判定]]&lt;&gt;"",グラフ用②[[#This Row],[eGFR判定]],グラフ用②[[#This Row],[尿検査判定]])</f>
        <v/>
      </c>
      <c r="AH76" s="1" t="str">
        <f>IF(グラフ用②[[#This Row],[最終判定①]]="","",IF(グラフ用②[[#This Row],[最終判定①]]=1,"第1期(腎症前期)",IF(グラフ用②[[#This Row],[最終判定①]]=2,"第2期(早期腎症期)",IF(グラフ用②[[#This Row],[最終判定①]]=3,"第3期(顕性腎症期)","第4期(腎不全期)"))))</f>
        <v/>
      </c>
    </row>
    <row r="77" spans="2:34" x14ac:dyDescent="0.55000000000000004">
      <c r="B77" s="1">
        <v>70</v>
      </c>
      <c r="C77" s="1" t="str">
        <f>IF(OR(入力1[[#This Row],[元号]]="",入力1[[#This Row],[和暦年]]=""),"",入力1[[#This Row],[元号]]&amp;入力1[[#This Row],[和暦年]]&amp;"年")</f>
        <v/>
      </c>
      <c r="D77" s="1" t="str">
        <f>IF(暦調整[[#This Row],[元号和暦年]]&lt;&gt;"","",IF(入力1[[#This Row],[（西暦年）]]&lt;&gt;"",入力1[[#This Row],[（西暦年）]]&amp;"年",""))</f>
        <v/>
      </c>
      <c r="E77" s="1" t="str">
        <f>IF(AND(暦調整[[#This Row],[元号和暦年]]="",暦調整[[#This Row],[西暦年（再掲）]]=""),"",IF(暦調整[[#This Row],[元号和暦年]]&lt;&gt;"",暦調整[元号和暦年],暦調整[西暦年（再掲）]))</f>
        <v/>
      </c>
      <c r="F77" s="3" t="str">
        <f>IF(暦調整[[#This Row],[年]]="","",DATEVALUE(暦調整[[#This Row],[年]]&amp;IF(入力1[[#This Row],[月]]="","1月",入力1[[#This Row],[月]]&amp;"月")&amp;IF(入力1[[#This Row],[日]]="","1日",入力1[[#This Row],[日]]&amp;"日")))</f>
        <v/>
      </c>
      <c r="G77" s="27" t="str">
        <f>IF(入力1[[#This Row],[eGFR]]="","",入力1[eGFR])</f>
        <v/>
      </c>
      <c r="H77" s="27" t="str">
        <f>IF(入力1[[#This Row],[尿蛋白定性]]="","",入力1[尿蛋白定性])</f>
        <v/>
      </c>
      <c r="K77" s="1">
        <v>70</v>
      </c>
      <c r="L77" s="3" t="str">
        <f>IFERROR(SMALL(暦調整[年月日合成],上詰昇順①[[#This Row],[番号]]),"")</f>
        <v/>
      </c>
      <c r="M77" s="1" t="str">
        <f>IFERROR(VLOOKUP(上詰昇順①[[#This Row],[年月日]],暦調整[[年月日合成]:[尿定性（再掲）]],2,FALSE),"")</f>
        <v/>
      </c>
      <c r="N77" s="1" t="str">
        <f>IFERROR(VLOOKUP(上詰昇順①[[#This Row],[年月日]],暦調整[[年月日合成]:[尿定性（再掲）]],3,FALSE),"")</f>
        <v/>
      </c>
      <c r="Q77" s="1">
        <v>70</v>
      </c>
      <c r="R77" s="28" t="str">
        <f>IF(COUNTBLANK(暦調整[[#This Row],[eGFR（再掲）]:[尿定性（再掲）]])=0,暦調整[[#This Row],[年月日合成]],"")</f>
        <v/>
      </c>
      <c r="S77" s="28" t="str">
        <f>IFERROR(SMALL(上詰昇順②[判定可能年月日],上詰昇順②[[#This Row],[番号]]),"")</f>
        <v/>
      </c>
      <c r="T77" t="str">
        <f>IFERROR(VLOOKUP(上詰昇順②[[#This Row],[年月日]],暦調整[[年月日合成]:[尿定性（再掲）]],2,FALSE),"")</f>
        <v/>
      </c>
      <c r="U77" t="str">
        <f>IFERROR(VLOOKUP(上詰昇順②[[#This Row],[年月日]],暦調整[[年月日合成]:[尿定性（再掲）]],3,FALSE),"")</f>
        <v/>
      </c>
      <c r="X77" s="1">
        <v>70</v>
      </c>
      <c r="Y77" s="3" t="str">
        <f>上詰昇順①[年月日]</f>
        <v/>
      </c>
      <c r="Z77" s="1" t="str">
        <f>上詰昇順①[対応eGFR]</f>
        <v/>
      </c>
      <c r="AC77" s="1">
        <v>70</v>
      </c>
      <c r="AD77" s="3" t="str">
        <f>上詰昇順②[[#This Row],[年月日]]</f>
        <v/>
      </c>
      <c r="AE77" s="1" t="str">
        <f>IF(上詰昇順②[対応eGFR]&lt;30,4,"")</f>
        <v/>
      </c>
      <c r="AF77" s="1" t="str">
        <f>IF(上詰昇順②[対応尿定性]="-",1,IF(上詰昇順②[対応尿定性]="±",2,IF(上詰昇順②[対応尿定性]="","",3)))</f>
        <v/>
      </c>
      <c r="AG77" s="1" t="str">
        <f>IF(グラフ用②[[#This Row],[eGFR判定]]&lt;&gt;"",グラフ用②[[#This Row],[eGFR判定]],グラフ用②[[#This Row],[尿検査判定]])</f>
        <v/>
      </c>
      <c r="AH77" s="1" t="str">
        <f>IF(グラフ用②[[#This Row],[最終判定①]]="","",IF(グラフ用②[[#This Row],[最終判定①]]=1,"第1期(腎症前期)",IF(グラフ用②[[#This Row],[最終判定①]]=2,"第2期(早期腎症期)",IF(グラフ用②[[#This Row],[最終判定①]]=3,"第3期(顕性腎症期)","第4期(腎不全期)"))))</f>
        <v/>
      </c>
    </row>
    <row r="78" spans="2:34" x14ac:dyDescent="0.55000000000000004">
      <c r="B78" s="1">
        <v>71</v>
      </c>
      <c r="C78" s="1" t="str">
        <f>IF(OR(入力1[[#This Row],[元号]]="",入力1[[#This Row],[和暦年]]=""),"",入力1[[#This Row],[元号]]&amp;入力1[[#This Row],[和暦年]]&amp;"年")</f>
        <v/>
      </c>
      <c r="D78" s="1" t="str">
        <f>IF(暦調整[[#This Row],[元号和暦年]]&lt;&gt;"","",IF(入力1[[#This Row],[（西暦年）]]&lt;&gt;"",入力1[[#This Row],[（西暦年）]]&amp;"年",""))</f>
        <v/>
      </c>
      <c r="E78" s="1" t="str">
        <f>IF(AND(暦調整[[#This Row],[元号和暦年]]="",暦調整[[#This Row],[西暦年（再掲）]]=""),"",IF(暦調整[[#This Row],[元号和暦年]]&lt;&gt;"",暦調整[元号和暦年],暦調整[西暦年（再掲）]))</f>
        <v/>
      </c>
      <c r="F78" s="3" t="str">
        <f>IF(暦調整[[#This Row],[年]]="","",DATEVALUE(暦調整[[#This Row],[年]]&amp;IF(入力1[[#This Row],[月]]="","1月",入力1[[#This Row],[月]]&amp;"月")&amp;IF(入力1[[#This Row],[日]]="","1日",入力1[[#This Row],[日]]&amp;"日")))</f>
        <v/>
      </c>
      <c r="G78" s="27" t="str">
        <f>IF(入力1[[#This Row],[eGFR]]="","",入力1[eGFR])</f>
        <v/>
      </c>
      <c r="H78" s="27" t="str">
        <f>IF(入力1[[#This Row],[尿蛋白定性]]="","",入力1[尿蛋白定性])</f>
        <v/>
      </c>
      <c r="K78" s="1">
        <v>71</v>
      </c>
      <c r="L78" s="3" t="str">
        <f>IFERROR(SMALL(暦調整[年月日合成],上詰昇順①[[#This Row],[番号]]),"")</f>
        <v/>
      </c>
      <c r="M78" s="1" t="str">
        <f>IFERROR(VLOOKUP(上詰昇順①[[#This Row],[年月日]],暦調整[[年月日合成]:[尿定性（再掲）]],2,FALSE),"")</f>
        <v/>
      </c>
      <c r="N78" s="1" t="str">
        <f>IFERROR(VLOOKUP(上詰昇順①[[#This Row],[年月日]],暦調整[[年月日合成]:[尿定性（再掲）]],3,FALSE),"")</f>
        <v/>
      </c>
      <c r="Q78" s="1">
        <v>71</v>
      </c>
      <c r="R78" s="28" t="str">
        <f>IF(COUNTBLANK(暦調整[[#This Row],[eGFR（再掲）]:[尿定性（再掲）]])=0,暦調整[[#This Row],[年月日合成]],"")</f>
        <v/>
      </c>
      <c r="S78" s="28" t="str">
        <f>IFERROR(SMALL(上詰昇順②[判定可能年月日],上詰昇順②[[#This Row],[番号]]),"")</f>
        <v/>
      </c>
      <c r="T78" t="str">
        <f>IFERROR(VLOOKUP(上詰昇順②[[#This Row],[年月日]],暦調整[[年月日合成]:[尿定性（再掲）]],2,FALSE),"")</f>
        <v/>
      </c>
      <c r="U78" t="str">
        <f>IFERROR(VLOOKUP(上詰昇順②[[#This Row],[年月日]],暦調整[[年月日合成]:[尿定性（再掲）]],3,FALSE),"")</f>
        <v/>
      </c>
      <c r="X78" s="1">
        <v>71</v>
      </c>
      <c r="Y78" s="3" t="str">
        <f>上詰昇順①[年月日]</f>
        <v/>
      </c>
      <c r="Z78" s="1" t="str">
        <f>上詰昇順①[対応eGFR]</f>
        <v/>
      </c>
      <c r="AC78" s="1">
        <v>71</v>
      </c>
      <c r="AD78" s="3" t="str">
        <f>上詰昇順②[[#This Row],[年月日]]</f>
        <v/>
      </c>
      <c r="AE78" s="1" t="str">
        <f>IF(上詰昇順②[対応eGFR]&lt;30,4,"")</f>
        <v/>
      </c>
      <c r="AF78" s="1" t="str">
        <f>IF(上詰昇順②[対応尿定性]="-",1,IF(上詰昇順②[対応尿定性]="±",2,IF(上詰昇順②[対応尿定性]="","",3)))</f>
        <v/>
      </c>
      <c r="AG78" s="1" t="str">
        <f>IF(グラフ用②[[#This Row],[eGFR判定]]&lt;&gt;"",グラフ用②[[#This Row],[eGFR判定]],グラフ用②[[#This Row],[尿検査判定]])</f>
        <v/>
      </c>
      <c r="AH78" s="1" t="str">
        <f>IF(グラフ用②[[#This Row],[最終判定①]]="","",IF(グラフ用②[[#This Row],[最終判定①]]=1,"第1期(腎症前期)",IF(グラフ用②[[#This Row],[最終判定①]]=2,"第2期(早期腎症期)",IF(グラフ用②[[#This Row],[最終判定①]]=3,"第3期(顕性腎症期)","第4期(腎不全期)"))))</f>
        <v/>
      </c>
    </row>
    <row r="79" spans="2:34" x14ac:dyDescent="0.55000000000000004">
      <c r="B79" s="1">
        <v>72</v>
      </c>
      <c r="C79" s="1" t="str">
        <f>IF(OR(入力1[[#This Row],[元号]]="",入力1[[#This Row],[和暦年]]=""),"",入力1[[#This Row],[元号]]&amp;入力1[[#This Row],[和暦年]]&amp;"年")</f>
        <v/>
      </c>
      <c r="D79" s="1" t="str">
        <f>IF(暦調整[[#This Row],[元号和暦年]]&lt;&gt;"","",IF(入力1[[#This Row],[（西暦年）]]&lt;&gt;"",入力1[[#This Row],[（西暦年）]]&amp;"年",""))</f>
        <v/>
      </c>
      <c r="E79" s="1" t="str">
        <f>IF(AND(暦調整[[#This Row],[元号和暦年]]="",暦調整[[#This Row],[西暦年（再掲）]]=""),"",IF(暦調整[[#This Row],[元号和暦年]]&lt;&gt;"",暦調整[元号和暦年],暦調整[西暦年（再掲）]))</f>
        <v/>
      </c>
      <c r="F79" s="3" t="str">
        <f>IF(暦調整[[#This Row],[年]]="","",DATEVALUE(暦調整[[#This Row],[年]]&amp;IF(入力1[[#This Row],[月]]="","1月",入力1[[#This Row],[月]]&amp;"月")&amp;IF(入力1[[#This Row],[日]]="","1日",入力1[[#This Row],[日]]&amp;"日")))</f>
        <v/>
      </c>
      <c r="G79" s="27" t="str">
        <f>IF(入力1[[#This Row],[eGFR]]="","",入力1[eGFR])</f>
        <v/>
      </c>
      <c r="H79" s="27" t="str">
        <f>IF(入力1[[#This Row],[尿蛋白定性]]="","",入力1[尿蛋白定性])</f>
        <v/>
      </c>
      <c r="K79" s="1">
        <v>72</v>
      </c>
      <c r="L79" s="3" t="str">
        <f>IFERROR(SMALL(暦調整[年月日合成],上詰昇順①[[#This Row],[番号]]),"")</f>
        <v/>
      </c>
      <c r="M79" s="1" t="str">
        <f>IFERROR(VLOOKUP(上詰昇順①[[#This Row],[年月日]],暦調整[[年月日合成]:[尿定性（再掲）]],2,FALSE),"")</f>
        <v/>
      </c>
      <c r="N79" s="1" t="str">
        <f>IFERROR(VLOOKUP(上詰昇順①[[#This Row],[年月日]],暦調整[[年月日合成]:[尿定性（再掲）]],3,FALSE),"")</f>
        <v/>
      </c>
      <c r="Q79" s="1">
        <v>72</v>
      </c>
      <c r="R79" s="28" t="str">
        <f>IF(COUNTBLANK(暦調整[[#This Row],[eGFR（再掲）]:[尿定性（再掲）]])=0,暦調整[[#This Row],[年月日合成]],"")</f>
        <v/>
      </c>
      <c r="S79" s="28" t="str">
        <f>IFERROR(SMALL(上詰昇順②[判定可能年月日],上詰昇順②[[#This Row],[番号]]),"")</f>
        <v/>
      </c>
      <c r="T79" t="str">
        <f>IFERROR(VLOOKUP(上詰昇順②[[#This Row],[年月日]],暦調整[[年月日合成]:[尿定性（再掲）]],2,FALSE),"")</f>
        <v/>
      </c>
      <c r="U79" t="str">
        <f>IFERROR(VLOOKUP(上詰昇順②[[#This Row],[年月日]],暦調整[[年月日合成]:[尿定性（再掲）]],3,FALSE),"")</f>
        <v/>
      </c>
      <c r="X79" s="1">
        <v>72</v>
      </c>
      <c r="Y79" s="3" t="str">
        <f>上詰昇順①[年月日]</f>
        <v/>
      </c>
      <c r="Z79" s="1" t="str">
        <f>上詰昇順①[対応eGFR]</f>
        <v/>
      </c>
      <c r="AC79" s="1">
        <v>72</v>
      </c>
      <c r="AD79" s="3" t="str">
        <f>上詰昇順②[[#This Row],[年月日]]</f>
        <v/>
      </c>
      <c r="AE79" s="1" t="str">
        <f>IF(上詰昇順②[対応eGFR]&lt;30,4,"")</f>
        <v/>
      </c>
      <c r="AF79" s="1" t="str">
        <f>IF(上詰昇順②[対応尿定性]="-",1,IF(上詰昇順②[対応尿定性]="±",2,IF(上詰昇順②[対応尿定性]="","",3)))</f>
        <v/>
      </c>
      <c r="AG79" s="1" t="str">
        <f>IF(グラフ用②[[#This Row],[eGFR判定]]&lt;&gt;"",グラフ用②[[#This Row],[eGFR判定]],グラフ用②[[#This Row],[尿検査判定]])</f>
        <v/>
      </c>
      <c r="AH79" s="1" t="str">
        <f>IF(グラフ用②[[#This Row],[最終判定①]]="","",IF(グラフ用②[[#This Row],[最終判定①]]=1,"第1期(腎症前期)",IF(グラフ用②[[#This Row],[最終判定①]]=2,"第2期(早期腎症期)",IF(グラフ用②[[#This Row],[最終判定①]]=3,"第3期(顕性腎症期)","第4期(腎不全期)"))))</f>
        <v/>
      </c>
    </row>
    <row r="80" spans="2:34" x14ac:dyDescent="0.55000000000000004">
      <c r="B80" s="1">
        <v>73</v>
      </c>
      <c r="C80" s="1" t="str">
        <f>IF(OR(入力1[[#This Row],[元号]]="",入力1[[#This Row],[和暦年]]=""),"",入力1[[#This Row],[元号]]&amp;入力1[[#This Row],[和暦年]]&amp;"年")</f>
        <v/>
      </c>
      <c r="D80" s="1" t="str">
        <f>IF(暦調整[[#This Row],[元号和暦年]]&lt;&gt;"","",IF(入力1[[#This Row],[（西暦年）]]&lt;&gt;"",入力1[[#This Row],[（西暦年）]]&amp;"年",""))</f>
        <v/>
      </c>
      <c r="E80" s="1" t="str">
        <f>IF(AND(暦調整[[#This Row],[元号和暦年]]="",暦調整[[#This Row],[西暦年（再掲）]]=""),"",IF(暦調整[[#This Row],[元号和暦年]]&lt;&gt;"",暦調整[元号和暦年],暦調整[西暦年（再掲）]))</f>
        <v/>
      </c>
      <c r="F80" s="3" t="str">
        <f>IF(暦調整[[#This Row],[年]]="","",DATEVALUE(暦調整[[#This Row],[年]]&amp;IF(入力1[[#This Row],[月]]="","1月",入力1[[#This Row],[月]]&amp;"月")&amp;IF(入力1[[#This Row],[日]]="","1日",入力1[[#This Row],[日]]&amp;"日")))</f>
        <v/>
      </c>
      <c r="G80" s="27" t="str">
        <f>IF(入力1[[#This Row],[eGFR]]="","",入力1[eGFR])</f>
        <v/>
      </c>
      <c r="H80" s="27" t="str">
        <f>IF(入力1[[#This Row],[尿蛋白定性]]="","",入力1[尿蛋白定性])</f>
        <v/>
      </c>
      <c r="K80" s="1">
        <v>73</v>
      </c>
      <c r="L80" s="3" t="str">
        <f>IFERROR(SMALL(暦調整[年月日合成],上詰昇順①[[#This Row],[番号]]),"")</f>
        <v/>
      </c>
      <c r="M80" s="1" t="str">
        <f>IFERROR(VLOOKUP(上詰昇順①[[#This Row],[年月日]],暦調整[[年月日合成]:[尿定性（再掲）]],2,FALSE),"")</f>
        <v/>
      </c>
      <c r="N80" s="1" t="str">
        <f>IFERROR(VLOOKUP(上詰昇順①[[#This Row],[年月日]],暦調整[[年月日合成]:[尿定性（再掲）]],3,FALSE),"")</f>
        <v/>
      </c>
      <c r="Q80" s="1">
        <v>73</v>
      </c>
      <c r="R80" s="28" t="str">
        <f>IF(COUNTBLANK(暦調整[[#This Row],[eGFR（再掲）]:[尿定性（再掲）]])=0,暦調整[[#This Row],[年月日合成]],"")</f>
        <v/>
      </c>
      <c r="S80" s="28" t="str">
        <f>IFERROR(SMALL(上詰昇順②[判定可能年月日],上詰昇順②[[#This Row],[番号]]),"")</f>
        <v/>
      </c>
      <c r="T80" t="str">
        <f>IFERROR(VLOOKUP(上詰昇順②[[#This Row],[年月日]],暦調整[[年月日合成]:[尿定性（再掲）]],2,FALSE),"")</f>
        <v/>
      </c>
      <c r="U80" t="str">
        <f>IFERROR(VLOOKUP(上詰昇順②[[#This Row],[年月日]],暦調整[[年月日合成]:[尿定性（再掲）]],3,FALSE),"")</f>
        <v/>
      </c>
      <c r="X80" s="1">
        <v>73</v>
      </c>
      <c r="Y80" s="3" t="str">
        <f>上詰昇順①[年月日]</f>
        <v/>
      </c>
      <c r="Z80" s="1" t="str">
        <f>上詰昇順①[対応eGFR]</f>
        <v/>
      </c>
      <c r="AC80" s="1">
        <v>73</v>
      </c>
      <c r="AD80" s="3" t="str">
        <f>上詰昇順②[[#This Row],[年月日]]</f>
        <v/>
      </c>
      <c r="AE80" s="1" t="str">
        <f>IF(上詰昇順②[対応eGFR]&lt;30,4,"")</f>
        <v/>
      </c>
      <c r="AF80" s="1" t="str">
        <f>IF(上詰昇順②[対応尿定性]="-",1,IF(上詰昇順②[対応尿定性]="±",2,IF(上詰昇順②[対応尿定性]="","",3)))</f>
        <v/>
      </c>
      <c r="AG80" s="1" t="str">
        <f>IF(グラフ用②[[#This Row],[eGFR判定]]&lt;&gt;"",グラフ用②[[#This Row],[eGFR判定]],グラフ用②[[#This Row],[尿検査判定]])</f>
        <v/>
      </c>
      <c r="AH80" s="1" t="str">
        <f>IF(グラフ用②[[#This Row],[最終判定①]]="","",IF(グラフ用②[[#This Row],[最終判定①]]=1,"第1期(腎症前期)",IF(グラフ用②[[#This Row],[最終判定①]]=2,"第2期(早期腎症期)",IF(グラフ用②[[#This Row],[最終判定①]]=3,"第3期(顕性腎症期)","第4期(腎不全期)"))))</f>
        <v/>
      </c>
    </row>
    <row r="81" spans="2:34" x14ac:dyDescent="0.55000000000000004">
      <c r="B81" s="1">
        <v>74</v>
      </c>
      <c r="C81" s="1" t="str">
        <f>IF(OR(入力1[[#This Row],[元号]]="",入力1[[#This Row],[和暦年]]=""),"",入力1[[#This Row],[元号]]&amp;入力1[[#This Row],[和暦年]]&amp;"年")</f>
        <v/>
      </c>
      <c r="D81" s="1" t="str">
        <f>IF(暦調整[[#This Row],[元号和暦年]]&lt;&gt;"","",IF(入力1[[#This Row],[（西暦年）]]&lt;&gt;"",入力1[[#This Row],[（西暦年）]]&amp;"年",""))</f>
        <v/>
      </c>
      <c r="E81" s="1" t="str">
        <f>IF(AND(暦調整[[#This Row],[元号和暦年]]="",暦調整[[#This Row],[西暦年（再掲）]]=""),"",IF(暦調整[[#This Row],[元号和暦年]]&lt;&gt;"",暦調整[元号和暦年],暦調整[西暦年（再掲）]))</f>
        <v/>
      </c>
      <c r="F81" s="3" t="str">
        <f>IF(暦調整[[#This Row],[年]]="","",DATEVALUE(暦調整[[#This Row],[年]]&amp;IF(入力1[[#This Row],[月]]="","1月",入力1[[#This Row],[月]]&amp;"月")&amp;IF(入力1[[#This Row],[日]]="","1日",入力1[[#This Row],[日]]&amp;"日")))</f>
        <v/>
      </c>
      <c r="G81" s="27" t="str">
        <f>IF(入力1[[#This Row],[eGFR]]="","",入力1[eGFR])</f>
        <v/>
      </c>
      <c r="H81" s="27" t="str">
        <f>IF(入力1[[#This Row],[尿蛋白定性]]="","",入力1[尿蛋白定性])</f>
        <v/>
      </c>
      <c r="K81" s="1">
        <v>74</v>
      </c>
      <c r="L81" s="3" t="str">
        <f>IFERROR(SMALL(暦調整[年月日合成],上詰昇順①[[#This Row],[番号]]),"")</f>
        <v/>
      </c>
      <c r="M81" s="1" t="str">
        <f>IFERROR(VLOOKUP(上詰昇順①[[#This Row],[年月日]],暦調整[[年月日合成]:[尿定性（再掲）]],2,FALSE),"")</f>
        <v/>
      </c>
      <c r="N81" s="1" t="str">
        <f>IFERROR(VLOOKUP(上詰昇順①[[#This Row],[年月日]],暦調整[[年月日合成]:[尿定性（再掲）]],3,FALSE),"")</f>
        <v/>
      </c>
      <c r="Q81" s="1">
        <v>74</v>
      </c>
      <c r="R81" s="28" t="str">
        <f>IF(COUNTBLANK(暦調整[[#This Row],[eGFR（再掲）]:[尿定性（再掲）]])=0,暦調整[[#This Row],[年月日合成]],"")</f>
        <v/>
      </c>
      <c r="S81" s="28" t="str">
        <f>IFERROR(SMALL(上詰昇順②[判定可能年月日],上詰昇順②[[#This Row],[番号]]),"")</f>
        <v/>
      </c>
      <c r="T81" t="str">
        <f>IFERROR(VLOOKUP(上詰昇順②[[#This Row],[年月日]],暦調整[[年月日合成]:[尿定性（再掲）]],2,FALSE),"")</f>
        <v/>
      </c>
      <c r="U81" t="str">
        <f>IFERROR(VLOOKUP(上詰昇順②[[#This Row],[年月日]],暦調整[[年月日合成]:[尿定性（再掲）]],3,FALSE),"")</f>
        <v/>
      </c>
      <c r="X81" s="1">
        <v>74</v>
      </c>
      <c r="Y81" s="3" t="str">
        <f>上詰昇順①[年月日]</f>
        <v/>
      </c>
      <c r="Z81" s="1" t="str">
        <f>上詰昇順①[対応eGFR]</f>
        <v/>
      </c>
      <c r="AC81" s="1">
        <v>74</v>
      </c>
      <c r="AD81" s="3" t="str">
        <f>上詰昇順②[[#This Row],[年月日]]</f>
        <v/>
      </c>
      <c r="AE81" s="1" t="str">
        <f>IF(上詰昇順②[対応eGFR]&lt;30,4,"")</f>
        <v/>
      </c>
      <c r="AF81" s="1" t="str">
        <f>IF(上詰昇順②[対応尿定性]="-",1,IF(上詰昇順②[対応尿定性]="±",2,IF(上詰昇順②[対応尿定性]="","",3)))</f>
        <v/>
      </c>
      <c r="AG81" s="1" t="str">
        <f>IF(グラフ用②[[#This Row],[eGFR判定]]&lt;&gt;"",グラフ用②[[#This Row],[eGFR判定]],グラフ用②[[#This Row],[尿検査判定]])</f>
        <v/>
      </c>
      <c r="AH81" s="1" t="str">
        <f>IF(グラフ用②[[#This Row],[最終判定①]]="","",IF(グラフ用②[[#This Row],[最終判定①]]=1,"第1期(腎症前期)",IF(グラフ用②[[#This Row],[最終判定①]]=2,"第2期(早期腎症期)",IF(グラフ用②[[#This Row],[最終判定①]]=3,"第3期(顕性腎症期)","第4期(腎不全期)"))))</f>
        <v/>
      </c>
    </row>
    <row r="82" spans="2:34" x14ac:dyDescent="0.55000000000000004">
      <c r="B82" s="1">
        <v>75</v>
      </c>
      <c r="C82" s="1" t="str">
        <f>IF(OR(入力1[[#This Row],[元号]]="",入力1[[#This Row],[和暦年]]=""),"",入力1[[#This Row],[元号]]&amp;入力1[[#This Row],[和暦年]]&amp;"年")</f>
        <v/>
      </c>
      <c r="D82" s="1" t="str">
        <f>IF(暦調整[[#This Row],[元号和暦年]]&lt;&gt;"","",IF(入力1[[#This Row],[（西暦年）]]&lt;&gt;"",入力1[[#This Row],[（西暦年）]]&amp;"年",""))</f>
        <v/>
      </c>
      <c r="E82" s="1" t="str">
        <f>IF(AND(暦調整[[#This Row],[元号和暦年]]="",暦調整[[#This Row],[西暦年（再掲）]]=""),"",IF(暦調整[[#This Row],[元号和暦年]]&lt;&gt;"",暦調整[元号和暦年],暦調整[西暦年（再掲）]))</f>
        <v/>
      </c>
      <c r="F82" s="3" t="str">
        <f>IF(暦調整[[#This Row],[年]]="","",DATEVALUE(暦調整[[#This Row],[年]]&amp;IF(入力1[[#This Row],[月]]="","1月",入力1[[#This Row],[月]]&amp;"月")&amp;IF(入力1[[#This Row],[日]]="","1日",入力1[[#This Row],[日]]&amp;"日")))</f>
        <v/>
      </c>
      <c r="G82" s="27" t="str">
        <f>IF(入力1[[#This Row],[eGFR]]="","",入力1[eGFR])</f>
        <v/>
      </c>
      <c r="H82" s="27" t="str">
        <f>IF(入力1[[#This Row],[尿蛋白定性]]="","",入力1[尿蛋白定性])</f>
        <v/>
      </c>
      <c r="K82" s="1">
        <v>75</v>
      </c>
      <c r="L82" s="3" t="str">
        <f>IFERROR(SMALL(暦調整[年月日合成],上詰昇順①[[#This Row],[番号]]),"")</f>
        <v/>
      </c>
      <c r="M82" s="1" t="str">
        <f>IFERROR(VLOOKUP(上詰昇順①[[#This Row],[年月日]],暦調整[[年月日合成]:[尿定性（再掲）]],2,FALSE),"")</f>
        <v/>
      </c>
      <c r="N82" s="1" t="str">
        <f>IFERROR(VLOOKUP(上詰昇順①[[#This Row],[年月日]],暦調整[[年月日合成]:[尿定性（再掲）]],3,FALSE),"")</f>
        <v/>
      </c>
      <c r="Q82" s="1">
        <v>75</v>
      </c>
      <c r="R82" s="28" t="str">
        <f>IF(COUNTBLANK(暦調整[[#This Row],[eGFR（再掲）]:[尿定性（再掲）]])=0,暦調整[[#This Row],[年月日合成]],"")</f>
        <v/>
      </c>
      <c r="S82" s="28" t="str">
        <f>IFERROR(SMALL(上詰昇順②[判定可能年月日],上詰昇順②[[#This Row],[番号]]),"")</f>
        <v/>
      </c>
      <c r="T82" t="str">
        <f>IFERROR(VLOOKUP(上詰昇順②[[#This Row],[年月日]],暦調整[[年月日合成]:[尿定性（再掲）]],2,FALSE),"")</f>
        <v/>
      </c>
      <c r="U82" t="str">
        <f>IFERROR(VLOOKUP(上詰昇順②[[#This Row],[年月日]],暦調整[[年月日合成]:[尿定性（再掲）]],3,FALSE),"")</f>
        <v/>
      </c>
      <c r="X82" s="1">
        <v>75</v>
      </c>
      <c r="Y82" s="3" t="str">
        <f>上詰昇順①[年月日]</f>
        <v/>
      </c>
      <c r="Z82" s="1" t="str">
        <f>上詰昇順①[対応eGFR]</f>
        <v/>
      </c>
      <c r="AC82" s="1">
        <v>75</v>
      </c>
      <c r="AD82" s="3" t="str">
        <f>上詰昇順②[[#This Row],[年月日]]</f>
        <v/>
      </c>
      <c r="AE82" s="1" t="str">
        <f>IF(上詰昇順②[対応eGFR]&lt;30,4,"")</f>
        <v/>
      </c>
      <c r="AF82" s="1" t="str">
        <f>IF(上詰昇順②[対応尿定性]="-",1,IF(上詰昇順②[対応尿定性]="±",2,IF(上詰昇順②[対応尿定性]="","",3)))</f>
        <v/>
      </c>
      <c r="AG82" s="1" t="str">
        <f>IF(グラフ用②[[#This Row],[eGFR判定]]&lt;&gt;"",グラフ用②[[#This Row],[eGFR判定]],グラフ用②[[#This Row],[尿検査判定]])</f>
        <v/>
      </c>
      <c r="AH82" s="1" t="str">
        <f>IF(グラフ用②[[#This Row],[最終判定①]]="","",IF(グラフ用②[[#This Row],[最終判定①]]=1,"第1期(腎症前期)",IF(グラフ用②[[#This Row],[最終判定①]]=2,"第2期(早期腎症期)",IF(グラフ用②[[#This Row],[最終判定①]]=3,"第3期(顕性腎症期)","第4期(腎不全期)"))))</f>
        <v/>
      </c>
    </row>
    <row r="83" spans="2:34" x14ac:dyDescent="0.55000000000000004">
      <c r="B83" s="1">
        <v>76</v>
      </c>
      <c r="C83" s="1" t="str">
        <f>IF(OR(入力1[[#This Row],[元号]]="",入力1[[#This Row],[和暦年]]=""),"",入力1[[#This Row],[元号]]&amp;入力1[[#This Row],[和暦年]]&amp;"年")</f>
        <v/>
      </c>
      <c r="D83" s="1" t="str">
        <f>IF(暦調整[[#This Row],[元号和暦年]]&lt;&gt;"","",IF(入力1[[#This Row],[（西暦年）]]&lt;&gt;"",入力1[[#This Row],[（西暦年）]]&amp;"年",""))</f>
        <v/>
      </c>
      <c r="E83" s="1" t="str">
        <f>IF(AND(暦調整[[#This Row],[元号和暦年]]="",暦調整[[#This Row],[西暦年（再掲）]]=""),"",IF(暦調整[[#This Row],[元号和暦年]]&lt;&gt;"",暦調整[元号和暦年],暦調整[西暦年（再掲）]))</f>
        <v/>
      </c>
      <c r="F83" s="3" t="str">
        <f>IF(暦調整[[#This Row],[年]]="","",DATEVALUE(暦調整[[#This Row],[年]]&amp;IF(入力1[[#This Row],[月]]="","1月",入力1[[#This Row],[月]]&amp;"月")&amp;IF(入力1[[#This Row],[日]]="","1日",入力1[[#This Row],[日]]&amp;"日")))</f>
        <v/>
      </c>
      <c r="G83" s="27" t="str">
        <f>IF(入力1[[#This Row],[eGFR]]="","",入力1[eGFR])</f>
        <v/>
      </c>
      <c r="H83" s="27" t="str">
        <f>IF(入力1[[#This Row],[尿蛋白定性]]="","",入力1[尿蛋白定性])</f>
        <v/>
      </c>
      <c r="K83" s="1">
        <v>76</v>
      </c>
      <c r="L83" s="3" t="str">
        <f>IFERROR(SMALL(暦調整[年月日合成],上詰昇順①[[#This Row],[番号]]),"")</f>
        <v/>
      </c>
      <c r="M83" s="1" t="str">
        <f>IFERROR(VLOOKUP(上詰昇順①[[#This Row],[年月日]],暦調整[[年月日合成]:[尿定性（再掲）]],2,FALSE),"")</f>
        <v/>
      </c>
      <c r="N83" s="1" t="str">
        <f>IFERROR(VLOOKUP(上詰昇順①[[#This Row],[年月日]],暦調整[[年月日合成]:[尿定性（再掲）]],3,FALSE),"")</f>
        <v/>
      </c>
      <c r="Q83" s="1">
        <v>76</v>
      </c>
      <c r="R83" s="28" t="str">
        <f>IF(COUNTBLANK(暦調整[[#This Row],[eGFR（再掲）]:[尿定性（再掲）]])=0,暦調整[[#This Row],[年月日合成]],"")</f>
        <v/>
      </c>
      <c r="S83" s="28" t="str">
        <f>IFERROR(SMALL(上詰昇順②[判定可能年月日],上詰昇順②[[#This Row],[番号]]),"")</f>
        <v/>
      </c>
      <c r="T83" t="str">
        <f>IFERROR(VLOOKUP(上詰昇順②[[#This Row],[年月日]],暦調整[[年月日合成]:[尿定性（再掲）]],2,FALSE),"")</f>
        <v/>
      </c>
      <c r="U83" t="str">
        <f>IFERROR(VLOOKUP(上詰昇順②[[#This Row],[年月日]],暦調整[[年月日合成]:[尿定性（再掲）]],3,FALSE),"")</f>
        <v/>
      </c>
      <c r="X83" s="1">
        <v>76</v>
      </c>
      <c r="Y83" s="3" t="str">
        <f>上詰昇順①[年月日]</f>
        <v/>
      </c>
      <c r="Z83" s="1" t="str">
        <f>上詰昇順①[対応eGFR]</f>
        <v/>
      </c>
      <c r="AC83" s="1">
        <v>76</v>
      </c>
      <c r="AD83" s="3" t="str">
        <f>上詰昇順②[[#This Row],[年月日]]</f>
        <v/>
      </c>
      <c r="AE83" s="1" t="str">
        <f>IF(上詰昇順②[対応eGFR]&lt;30,4,"")</f>
        <v/>
      </c>
      <c r="AF83" s="1" t="str">
        <f>IF(上詰昇順②[対応尿定性]="-",1,IF(上詰昇順②[対応尿定性]="±",2,IF(上詰昇順②[対応尿定性]="","",3)))</f>
        <v/>
      </c>
      <c r="AG83" s="1" t="str">
        <f>IF(グラフ用②[[#This Row],[eGFR判定]]&lt;&gt;"",グラフ用②[[#This Row],[eGFR判定]],グラフ用②[[#This Row],[尿検査判定]])</f>
        <v/>
      </c>
      <c r="AH83" s="1" t="str">
        <f>IF(グラフ用②[[#This Row],[最終判定①]]="","",IF(グラフ用②[[#This Row],[最終判定①]]=1,"第1期(腎症前期)",IF(グラフ用②[[#This Row],[最終判定①]]=2,"第2期(早期腎症期)",IF(グラフ用②[[#This Row],[最終判定①]]=3,"第3期(顕性腎症期)","第4期(腎不全期)"))))</f>
        <v/>
      </c>
    </row>
    <row r="84" spans="2:34" x14ac:dyDescent="0.55000000000000004">
      <c r="B84" s="1">
        <v>77</v>
      </c>
      <c r="C84" s="1" t="str">
        <f>IF(OR(入力1[[#This Row],[元号]]="",入力1[[#This Row],[和暦年]]=""),"",入力1[[#This Row],[元号]]&amp;入力1[[#This Row],[和暦年]]&amp;"年")</f>
        <v/>
      </c>
      <c r="D84" s="1" t="str">
        <f>IF(暦調整[[#This Row],[元号和暦年]]&lt;&gt;"","",IF(入力1[[#This Row],[（西暦年）]]&lt;&gt;"",入力1[[#This Row],[（西暦年）]]&amp;"年",""))</f>
        <v/>
      </c>
      <c r="E84" s="1" t="str">
        <f>IF(AND(暦調整[[#This Row],[元号和暦年]]="",暦調整[[#This Row],[西暦年（再掲）]]=""),"",IF(暦調整[[#This Row],[元号和暦年]]&lt;&gt;"",暦調整[元号和暦年],暦調整[西暦年（再掲）]))</f>
        <v/>
      </c>
      <c r="F84" s="3" t="str">
        <f>IF(暦調整[[#This Row],[年]]="","",DATEVALUE(暦調整[[#This Row],[年]]&amp;IF(入力1[[#This Row],[月]]="","1月",入力1[[#This Row],[月]]&amp;"月")&amp;IF(入力1[[#This Row],[日]]="","1日",入力1[[#This Row],[日]]&amp;"日")))</f>
        <v/>
      </c>
      <c r="G84" s="27" t="str">
        <f>IF(入力1[[#This Row],[eGFR]]="","",入力1[eGFR])</f>
        <v/>
      </c>
      <c r="H84" s="27" t="str">
        <f>IF(入力1[[#This Row],[尿蛋白定性]]="","",入力1[尿蛋白定性])</f>
        <v/>
      </c>
      <c r="K84" s="1">
        <v>77</v>
      </c>
      <c r="L84" s="3" t="str">
        <f>IFERROR(SMALL(暦調整[年月日合成],上詰昇順①[[#This Row],[番号]]),"")</f>
        <v/>
      </c>
      <c r="M84" s="1" t="str">
        <f>IFERROR(VLOOKUP(上詰昇順①[[#This Row],[年月日]],暦調整[[年月日合成]:[尿定性（再掲）]],2,FALSE),"")</f>
        <v/>
      </c>
      <c r="N84" s="1" t="str">
        <f>IFERROR(VLOOKUP(上詰昇順①[[#This Row],[年月日]],暦調整[[年月日合成]:[尿定性（再掲）]],3,FALSE),"")</f>
        <v/>
      </c>
      <c r="Q84" s="1">
        <v>77</v>
      </c>
      <c r="R84" s="28" t="str">
        <f>IF(COUNTBLANK(暦調整[[#This Row],[eGFR（再掲）]:[尿定性（再掲）]])=0,暦調整[[#This Row],[年月日合成]],"")</f>
        <v/>
      </c>
      <c r="S84" s="28" t="str">
        <f>IFERROR(SMALL(上詰昇順②[判定可能年月日],上詰昇順②[[#This Row],[番号]]),"")</f>
        <v/>
      </c>
      <c r="T84" t="str">
        <f>IFERROR(VLOOKUP(上詰昇順②[[#This Row],[年月日]],暦調整[[年月日合成]:[尿定性（再掲）]],2,FALSE),"")</f>
        <v/>
      </c>
      <c r="U84" t="str">
        <f>IFERROR(VLOOKUP(上詰昇順②[[#This Row],[年月日]],暦調整[[年月日合成]:[尿定性（再掲）]],3,FALSE),"")</f>
        <v/>
      </c>
      <c r="X84" s="1">
        <v>77</v>
      </c>
      <c r="Y84" s="3" t="str">
        <f>上詰昇順①[年月日]</f>
        <v/>
      </c>
      <c r="Z84" s="1" t="str">
        <f>上詰昇順①[対応eGFR]</f>
        <v/>
      </c>
      <c r="AC84" s="1">
        <v>77</v>
      </c>
      <c r="AD84" s="3" t="str">
        <f>上詰昇順②[[#This Row],[年月日]]</f>
        <v/>
      </c>
      <c r="AE84" s="1" t="str">
        <f>IF(上詰昇順②[対応eGFR]&lt;30,4,"")</f>
        <v/>
      </c>
      <c r="AF84" s="1" t="str">
        <f>IF(上詰昇順②[対応尿定性]="-",1,IF(上詰昇順②[対応尿定性]="±",2,IF(上詰昇順②[対応尿定性]="","",3)))</f>
        <v/>
      </c>
      <c r="AG84" s="1" t="str">
        <f>IF(グラフ用②[[#This Row],[eGFR判定]]&lt;&gt;"",グラフ用②[[#This Row],[eGFR判定]],グラフ用②[[#This Row],[尿検査判定]])</f>
        <v/>
      </c>
      <c r="AH84" s="1" t="str">
        <f>IF(グラフ用②[[#This Row],[最終判定①]]="","",IF(グラフ用②[[#This Row],[最終判定①]]=1,"第1期(腎症前期)",IF(グラフ用②[[#This Row],[最終判定①]]=2,"第2期(早期腎症期)",IF(グラフ用②[[#This Row],[最終判定①]]=3,"第3期(顕性腎症期)","第4期(腎不全期)"))))</f>
        <v/>
      </c>
    </row>
    <row r="85" spans="2:34" x14ac:dyDescent="0.55000000000000004">
      <c r="B85" s="1">
        <v>78</v>
      </c>
      <c r="C85" s="1" t="str">
        <f>IF(OR(入力1[[#This Row],[元号]]="",入力1[[#This Row],[和暦年]]=""),"",入力1[[#This Row],[元号]]&amp;入力1[[#This Row],[和暦年]]&amp;"年")</f>
        <v/>
      </c>
      <c r="D85" s="1" t="str">
        <f>IF(暦調整[[#This Row],[元号和暦年]]&lt;&gt;"","",IF(入力1[[#This Row],[（西暦年）]]&lt;&gt;"",入力1[[#This Row],[（西暦年）]]&amp;"年",""))</f>
        <v/>
      </c>
      <c r="E85" s="1" t="str">
        <f>IF(AND(暦調整[[#This Row],[元号和暦年]]="",暦調整[[#This Row],[西暦年（再掲）]]=""),"",IF(暦調整[[#This Row],[元号和暦年]]&lt;&gt;"",暦調整[元号和暦年],暦調整[西暦年（再掲）]))</f>
        <v/>
      </c>
      <c r="F85" s="3" t="str">
        <f>IF(暦調整[[#This Row],[年]]="","",DATEVALUE(暦調整[[#This Row],[年]]&amp;IF(入力1[[#This Row],[月]]="","1月",入力1[[#This Row],[月]]&amp;"月")&amp;IF(入力1[[#This Row],[日]]="","1日",入力1[[#This Row],[日]]&amp;"日")))</f>
        <v/>
      </c>
      <c r="G85" s="27" t="str">
        <f>IF(入力1[[#This Row],[eGFR]]="","",入力1[eGFR])</f>
        <v/>
      </c>
      <c r="H85" s="27" t="str">
        <f>IF(入力1[[#This Row],[尿蛋白定性]]="","",入力1[尿蛋白定性])</f>
        <v/>
      </c>
      <c r="K85" s="1">
        <v>78</v>
      </c>
      <c r="L85" s="3" t="str">
        <f>IFERROR(SMALL(暦調整[年月日合成],上詰昇順①[[#This Row],[番号]]),"")</f>
        <v/>
      </c>
      <c r="M85" s="1" t="str">
        <f>IFERROR(VLOOKUP(上詰昇順①[[#This Row],[年月日]],暦調整[[年月日合成]:[尿定性（再掲）]],2,FALSE),"")</f>
        <v/>
      </c>
      <c r="N85" s="1" t="str">
        <f>IFERROR(VLOOKUP(上詰昇順①[[#This Row],[年月日]],暦調整[[年月日合成]:[尿定性（再掲）]],3,FALSE),"")</f>
        <v/>
      </c>
      <c r="Q85" s="1">
        <v>78</v>
      </c>
      <c r="R85" s="28" t="str">
        <f>IF(COUNTBLANK(暦調整[[#This Row],[eGFR（再掲）]:[尿定性（再掲）]])=0,暦調整[[#This Row],[年月日合成]],"")</f>
        <v/>
      </c>
      <c r="S85" s="28" t="str">
        <f>IFERROR(SMALL(上詰昇順②[判定可能年月日],上詰昇順②[[#This Row],[番号]]),"")</f>
        <v/>
      </c>
      <c r="T85" t="str">
        <f>IFERROR(VLOOKUP(上詰昇順②[[#This Row],[年月日]],暦調整[[年月日合成]:[尿定性（再掲）]],2,FALSE),"")</f>
        <v/>
      </c>
      <c r="U85" t="str">
        <f>IFERROR(VLOOKUP(上詰昇順②[[#This Row],[年月日]],暦調整[[年月日合成]:[尿定性（再掲）]],3,FALSE),"")</f>
        <v/>
      </c>
      <c r="X85" s="1">
        <v>78</v>
      </c>
      <c r="Y85" s="3" t="str">
        <f>上詰昇順①[年月日]</f>
        <v/>
      </c>
      <c r="Z85" s="1" t="str">
        <f>上詰昇順①[対応eGFR]</f>
        <v/>
      </c>
      <c r="AC85" s="1">
        <v>78</v>
      </c>
      <c r="AD85" s="3" t="str">
        <f>上詰昇順②[[#This Row],[年月日]]</f>
        <v/>
      </c>
      <c r="AE85" s="1" t="str">
        <f>IF(上詰昇順②[対応eGFR]&lt;30,4,"")</f>
        <v/>
      </c>
      <c r="AF85" s="1" t="str">
        <f>IF(上詰昇順②[対応尿定性]="-",1,IF(上詰昇順②[対応尿定性]="±",2,IF(上詰昇順②[対応尿定性]="","",3)))</f>
        <v/>
      </c>
      <c r="AG85" s="1" t="str">
        <f>IF(グラフ用②[[#This Row],[eGFR判定]]&lt;&gt;"",グラフ用②[[#This Row],[eGFR判定]],グラフ用②[[#This Row],[尿検査判定]])</f>
        <v/>
      </c>
      <c r="AH85" s="1" t="str">
        <f>IF(グラフ用②[[#This Row],[最終判定①]]="","",IF(グラフ用②[[#This Row],[最終判定①]]=1,"第1期(腎症前期)",IF(グラフ用②[[#This Row],[最終判定①]]=2,"第2期(早期腎症期)",IF(グラフ用②[[#This Row],[最終判定①]]=3,"第3期(顕性腎症期)","第4期(腎不全期)"))))</f>
        <v/>
      </c>
    </row>
    <row r="86" spans="2:34" x14ac:dyDescent="0.55000000000000004">
      <c r="B86" s="1">
        <v>79</v>
      </c>
      <c r="C86" s="1" t="str">
        <f>IF(OR(入力1[[#This Row],[元号]]="",入力1[[#This Row],[和暦年]]=""),"",入力1[[#This Row],[元号]]&amp;入力1[[#This Row],[和暦年]]&amp;"年")</f>
        <v/>
      </c>
      <c r="D86" s="1" t="str">
        <f>IF(暦調整[[#This Row],[元号和暦年]]&lt;&gt;"","",IF(入力1[[#This Row],[（西暦年）]]&lt;&gt;"",入力1[[#This Row],[（西暦年）]]&amp;"年",""))</f>
        <v/>
      </c>
      <c r="E86" s="1" t="str">
        <f>IF(AND(暦調整[[#This Row],[元号和暦年]]="",暦調整[[#This Row],[西暦年（再掲）]]=""),"",IF(暦調整[[#This Row],[元号和暦年]]&lt;&gt;"",暦調整[元号和暦年],暦調整[西暦年（再掲）]))</f>
        <v/>
      </c>
      <c r="F86" s="3" t="str">
        <f>IF(暦調整[[#This Row],[年]]="","",DATEVALUE(暦調整[[#This Row],[年]]&amp;IF(入力1[[#This Row],[月]]="","1月",入力1[[#This Row],[月]]&amp;"月")&amp;IF(入力1[[#This Row],[日]]="","1日",入力1[[#This Row],[日]]&amp;"日")))</f>
        <v/>
      </c>
      <c r="G86" s="27" t="str">
        <f>IF(入力1[[#This Row],[eGFR]]="","",入力1[eGFR])</f>
        <v/>
      </c>
      <c r="H86" s="27" t="str">
        <f>IF(入力1[[#This Row],[尿蛋白定性]]="","",入力1[尿蛋白定性])</f>
        <v/>
      </c>
      <c r="K86" s="1">
        <v>79</v>
      </c>
      <c r="L86" s="3" t="str">
        <f>IFERROR(SMALL(暦調整[年月日合成],上詰昇順①[[#This Row],[番号]]),"")</f>
        <v/>
      </c>
      <c r="M86" s="1" t="str">
        <f>IFERROR(VLOOKUP(上詰昇順①[[#This Row],[年月日]],暦調整[[年月日合成]:[尿定性（再掲）]],2,FALSE),"")</f>
        <v/>
      </c>
      <c r="N86" s="1" t="str">
        <f>IFERROR(VLOOKUP(上詰昇順①[[#This Row],[年月日]],暦調整[[年月日合成]:[尿定性（再掲）]],3,FALSE),"")</f>
        <v/>
      </c>
      <c r="Q86" s="1">
        <v>79</v>
      </c>
      <c r="R86" s="28" t="str">
        <f>IF(COUNTBLANK(暦調整[[#This Row],[eGFR（再掲）]:[尿定性（再掲）]])=0,暦調整[[#This Row],[年月日合成]],"")</f>
        <v/>
      </c>
      <c r="S86" s="28" t="str">
        <f>IFERROR(SMALL(上詰昇順②[判定可能年月日],上詰昇順②[[#This Row],[番号]]),"")</f>
        <v/>
      </c>
      <c r="T86" t="str">
        <f>IFERROR(VLOOKUP(上詰昇順②[[#This Row],[年月日]],暦調整[[年月日合成]:[尿定性（再掲）]],2,FALSE),"")</f>
        <v/>
      </c>
      <c r="U86" t="str">
        <f>IFERROR(VLOOKUP(上詰昇順②[[#This Row],[年月日]],暦調整[[年月日合成]:[尿定性（再掲）]],3,FALSE),"")</f>
        <v/>
      </c>
      <c r="X86" s="1">
        <v>79</v>
      </c>
      <c r="Y86" s="3" t="str">
        <f>上詰昇順①[年月日]</f>
        <v/>
      </c>
      <c r="Z86" s="1" t="str">
        <f>上詰昇順①[対応eGFR]</f>
        <v/>
      </c>
      <c r="AC86" s="1">
        <v>79</v>
      </c>
      <c r="AD86" s="3" t="str">
        <f>上詰昇順②[[#This Row],[年月日]]</f>
        <v/>
      </c>
      <c r="AE86" s="1" t="str">
        <f>IF(上詰昇順②[対応eGFR]&lt;30,4,"")</f>
        <v/>
      </c>
      <c r="AF86" s="1" t="str">
        <f>IF(上詰昇順②[対応尿定性]="-",1,IF(上詰昇順②[対応尿定性]="±",2,IF(上詰昇順②[対応尿定性]="","",3)))</f>
        <v/>
      </c>
      <c r="AG86" s="1" t="str">
        <f>IF(グラフ用②[[#This Row],[eGFR判定]]&lt;&gt;"",グラフ用②[[#This Row],[eGFR判定]],グラフ用②[[#This Row],[尿検査判定]])</f>
        <v/>
      </c>
      <c r="AH86" s="1" t="str">
        <f>IF(グラフ用②[[#This Row],[最終判定①]]="","",IF(グラフ用②[[#This Row],[最終判定①]]=1,"第1期(腎症前期)",IF(グラフ用②[[#This Row],[最終判定①]]=2,"第2期(早期腎症期)",IF(グラフ用②[[#This Row],[最終判定①]]=3,"第3期(顕性腎症期)","第4期(腎不全期)"))))</f>
        <v/>
      </c>
    </row>
    <row r="87" spans="2:34" x14ac:dyDescent="0.55000000000000004">
      <c r="B87" s="1">
        <v>80</v>
      </c>
      <c r="C87" s="1" t="str">
        <f>IF(OR(入力1[[#This Row],[元号]]="",入力1[[#This Row],[和暦年]]=""),"",入力1[[#This Row],[元号]]&amp;入力1[[#This Row],[和暦年]]&amp;"年")</f>
        <v/>
      </c>
      <c r="D87" s="1" t="str">
        <f>IF(暦調整[[#This Row],[元号和暦年]]&lt;&gt;"","",IF(入力1[[#This Row],[（西暦年）]]&lt;&gt;"",入力1[[#This Row],[（西暦年）]]&amp;"年",""))</f>
        <v/>
      </c>
      <c r="E87" s="1" t="str">
        <f>IF(AND(暦調整[[#This Row],[元号和暦年]]="",暦調整[[#This Row],[西暦年（再掲）]]=""),"",IF(暦調整[[#This Row],[元号和暦年]]&lt;&gt;"",暦調整[元号和暦年],暦調整[西暦年（再掲）]))</f>
        <v/>
      </c>
      <c r="F87" s="3" t="str">
        <f>IF(暦調整[[#This Row],[年]]="","",DATEVALUE(暦調整[[#This Row],[年]]&amp;IF(入力1[[#This Row],[月]]="","1月",入力1[[#This Row],[月]]&amp;"月")&amp;IF(入力1[[#This Row],[日]]="","1日",入力1[[#This Row],[日]]&amp;"日")))</f>
        <v/>
      </c>
      <c r="G87" s="27" t="str">
        <f>IF(入力1[[#This Row],[eGFR]]="","",入力1[eGFR])</f>
        <v/>
      </c>
      <c r="H87" s="27" t="str">
        <f>IF(入力1[[#This Row],[尿蛋白定性]]="","",入力1[尿蛋白定性])</f>
        <v/>
      </c>
      <c r="K87" s="1">
        <v>80</v>
      </c>
      <c r="L87" s="3" t="str">
        <f>IFERROR(SMALL(暦調整[年月日合成],上詰昇順①[[#This Row],[番号]]),"")</f>
        <v/>
      </c>
      <c r="M87" s="1" t="str">
        <f>IFERROR(VLOOKUP(上詰昇順①[[#This Row],[年月日]],暦調整[[年月日合成]:[尿定性（再掲）]],2,FALSE),"")</f>
        <v/>
      </c>
      <c r="N87" s="1" t="str">
        <f>IFERROR(VLOOKUP(上詰昇順①[[#This Row],[年月日]],暦調整[[年月日合成]:[尿定性（再掲）]],3,FALSE),"")</f>
        <v/>
      </c>
      <c r="Q87" s="1">
        <v>80</v>
      </c>
      <c r="R87" s="28" t="str">
        <f>IF(COUNTBLANK(暦調整[[#This Row],[eGFR（再掲）]:[尿定性（再掲）]])=0,暦調整[[#This Row],[年月日合成]],"")</f>
        <v/>
      </c>
      <c r="S87" s="28" t="str">
        <f>IFERROR(SMALL(上詰昇順②[判定可能年月日],上詰昇順②[[#This Row],[番号]]),"")</f>
        <v/>
      </c>
      <c r="T87" t="str">
        <f>IFERROR(VLOOKUP(上詰昇順②[[#This Row],[年月日]],暦調整[[年月日合成]:[尿定性（再掲）]],2,FALSE),"")</f>
        <v/>
      </c>
      <c r="U87" t="str">
        <f>IFERROR(VLOOKUP(上詰昇順②[[#This Row],[年月日]],暦調整[[年月日合成]:[尿定性（再掲）]],3,FALSE),"")</f>
        <v/>
      </c>
      <c r="X87" s="1">
        <v>80</v>
      </c>
      <c r="Y87" s="3" t="str">
        <f>上詰昇順①[年月日]</f>
        <v/>
      </c>
      <c r="Z87" s="1" t="str">
        <f>上詰昇順①[対応eGFR]</f>
        <v/>
      </c>
      <c r="AC87" s="1">
        <v>80</v>
      </c>
      <c r="AD87" s="3" t="str">
        <f>上詰昇順②[[#This Row],[年月日]]</f>
        <v/>
      </c>
      <c r="AE87" s="1" t="str">
        <f>IF(上詰昇順②[対応eGFR]&lt;30,4,"")</f>
        <v/>
      </c>
      <c r="AF87" s="1" t="str">
        <f>IF(上詰昇順②[対応尿定性]="-",1,IF(上詰昇順②[対応尿定性]="±",2,IF(上詰昇順②[対応尿定性]="","",3)))</f>
        <v/>
      </c>
      <c r="AG87" s="1" t="str">
        <f>IF(グラフ用②[[#This Row],[eGFR判定]]&lt;&gt;"",グラフ用②[[#This Row],[eGFR判定]],グラフ用②[[#This Row],[尿検査判定]])</f>
        <v/>
      </c>
      <c r="AH87" s="1" t="str">
        <f>IF(グラフ用②[[#This Row],[最終判定①]]="","",IF(グラフ用②[[#This Row],[最終判定①]]=1,"第1期(腎症前期)",IF(グラフ用②[[#This Row],[最終判定①]]=2,"第2期(早期腎症期)",IF(グラフ用②[[#This Row],[最終判定①]]=3,"第3期(顕性腎症期)","第4期(腎不全期)"))))</f>
        <v/>
      </c>
    </row>
    <row r="88" spans="2:34" x14ac:dyDescent="0.55000000000000004">
      <c r="B88" s="1">
        <v>81</v>
      </c>
      <c r="C88" s="1" t="str">
        <f>IF(OR(入力1[[#This Row],[元号]]="",入力1[[#This Row],[和暦年]]=""),"",入力1[[#This Row],[元号]]&amp;入力1[[#This Row],[和暦年]]&amp;"年")</f>
        <v/>
      </c>
      <c r="D88" s="1" t="str">
        <f>IF(暦調整[[#This Row],[元号和暦年]]&lt;&gt;"","",IF(入力1[[#This Row],[（西暦年）]]&lt;&gt;"",入力1[[#This Row],[（西暦年）]]&amp;"年",""))</f>
        <v/>
      </c>
      <c r="E88" s="1" t="str">
        <f>IF(AND(暦調整[[#This Row],[元号和暦年]]="",暦調整[[#This Row],[西暦年（再掲）]]=""),"",IF(暦調整[[#This Row],[元号和暦年]]&lt;&gt;"",暦調整[元号和暦年],暦調整[西暦年（再掲）]))</f>
        <v/>
      </c>
      <c r="F88" s="3" t="str">
        <f>IF(暦調整[[#This Row],[年]]="","",DATEVALUE(暦調整[[#This Row],[年]]&amp;IF(入力1[[#This Row],[月]]="","1月",入力1[[#This Row],[月]]&amp;"月")&amp;IF(入力1[[#This Row],[日]]="","1日",入力1[[#This Row],[日]]&amp;"日")))</f>
        <v/>
      </c>
      <c r="G88" s="27" t="str">
        <f>IF(入力1[[#This Row],[eGFR]]="","",入力1[eGFR])</f>
        <v/>
      </c>
      <c r="H88" s="27" t="str">
        <f>IF(入力1[[#This Row],[尿蛋白定性]]="","",入力1[尿蛋白定性])</f>
        <v/>
      </c>
      <c r="K88" s="1">
        <v>81</v>
      </c>
      <c r="L88" s="3" t="str">
        <f>IFERROR(SMALL(暦調整[年月日合成],上詰昇順①[[#This Row],[番号]]),"")</f>
        <v/>
      </c>
      <c r="M88" s="1" t="str">
        <f>IFERROR(VLOOKUP(上詰昇順①[[#This Row],[年月日]],暦調整[[年月日合成]:[尿定性（再掲）]],2,FALSE),"")</f>
        <v/>
      </c>
      <c r="N88" s="1" t="str">
        <f>IFERROR(VLOOKUP(上詰昇順①[[#This Row],[年月日]],暦調整[[年月日合成]:[尿定性（再掲）]],3,FALSE),"")</f>
        <v/>
      </c>
      <c r="Q88" s="1">
        <v>81</v>
      </c>
      <c r="R88" s="28" t="str">
        <f>IF(COUNTBLANK(暦調整[[#This Row],[eGFR（再掲）]:[尿定性（再掲）]])=0,暦調整[[#This Row],[年月日合成]],"")</f>
        <v/>
      </c>
      <c r="S88" s="28" t="str">
        <f>IFERROR(SMALL(上詰昇順②[判定可能年月日],上詰昇順②[[#This Row],[番号]]),"")</f>
        <v/>
      </c>
      <c r="T88" t="str">
        <f>IFERROR(VLOOKUP(上詰昇順②[[#This Row],[年月日]],暦調整[[年月日合成]:[尿定性（再掲）]],2,FALSE),"")</f>
        <v/>
      </c>
      <c r="U88" t="str">
        <f>IFERROR(VLOOKUP(上詰昇順②[[#This Row],[年月日]],暦調整[[年月日合成]:[尿定性（再掲）]],3,FALSE),"")</f>
        <v/>
      </c>
      <c r="X88" s="1">
        <v>81</v>
      </c>
      <c r="Y88" s="3" t="str">
        <f>上詰昇順①[年月日]</f>
        <v/>
      </c>
      <c r="Z88" s="1" t="str">
        <f>上詰昇順①[対応eGFR]</f>
        <v/>
      </c>
      <c r="AC88" s="1">
        <v>81</v>
      </c>
      <c r="AD88" s="3" t="str">
        <f>上詰昇順②[[#This Row],[年月日]]</f>
        <v/>
      </c>
      <c r="AE88" s="1" t="str">
        <f>IF(上詰昇順②[対応eGFR]&lt;30,4,"")</f>
        <v/>
      </c>
      <c r="AF88" s="1" t="str">
        <f>IF(上詰昇順②[対応尿定性]="-",1,IF(上詰昇順②[対応尿定性]="±",2,IF(上詰昇順②[対応尿定性]="","",3)))</f>
        <v/>
      </c>
      <c r="AG88" s="1" t="str">
        <f>IF(グラフ用②[[#This Row],[eGFR判定]]&lt;&gt;"",グラフ用②[[#This Row],[eGFR判定]],グラフ用②[[#This Row],[尿検査判定]])</f>
        <v/>
      </c>
      <c r="AH88" s="1" t="str">
        <f>IF(グラフ用②[[#This Row],[最終判定①]]="","",IF(グラフ用②[[#This Row],[最終判定①]]=1,"第1期(腎症前期)",IF(グラフ用②[[#This Row],[最終判定①]]=2,"第2期(早期腎症期)",IF(グラフ用②[[#This Row],[最終判定①]]=3,"第3期(顕性腎症期)","第4期(腎不全期)"))))</f>
        <v/>
      </c>
    </row>
    <row r="89" spans="2:34" x14ac:dyDescent="0.55000000000000004">
      <c r="B89" s="1">
        <v>82</v>
      </c>
      <c r="C89" s="1" t="str">
        <f>IF(OR(入力1[[#This Row],[元号]]="",入力1[[#This Row],[和暦年]]=""),"",入力1[[#This Row],[元号]]&amp;入力1[[#This Row],[和暦年]]&amp;"年")</f>
        <v/>
      </c>
      <c r="D89" s="1" t="str">
        <f>IF(暦調整[[#This Row],[元号和暦年]]&lt;&gt;"","",IF(入力1[[#This Row],[（西暦年）]]&lt;&gt;"",入力1[[#This Row],[（西暦年）]]&amp;"年",""))</f>
        <v/>
      </c>
      <c r="E89" s="1" t="str">
        <f>IF(AND(暦調整[[#This Row],[元号和暦年]]="",暦調整[[#This Row],[西暦年（再掲）]]=""),"",IF(暦調整[[#This Row],[元号和暦年]]&lt;&gt;"",暦調整[元号和暦年],暦調整[西暦年（再掲）]))</f>
        <v/>
      </c>
      <c r="F89" s="3" t="str">
        <f>IF(暦調整[[#This Row],[年]]="","",DATEVALUE(暦調整[[#This Row],[年]]&amp;IF(入力1[[#This Row],[月]]="","1月",入力1[[#This Row],[月]]&amp;"月")&amp;IF(入力1[[#This Row],[日]]="","1日",入力1[[#This Row],[日]]&amp;"日")))</f>
        <v/>
      </c>
      <c r="G89" s="27" t="str">
        <f>IF(入力1[[#This Row],[eGFR]]="","",入力1[eGFR])</f>
        <v/>
      </c>
      <c r="H89" s="27" t="str">
        <f>IF(入力1[[#This Row],[尿蛋白定性]]="","",入力1[尿蛋白定性])</f>
        <v/>
      </c>
      <c r="K89" s="1">
        <v>82</v>
      </c>
      <c r="L89" s="3" t="str">
        <f>IFERROR(SMALL(暦調整[年月日合成],上詰昇順①[[#This Row],[番号]]),"")</f>
        <v/>
      </c>
      <c r="M89" s="1" t="str">
        <f>IFERROR(VLOOKUP(上詰昇順①[[#This Row],[年月日]],暦調整[[年月日合成]:[尿定性（再掲）]],2,FALSE),"")</f>
        <v/>
      </c>
      <c r="N89" s="1" t="str">
        <f>IFERROR(VLOOKUP(上詰昇順①[[#This Row],[年月日]],暦調整[[年月日合成]:[尿定性（再掲）]],3,FALSE),"")</f>
        <v/>
      </c>
      <c r="Q89" s="1">
        <v>82</v>
      </c>
      <c r="R89" s="28" t="str">
        <f>IF(COUNTBLANK(暦調整[[#This Row],[eGFR（再掲）]:[尿定性（再掲）]])=0,暦調整[[#This Row],[年月日合成]],"")</f>
        <v/>
      </c>
      <c r="S89" s="28" t="str">
        <f>IFERROR(SMALL(上詰昇順②[判定可能年月日],上詰昇順②[[#This Row],[番号]]),"")</f>
        <v/>
      </c>
      <c r="T89" t="str">
        <f>IFERROR(VLOOKUP(上詰昇順②[[#This Row],[年月日]],暦調整[[年月日合成]:[尿定性（再掲）]],2,FALSE),"")</f>
        <v/>
      </c>
      <c r="U89" t="str">
        <f>IFERROR(VLOOKUP(上詰昇順②[[#This Row],[年月日]],暦調整[[年月日合成]:[尿定性（再掲）]],3,FALSE),"")</f>
        <v/>
      </c>
      <c r="X89" s="1">
        <v>82</v>
      </c>
      <c r="Y89" s="3" t="str">
        <f>上詰昇順①[年月日]</f>
        <v/>
      </c>
      <c r="Z89" s="1" t="str">
        <f>上詰昇順①[対応eGFR]</f>
        <v/>
      </c>
      <c r="AC89" s="1">
        <v>82</v>
      </c>
      <c r="AD89" s="3" t="str">
        <f>上詰昇順②[[#This Row],[年月日]]</f>
        <v/>
      </c>
      <c r="AE89" s="1" t="str">
        <f>IF(上詰昇順②[対応eGFR]&lt;30,4,"")</f>
        <v/>
      </c>
      <c r="AF89" s="1" t="str">
        <f>IF(上詰昇順②[対応尿定性]="-",1,IF(上詰昇順②[対応尿定性]="±",2,IF(上詰昇順②[対応尿定性]="","",3)))</f>
        <v/>
      </c>
      <c r="AG89" s="1" t="str">
        <f>IF(グラフ用②[[#This Row],[eGFR判定]]&lt;&gt;"",グラフ用②[[#This Row],[eGFR判定]],グラフ用②[[#This Row],[尿検査判定]])</f>
        <v/>
      </c>
      <c r="AH89" s="1" t="str">
        <f>IF(グラフ用②[[#This Row],[最終判定①]]="","",IF(グラフ用②[[#This Row],[最終判定①]]=1,"第1期(腎症前期)",IF(グラフ用②[[#This Row],[最終判定①]]=2,"第2期(早期腎症期)",IF(グラフ用②[[#This Row],[最終判定①]]=3,"第3期(顕性腎症期)","第4期(腎不全期)"))))</f>
        <v/>
      </c>
    </row>
    <row r="90" spans="2:34" x14ac:dyDescent="0.55000000000000004">
      <c r="B90" s="1">
        <v>83</v>
      </c>
      <c r="C90" s="1" t="str">
        <f>IF(OR(入力1[[#This Row],[元号]]="",入力1[[#This Row],[和暦年]]=""),"",入力1[[#This Row],[元号]]&amp;入力1[[#This Row],[和暦年]]&amp;"年")</f>
        <v/>
      </c>
      <c r="D90" s="1" t="str">
        <f>IF(暦調整[[#This Row],[元号和暦年]]&lt;&gt;"","",IF(入力1[[#This Row],[（西暦年）]]&lt;&gt;"",入力1[[#This Row],[（西暦年）]]&amp;"年",""))</f>
        <v/>
      </c>
      <c r="E90" s="1" t="str">
        <f>IF(AND(暦調整[[#This Row],[元号和暦年]]="",暦調整[[#This Row],[西暦年（再掲）]]=""),"",IF(暦調整[[#This Row],[元号和暦年]]&lt;&gt;"",暦調整[元号和暦年],暦調整[西暦年（再掲）]))</f>
        <v/>
      </c>
      <c r="F90" s="3" t="str">
        <f>IF(暦調整[[#This Row],[年]]="","",DATEVALUE(暦調整[[#This Row],[年]]&amp;IF(入力1[[#This Row],[月]]="","1月",入力1[[#This Row],[月]]&amp;"月")&amp;IF(入力1[[#This Row],[日]]="","1日",入力1[[#This Row],[日]]&amp;"日")))</f>
        <v/>
      </c>
      <c r="G90" s="27" t="str">
        <f>IF(入力1[[#This Row],[eGFR]]="","",入力1[eGFR])</f>
        <v/>
      </c>
      <c r="H90" s="27" t="str">
        <f>IF(入力1[[#This Row],[尿蛋白定性]]="","",入力1[尿蛋白定性])</f>
        <v/>
      </c>
      <c r="K90" s="1">
        <v>83</v>
      </c>
      <c r="L90" s="3" t="str">
        <f>IFERROR(SMALL(暦調整[年月日合成],上詰昇順①[[#This Row],[番号]]),"")</f>
        <v/>
      </c>
      <c r="M90" s="1" t="str">
        <f>IFERROR(VLOOKUP(上詰昇順①[[#This Row],[年月日]],暦調整[[年月日合成]:[尿定性（再掲）]],2,FALSE),"")</f>
        <v/>
      </c>
      <c r="N90" s="1" t="str">
        <f>IFERROR(VLOOKUP(上詰昇順①[[#This Row],[年月日]],暦調整[[年月日合成]:[尿定性（再掲）]],3,FALSE),"")</f>
        <v/>
      </c>
      <c r="Q90" s="1">
        <v>83</v>
      </c>
      <c r="R90" s="28" t="str">
        <f>IF(COUNTBLANK(暦調整[[#This Row],[eGFR（再掲）]:[尿定性（再掲）]])=0,暦調整[[#This Row],[年月日合成]],"")</f>
        <v/>
      </c>
      <c r="S90" s="28" t="str">
        <f>IFERROR(SMALL(上詰昇順②[判定可能年月日],上詰昇順②[[#This Row],[番号]]),"")</f>
        <v/>
      </c>
      <c r="T90" t="str">
        <f>IFERROR(VLOOKUP(上詰昇順②[[#This Row],[年月日]],暦調整[[年月日合成]:[尿定性（再掲）]],2,FALSE),"")</f>
        <v/>
      </c>
      <c r="U90" t="str">
        <f>IFERROR(VLOOKUP(上詰昇順②[[#This Row],[年月日]],暦調整[[年月日合成]:[尿定性（再掲）]],3,FALSE),"")</f>
        <v/>
      </c>
      <c r="X90" s="1">
        <v>83</v>
      </c>
      <c r="Y90" s="3" t="str">
        <f>上詰昇順①[年月日]</f>
        <v/>
      </c>
      <c r="Z90" s="1" t="str">
        <f>上詰昇順①[対応eGFR]</f>
        <v/>
      </c>
      <c r="AC90" s="1">
        <v>83</v>
      </c>
      <c r="AD90" s="3" t="str">
        <f>上詰昇順②[[#This Row],[年月日]]</f>
        <v/>
      </c>
      <c r="AE90" s="1" t="str">
        <f>IF(上詰昇順②[対応eGFR]&lt;30,4,"")</f>
        <v/>
      </c>
      <c r="AF90" s="1" t="str">
        <f>IF(上詰昇順②[対応尿定性]="-",1,IF(上詰昇順②[対応尿定性]="±",2,IF(上詰昇順②[対応尿定性]="","",3)))</f>
        <v/>
      </c>
      <c r="AG90" s="1" t="str">
        <f>IF(グラフ用②[[#This Row],[eGFR判定]]&lt;&gt;"",グラフ用②[[#This Row],[eGFR判定]],グラフ用②[[#This Row],[尿検査判定]])</f>
        <v/>
      </c>
      <c r="AH90" s="1" t="str">
        <f>IF(グラフ用②[[#This Row],[最終判定①]]="","",IF(グラフ用②[[#This Row],[最終判定①]]=1,"第1期(腎症前期)",IF(グラフ用②[[#This Row],[最終判定①]]=2,"第2期(早期腎症期)",IF(グラフ用②[[#This Row],[最終判定①]]=3,"第3期(顕性腎症期)","第4期(腎不全期)"))))</f>
        <v/>
      </c>
    </row>
    <row r="91" spans="2:34" x14ac:dyDescent="0.55000000000000004">
      <c r="B91" s="1">
        <v>84</v>
      </c>
      <c r="C91" s="1" t="str">
        <f>IF(OR(入力1[[#This Row],[元号]]="",入力1[[#This Row],[和暦年]]=""),"",入力1[[#This Row],[元号]]&amp;入力1[[#This Row],[和暦年]]&amp;"年")</f>
        <v/>
      </c>
      <c r="D91" s="1" t="str">
        <f>IF(暦調整[[#This Row],[元号和暦年]]&lt;&gt;"","",IF(入力1[[#This Row],[（西暦年）]]&lt;&gt;"",入力1[[#This Row],[（西暦年）]]&amp;"年",""))</f>
        <v/>
      </c>
      <c r="E91" s="1" t="str">
        <f>IF(AND(暦調整[[#This Row],[元号和暦年]]="",暦調整[[#This Row],[西暦年（再掲）]]=""),"",IF(暦調整[[#This Row],[元号和暦年]]&lt;&gt;"",暦調整[元号和暦年],暦調整[西暦年（再掲）]))</f>
        <v/>
      </c>
      <c r="F91" s="3" t="str">
        <f>IF(暦調整[[#This Row],[年]]="","",DATEVALUE(暦調整[[#This Row],[年]]&amp;IF(入力1[[#This Row],[月]]="","1月",入力1[[#This Row],[月]]&amp;"月")&amp;IF(入力1[[#This Row],[日]]="","1日",入力1[[#This Row],[日]]&amp;"日")))</f>
        <v/>
      </c>
      <c r="G91" s="27" t="str">
        <f>IF(入力1[[#This Row],[eGFR]]="","",入力1[eGFR])</f>
        <v/>
      </c>
      <c r="H91" s="27" t="str">
        <f>IF(入力1[[#This Row],[尿蛋白定性]]="","",入力1[尿蛋白定性])</f>
        <v/>
      </c>
      <c r="K91" s="1">
        <v>84</v>
      </c>
      <c r="L91" s="3" t="str">
        <f>IFERROR(SMALL(暦調整[年月日合成],上詰昇順①[[#This Row],[番号]]),"")</f>
        <v/>
      </c>
      <c r="M91" s="1" t="str">
        <f>IFERROR(VLOOKUP(上詰昇順①[[#This Row],[年月日]],暦調整[[年月日合成]:[尿定性（再掲）]],2,FALSE),"")</f>
        <v/>
      </c>
      <c r="N91" s="1" t="str">
        <f>IFERROR(VLOOKUP(上詰昇順①[[#This Row],[年月日]],暦調整[[年月日合成]:[尿定性（再掲）]],3,FALSE),"")</f>
        <v/>
      </c>
      <c r="Q91" s="1">
        <v>84</v>
      </c>
      <c r="R91" s="28" t="str">
        <f>IF(COUNTBLANK(暦調整[[#This Row],[eGFR（再掲）]:[尿定性（再掲）]])=0,暦調整[[#This Row],[年月日合成]],"")</f>
        <v/>
      </c>
      <c r="S91" s="28" t="str">
        <f>IFERROR(SMALL(上詰昇順②[判定可能年月日],上詰昇順②[[#This Row],[番号]]),"")</f>
        <v/>
      </c>
      <c r="T91" t="str">
        <f>IFERROR(VLOOKUP(上詰昇順②[[#This Row],[年月日]],暦調整[[年月日合成]:[尿定性（再掲）]],2,FALSE),"")</f>
        <v/>
      </c>
      <c r="U91" t="str">
        <f>IFERROR(VLOOKUP(上詰昇順②[[#This Row],[年月日]],暦調整[[年月日合成]:[尿定性（再掲）]],3,FALSE),"")</f>
        <v/>
      </c>
      <c r="X91" s="1">
        <v>84</v>
      </c>
      <c r="Y91" s="3" t="str">
        <f>上詰昇順①[年月日]</f>
        <v/>
      </c>
      <c r="Z91" s="1" t="str">
        <f>上詰昇順①[対応eGFR]</f>
        <v/>
      </c>
      <c r="AC91" s="1">
        <v>84</v>
      </c>
      <c r="AD91" s="3" t="str">
        <f>上詰昇順②[[#This Row],[年月日]]</f>
        <v/>
      </c>
      <c r="AE91" s="1" t="str">
        <f>IF(上詰昇順②[対応eGFR]&lt;30,4,"")</f>
        <v/>
      </c>
      <c r="AF91" s="1" t="str">
        <f>IF(上詰昇順②[対応尿定性]="-",1,IF(上詰昇順②[対応尿定性]="±",2,IF(上詰昇順②[対応尿定性]="","",3)))</f>
        <v/>
      </c>
      <c r="AG91" s="1" t="str">
        <f>IF(グラフ用②[[#This Row],[eGFR判定]]&lt;&gt;"",グラフ用②[[#This Row],[eGFR判定]],グラフ用②[[#This Row],[尿検査判定]])</f>
        <v/>
      </c>
      <c r="AH91" s="1" t="str">
        <f>IF(グラフ用②[[#This Row],[最終判定①]]="","",IF(グラフ用②[[#This Row],[最終判定①]]=1,"第1期(腎症前期)",IF(グラフ用②[[#This Row],[最終判定①]]=2,"第2期(早期腎症期)",IF(グラフ用②[[#This Row],[最終判定①]]=3,"第3期(顕性腎症期)","第4期(腎不全期)"))))</f>
        <v/>
      </c>
    </row>
    <row r="92" spans="2:34" x14ac:dyDescent="0.55000000000000004">
      <c r="B92" s="1">
        <v>85</v>
      </c>
      <c r="C92" s="1" t="str">
        <f>IF(OR(入力1[[#This Row],[元号]]="",入力1[[#This Row],[和暦年]]=""),"",入力1[[#This Row],[元号]]&amp;入力1[[#This Row],[和暦年]]&amp;"年")</f>
        <v/>
      </c>
      <c r="D92" s="1" t="str">
        <f>IF(暦調整[[#This Row],[元号和暦年]]&lt;&gt;"","",IF(入力1[[#This Row],[（西暦年）]]&lt;&gt;"",入力1[[#This Row],[（西暦年）]]&amp;"年",""))</f>
        <v/>
      </c>
      <c r="E92" s="1" t="str">
        <f>IF(AND(暦調整[[#This Row],[元号和暦年]]="",暦調整[[#This Row],[西暦年（再掲）]]=""),"",IF(暦調整[[#This Row],[元号和暦年]]&lt;&gt;"",暦調整[元号和暦年],暦調整[西暦年（再掲）]))</f>
        <v/>
      </c>
      <c r="F92" s="3" t="str">
        <f>IF(暦調整[[#This Row],[年]]="","",DATEVALUE(暦調整[[#This Row],[年]]&amp;IF(入力1[[#This Row],[月]]="","1月",入力1[[#This Row],[月]]&amp;"月")&amp;IF(入力1[[#This Row],[日]]="","1日",入力1[[#This Row],[日]]&amp;"日")))</f>
        <v/>
      </c>
      <c r="G92" s="27" t="str">
        <f>IF(入力1[[#This Row],[eGFR]]="","",入力1[eGFR])</f>
        <v/>
      </c>
      <c r="H92" s="27" t="str">
        <f>IF(入力1[[#This Row],[尿蛋白定性]]="","",入力1[尿蛋白定性])</f>
        <v/>
      </c>
      <c r="K92" s="1">
        <v>85</v>
      </c>
      <c r="L92" s="3" t="str">
        <f>IFERROR(SMALL(暦調整[年月日合成],上詰昇順①[[#This Row],[番号]]),"")</f>
        <v/>
      </c>
      <c r="M92" s="1" t="str">
        <f>IFERROR(VLOOKUP(上詰昇順①[[#This Row],[年月日]],暦調整[[年月日合成]:[尿定性（再掲）]],2,FALSE),"")</f>
        <v/>
      </c>
      <c r="N92" s="1" t="str">
        <f>IFERROR(VLOOKUP(上詰昇順①[[#This Row],[年月日]],暦調整[[年月日合成]:[尿定性（再掲）]],3,FALSE),"")</f>
        <v/>
      </c>
      <c r="Q92" s="1">
        <v>85</v>
      </c>
      <c r="R92" s="28" t="str">
        <f>IF(COUNTBLANK(暦調整[[#This Row],[eGFR（再掲）]:[尿定性（再掲）]])=0,暦調整[[#This Row],[年月日合成]],"")</f>
        <v/>
      </c>
      <c r="S92" s="28" t="str">
        <f>IFERROR(SMALL(上詰昇順②[判定可能年月日],上詰昇順②[[#This Row],[番号]]),"")</f>
        <v/>
      </c>
      <c r="T92" t="str">
        <f>IFERROR(VLOOKUP(上詰昇順②[[#This Row],[年月日]],暦調整[[年月日合成]:[尿定性（再掲）]],2,FALSE),"")</f>
        <v/>
      </c>
      <c r="U92" t="str">
        <f>IFERROR(VLOOKUP(上詰昇順②[[#This Row],[年月日]],暦調整[[年月日合成]:[尿定性（再掲）]],3,FALSE),"")</f>
        <v/>
      </c>
      <c r="X92" s="1">
        <v>85</v>
      </c>
      <c r="Y92" s="3" t="str">
        <f>上詰昇順①[年月日]</f>
        <v/>
      </c>
      <c r="Z92" s="1" t="str">
        <f>上詰昇順①[対応eGFR]</f>
        <v/>
      </c>
      <c r="AC92" s="1">
        <v>85</v>
      </c>
      <c r="AD92" s="3" t="str">
        <f>上詰昇順②[[#This Row],[年月日]]</f>
        <v/>
      </c>
      <c r="AE92" s="1" t="str">
        <f>IF(上詰昇順②[対応eGFR]&lt;30,4,"")</f>
        <v/>
      </c>
      <c r="AF92" s="1" t="str">
        <f>IF(上詰昇順②[対応尿定性]="-",1,IF(上詰昇順②[対応尿定性]="±",2,IF(上詰昇順②[対応尿定性]="","",3)))</f>
        <v/>
      </c>
      <c r="AG92" s="1" t="str">
        <f>IF(グラフ用②[[#This Row],[eGFR判定]]&lt;&gt;"",グラフ用②[[#This Row],[eGFR判定]],グラフ用②[[#This Row],[尿検査判定]])</f>
        <v/>
      </c>
      <c r="AH92" s="1" t="str">
        <f>IF(グラフ用②[[#This Row],[最終判定①]]="","",IF(グラフ用②[[#This Row],[最終判定①]]=1,"第1期(腎症前期)",IF(グラフ用②[[#This Row],[最終判定①]]=2,"第2期(早期腎症期)",IF(グラフ用②[[#This Row],[最終判定①]]=3,"第3期(顕性腎症期)","第4期(腎不全期)"))))</f>
        <v/>
      </c>
    </row>
    <row r="93" spans="2:34" x14ac:dyDescent="0.55000000000000004">
      <c r="B93" s="1">
        <v>86</v>
      </c>
      <c r="C93" s="1" t="str">
        <f>IF(OR(入力1[[#This Row],[元号]]="",入力1[[#This Row],[和暦年]]=""),"",入力1[[#This Row],[元号]]&amp;入力1[[#This Row],[和暦年]]&amp;"年")</f>
        <v/>
      </c>
      <c r="D93" s="1" t="str">
        <f>IF(暦調整[[#This Row],[元号和暦年]]&lt;&gt;"","",IF(入力1[[#This Row],[（西暦年）]]&lt;&gt;"",入力1[[#This Row],[（西暦年）]]&amp;"年",""))</f>
        <v/>
      </c>
      <c r="E93" s="1" t="str">
        <f>IF(AND(暦調整[[#This Row],[元号和暦年]]="",暦調整[[#This Row],[西暦年（再掲）]]=""),"",IF(暦調整[[#This Row],[元号和暦年]]&lt;&gt;"",暦調整[元号和暦年],暦調整[西暦年（再掲）]))</f>
        <v/>
      </c>
      <c r="F93" s="3" t="str">
        <f>IF(暦調整[[#This Row],[年]]="","",DATEVALUE(暦調整[[#This Row],[年]]&amp;IF(入力1[[#This Row],[月]]="","1月",入力1[[#This Row],[月]]&amp;"月")&amp;IF(入力1[[#This Row],[日]]="","1日",入力1[[#This Row],[日]]&amp;"日")))</f>
        <v/>
      </c>
      <c r="G93" s="27" t="str">
        <f>IF(入力1[[#This Row],[eGFR]]="","",入力1[eGFR])</f>
        <v/>
      </c>
      <c r="H93" s="27" t="str">
        <f>IF(入力1[[#This Row],[尿蛋白定性]]="","",入力1[尿蛋白定性])</f>
        <v/>
      </c>
      <c r="K93" s="1">
        <v>86</v>
      </c>
      <c r="L93" s="3" t="str">
        <f>IFERROR(SMALL(暦調整[年月日合成],上詰昇順①[[#This Row],[番号]]),"")</f>
        <v/>
      </c>
      <c r="M93" s="1" t="str">
        <f>IFERROR(VLOOKUP(上詰昇順①[[#This Row],[年月日]],暦調整[[年月日合成]:[尿定性（再掲）]],2,FALSE),"")</f>
        <v/>
      </c>
      <c r="N93" s="1" t="str">
        <f>IFERROR(VLOOKUP(上詰昇順①[[#This Row],[年月日]],暦調整[[年月日合成]:[尿定性（再掲）]],3,FALSE),"")</f>
        <v/>
      </c>
      <c r="Q93" s="1">
        <v>86</v>
      </c>
      <c r="R93" s="28" t="str">
        <f>IF(COUNTBLANK(暦調整[[#This Row],[eGFR（再掲）]:[尿定性（再掲）]])=0,暦調整[[#This Row],[年月日合成]],"")</f>
        <v/>
      </c>
      <c r="S93" s="28" t="str">
        <f>IFERROR(SMALL(上詰昇順②[判定可能年月日],上詰昇順②[[#This Row],[番号]]),"")</f>
        <v/>
      </c>
      <c r="T93" t="str">
        <f>IFERROR(VLOOKUP(上詰昇順②[[#This Row],[年月日]],暦調整[[年月日合成]:[尿定性（再掲）]],2,FALSE),"")</f>
        <v/>
      </c>
      <c r="U93" t="str">
        <f>IFERROR(VLOOKUP(上詰昇順②[[#This Row],[年月日]],暦調整[[年月日合成]:[尿定性（再掲）]],3,FALSE),"")</f>
        <v/>
      </c>
      <c r="X93" s="1">
        <v>86</v>
      </c>
      <c r="Y93" s="3" t="str">
        <f>上詰昇順①[年月日]</f>
        <v/>
      </c>
      <c r="Z93" s="1" t="str">
        <f>上詰昇順①[対応eGFR]</f>
        <v/>
      </c>
      <c r="AC93" s="1">
        <v>86</v>
      </c>
      <c r="AD93" s="3" t="str">
        <f>上詰昇順②[[#This Row],[年月日]]</f>
        <v/>
      </c>
      <c r="AE93" s="1" t="str">
        <f>IF(上詰昇順②[対応eGFR]&lt;30,4,"")</f>
        <v/>
      </c>
      <c r="AF93" s="1" t="str">
        <f>IF(上詰昇順②[対応尿定性]="-",1,IF(上詰昇順②[対応尿定性]="±",2,IF(上詰昇順②[対応尿定性]="","",3)))</f>
        <v/>
      </c>
      <c r="AG93" s="1" t="str">
        <f>IF(グラフ用②[[#This Row],[eGFR判定]]&lt;&gt;"",グラフ用②[[#This Row],[eGFR判定]],グラフ用②[[#This Row],[尿検査判定]])</f>
        <v/>
      </c>
      <c r="AH93" s="1" t="str">
        <f>IF(グラフ用②[[#This Row],[最終判定①]]="","",IF(グラフ用②[[#This Row],[最終判定①]]=1,"第1期(腎症前期)",IF(グラフ用②[[#This Row],[最終判定①]]=2,"第2期(早期腎症期)",IF(グラフ用②[[#This Row],[最終判定①]]=3,"第3期(顕性腎症期)","第4期(腎不全期)"))))</f>
        <v/>
      </c>
    </row>
    <row r="94" spans="2:34" x14ac:dyDescent="0.55000000000000004">
      <c r="B94" s="1">
        <v>87</v>
      </c>
      <c r="C94" s="1" t="str">
        <f>IF(OR(入力1[[#This Row],[元号]]="",入力1[[#This Row],[和暦年]]=""),"",入力1[[#This Row],[元号]]&amp;入力1[[#This Row],[和暦年]]&amp;"年")</f>
        <v/>
      </c>
      <c r="D94" s="1" t="str">
        <f>IF(暦調整[[#This Row],[元号和暦年]]&lt;&gt;"","",IF(入力1[[#This Row],[（西暦年）]]&lt;&gt;"",入力1[[#This Row],[（西暦年）]]&amp;"年",""))</f>
        <v/>
      </c>
      <c r="E94" s="1" t="str">
        <f>IF(AND(暦調整[[#This Row],[元号和暦年]]="",暦調整[[#This Row],[西暦年（再掲）]]=""),"",IF(暦調整[[#This Row],[元号和暦年]]&lt;&gt;"",暦調整[元号和暦年],暦調整[西暦年（再掲）]))</f>
        <v/>
      </c>
      <c r="F94" s="3" t="str">
        <f>IF(暦調整[[#This Row],[年]]="","",DATEVALUE(暦調整[[#This Row],[年]]&amp;IF(入力1[[#This Row],[月]]="","1月",入力1[[#This Row],[月]]&amp;"月")&amp;IF(入力1[[#This Row],[日]]="","1日",入力1[[#This Row],[日]]&amp;"日")))</f>
        <v/>
      </c>
      <c r="G94" s="27" t="str">
        <f>IF(入力1[[#This Row],[eGFR]]="","",入力1[eGFR])</f>
        <v/>
      </c>
      <c r="H94" s="27" t="str">
        <f>IF(入力1[[#This Row],[尿蛋白定性]]="","",入力1[尿蛋白定性])</f>
        <v/>
      </c>
      <c r="K94" s="1">
        <v>87</v>
      </c>
      <c r="L94" s="3" t="str">
        <f>IFERROR(SMALL(暦調整[年月日合成],上詰昇順①[[#This Row],[番号]]),"")</f>
        <v/>
      </c>
      <c r="M94" s="1" t="str">
        <f>IFERROR(VLOOKUP(上詰昇順①[[#This Row],[年月日]],暦調整[[年月日合成]:[尿定性（再掲）]],2,FALSE),"")</f>
        <v/>
      </c>
      <c r="N94" s="1" t="str">
        <f>IFERROR(VLOOKUP(上詰昇順①[[#This Row],[年月日]],暦調整[[年月日合成]:[尿定性（再掲）]],3,FALSE),"")</f>
        <v/>
      </c>
      <c r="Q94" s="1">
        <v>87</v>
      </c>
      <c r="R94" s="28" t="str">
        <f>IF(COUNTBLANK(暦調整[[#This Row],[eGFR（再掲）]:[尿定性（再掲）]])=0,暦調整[[#This Row],[年月日合成]],"")</f>
        <v/>
      </c>
      <c r="S94" s="28" t="str">
        <f>IFERROR(SMALL(上詰昇順②[判定可能年月日],上詰昇順②[[#This Row],[番号]]),"")</f>
        <v/>
      </c>
      <c r="T94" t="str">
        <f>IFERROR(VLOOKUP(上詰昇順②[[#This Row],[年月日]],暦調整[[年月日合成]:[尿定性（再掲）]],2,FALSE),"")</f>
        <v/>
      </c>
      <c r="U94" t="str">
        <f>IFERROR(VLOOKUP(上詰昇順②[[#This Row],[年月日]],暦調整[[年月日合成]:[尿定性（再掲）]],3,FALSE),"")</f>
        <v/>
      </c>
      <c r="X94" s="1">
        <v>87</v>
      </c>
      <c r="Y94" s="3" t="str">
        <f>上詰昇順①[年月日]</f>
        <v/>
      </c>
      <c r="Z94" s="1" t="str">
        <f>上詰昇順①[対応eGFR]</f>
        <v/>
      </c>
      <c r="AC94" s="1">
        <v>87</v>
      </c>
      <c r="AD94" s="3" t="str">
        <f>上詰昇順②[[#This Row],[年月日]]</f>
        <v/>
      </c>
      <c r="AE94" s="1" t="str">
        <f>IF(上詰昇順②[対応eGFR]&lt;30,4,"")</f>
        <v/>
      </c>
      <c r="AF94" s="1" t="str">
        <f>IF(上詰昇順②[対応尿定性]="-",1,IF(上詰昇順②[対応尿定性]="±",2,IF(上詰昇順②[対応尿定性]="","",3)))</f>
        <v/>
      </c>
      <c r="AG94" s="1" t="str">
        <f>IF(グラフ用②[[#This Row],[eGFR判定]]&lt;&gt;"",グラフ用②[[#This Row],[eGFR判定]],グラフ用②[[#This Row],[尿検査判定]])</f>
        <v/>
      </c>
      <c r="AH94" s="1" t="str">
        <f>IF(グラフ用②[[#This Row],[最終判定①]]="","",IF(グラフ用②[[#This Row],[最終判定①]]=1,"第1期(腎症前期)",IF(グラフ用②[[#This Row],[最終判定①]]=2,"第2期(早期腎症期)",IF(グラフ用②[[#This Row],[最終判定①]]=3,"第3期(顕性腎症期)","第4期(腎不全期)"))))</f>
        <v/>
      </c>
    </row>
    <row r="95" spans="2:34" x14ac:dyDescent="0.55000000000000004">
      <c r="B95" s="1">
        <v>88</v>
      </c>
      <c r="C95" s="1" t="str">
        <f>IF(OR(入力1[[#This Row],[元号]]="",入力1[[#This Row],[和暦年]]=""),"",入力1[[#This Row],[元号]]&amp;入力1[[#This Row],[和暦年]]&amp;"年")</f>
        <v/>
      </c>
      <c r="D95" s="1" t="str">
        <f>IF(暦調整[[#This Row],[元号和暦年]]&lt;&gt;"","",IF(入力1[[#This Row],[（西暦年）]]&lt;&gt;"",入力1[[#This Row],[（西暦年）]]&amp;"年",""))</f>
        <v/>
      </c>
      <c r="E95" s="1" t="str">
        <f>IF(AND(暦調整[[#This Row],[元号和暦年]]="",暦調整[[#This Row],[西暦年（再掲）]]=""),"",IF(暦調整[[#This Row],[元号和暦年]]&lt;&gt;"",暦調整[元号和暦年],暦調整[西暦年（再掲）]))</f>
        <v/>
      </c>
      <c r="F95" s="3" t="str">
        <f>IF(暦調整[[#This Row],[年]]="","",DATEVALUE(暦調整[[#This Row],[年]]&amp;IF(入力1[[#This Row],[月]]="","1月",入力1[[#This Row],[月]]&amp;"月")&amp;IF(入力1[[#This Row],[日]]="","1日",入力1[[#This Row],[日]]&amp;"日")))</f>
        <v/>
      </c>
      <c r="G95" s="27" t="str">
        <f>IF(入力1[[#This Row],[eGFR]]="","",入力1[eGFR])</f>
        <v/>
      </c>
      <c r="H95" s="27" t="str">
        <f>IF(入力1[[#This Row],[尿蛋白定性]]="","",入力1[尿蛋白定性])</f>
        <v/>
      </c>
      <c r="K95" s="1">
        <v>88</v>
      </c>
      <c r="L95" s="3" t="str">
        <f>IFERROR(SMALL(暦調整[年月日合成],上詰昇順①[[#This Row],[番号]]),"")</f>
        <v/>
      </c>
      <c r="M95" s="1" t="str">
        <f>IFERROR(VLOOKUP(上詰昇順①[[#This Row],[年月日]],暦調整[[年月日合成]:[尿定性（再掲）]],2,FALSE),"")</f>
        <v/>
      </c>
      <c r="N95" s="1" t="str">
        <f>IFERROR(VLOOKUP(上詰昇順①[[#This Row],[年月日]],暦調整[[年月日合成]:[尿定性（再掲）]],3,FALSE),"")</f>
        <v/>
      </c>
      <c r="Q95" s="1">
        <v>88</v>
      </c>
      <c r="R95" s="28" t="str">
        <f>IF(COUNTBLANK(暦調整[[#This Row],[eGFR（再掲）]:[尿定性（再掲）]])=0,暦調整[[#This Row],[年月日合成]],"")</f>
        <v/>
      </c>
      <c r="S95" s="28" t="str">
        <f>IFERROR(SMALL(上詰昇順②[判定可能年月日],上詰昇順②[[#This Row],[番号]]),"")</f>
        <v/>
      </c>
      <c r="T95" t="str">
        <f>IFERROR(VLOOKUP(上詰昇順②[[#This Row],[年月日]],暦調整[[年月日合成]:[尿定性（再掲）]],2,FALSE),"")</f>
        <v/>
      </c>
      <c r="U95" t="str">
        <f>IFERROR(VLOOKUP(上詰昇順②[[#This Row],[年月日]],暦調整[[年月日合成]:[尿定性（再掲）]],3,FALSE),"")</f>
        <v/>
      </c>
      <c r="X95" s="1">
        <v>88</v>
      </c>
      <c r="Y95" s="3" t="str">
        <f>上詰昇順①[年月日]</f>
        <v/>
      </c>
      <c r="Z95" s="1" t="str">
        <f>上詰昇順①[対応eGFR]</f>
        <v/>
      </c>
      <c r="AC95" s="1">
        <v>88</v>
      </c>
      <c r="AD95" s="3" t="str">
        <f>上詰昇順②[[#This Row],[年月日]]</f>
        <v/>
      </c>
      <c r="AE95" s="1" t="str">
        <f>IF(上詰昇順②[対応eGFR]&lt;30,4,"")</f>
        <v/>
      </c>
      <c r="AF95" s="1" t="str">
        <f>IF(上詰昇順②[対応尿定性]="-",1,IF(上詰昇順②[対応尿定性]="±",2,IF(上詰昇順②[対応尿定性]="","",3)))</f>
        <v/>
      </c>
      <c r="AG95" s="1" t="str">
        <f>IF(グラフ用②[[#This Row],[eGFR判定]]&lt;&gt;"",グラフ用②[[#This Row],[eGFR判定]],グラフ用②[[#This Row],[尿検査判定]])</f>
        <v/>
      </c>
      <c r="AH95" s="1" t="str">
        <f>IF(グラフ用②[[#This Row],[最終判定①]]="","",IF(グラフ用②[[#This Row],[最終判定①]]=1,"第1期(腎症前期)",IF(グラフ用②[[#This Row],[最終判定①]]=2,"第2期(早期腎症期)",IF(グラフ用②[[#This Row],[最終判定①]]=3,"第3期(顕性腎症期)","第4期(腎不全期)"))))</f>
        <v/>
      </c>
    </row>
    <row r="96" spans="2:34" x14ac:dyDescent="0.55000000000000004">
      <c r="B96" s="1">
        <v>89</v>
      </c>
      <c r="C96" s="1" t="str">
        <f>IF(OR(入力1[[#This Row],[元号]]="",入力1[[#This Row],[和暦年]]=""),"",入力1[[#This Row],[元号]]&amp;入力1[[#This Row],[和暦年]]&amp;"年")</f>
        <v/>
      </c>
      <c r="D96" s="1" t="str">
        <f>IF(暦調整[[#This Row],[元号和暦年]]&lt;&gt;"","",IF(入力1[[#This Row],[（西暦年）]]&lt;&gt;"",入力1[[#This Row],[（西暦年）]]&amp;"年",""))</f>
        <v/>
      </c>
      <c r="E96" s="1" t="str">
        <f>IF(AND(暦調整[[#This Row],[元号和暦年]]="",暦調整[[#This Row],[西暦年（再掲）]]=""),"",IF(暦調整[[#This Row],[元号和暦年]]&lt;&gt;"",暦調整[元号和暦年],暦調整[西暦年（再掲）]))</f>
        <v/>
      </c>
      <c r="F96" s="3" t="str">
        <f>IF(暦調整[[#This Row],[年]]="","",DATEVALUE(暦調整[[#This Row],[年]]&amp;IF(入力1[[#This Row],[月]]="","1月",入力1[[#This Row],[月]]&amp;"月")&amp;IF(入力1[[#This Row],[日]]="","1日",入力1[[#This Row],[日]]&amp;"日")))</f>
        <v/>
      </c>
      <c r="G96" s="27" t="str">
        <f>IF(入力1[[#This Row],[eGFR]]="","",入力1[eGFR])</f>
        <v/>
      </c>
      <c r="H96" s="27" t="str">
        <f>IF(入力1[[#This Row],[尿蛋白定性]]="","",入力1[尿蛋白定性])</f>
        <v/>
      </c>
      <c r="K96" s="1">
        <v>89</v>
      </c>
      <c r="L96" s="3" t="str">
        <f>IFERROR(SMALL(暦調整[年月日合成],上詰昇順①[[#This Row],[番号]]),"")</f>
        <v/>
      </c>
      <c r="M96" s="1" t="str">
        <f>IFERROR(VLOOKUP(上詰昇順①[[#This Row],[年月日]],暦調整[[年月日合成]:[尿定性（再掲）]],2,FALSE),"")</f>
        <v/>
      </c>
      <c r="N96" s="1" t="str">
        <f>IFERROR(VLOOKUP(上詰昇順①[[#This Row],[年月日]],暦調整[[年月日合成]:[尿定性（再掲）]],3,FALSE),"")</f>
        <v/>
      </c>
      <c r="Q96" s="1">
        <v>89</v>
      </c>
      <c r="R96" s="28" t="str">
        <f>IF(COUNTBLANK(暦調整[[#This Row],[eGFR（再掲）]:[尿定性（再掲）]])=0,暦調整[[#This Row],[年月日合成]],"")</f>
        <v/>
      </c>
      <c r="S96" s="28" t="str">
        <f>IFERROR(SMALL(上詰昇順②[判定可能年月日],上詰昇順②[[#This Row],[番号]]),"")</f>
        <v/>
      </c>
      <c r="T96" t="str">
        <f>IFERROR(VLOOKUP(上詰昇順②[[#This Row],[年月日]],暦調整[[年月日合成]:[尿定性（再掲）]],2,FALSE),"")</f>
        <v/>
      </c>
      <c r="U96" t="str">
        <f>IFERROR(VLOOKUP(上詰昇順②[[#This Row],[年月日]],暦調整[[年月日合成]:[尿定性（再掲）]],3,FALSE),"")</f>
        <v/>
      </c>
      <c r="X96" s="1">
        <v>89</v>
      </c>
      <c r="Y96" s="3" t="str">
        <f>上詰昇順①[年月日]</f>
        <v/>
      </c>
      <c r="Z96" s="1" t="str">
        <f>上詰昇順①[対応eGFR]</f>
        <v/>
      </c>
      <c r="AC96" s="1">
        <v>89</v>
      </c>
      <c r="AD96" s="3" t="str">
        <f>上詰昇順②[[#This Row],[年月日]]</f>
        <v/>
      </c>
      <c r="AE96" s="1" t="str">
        <f>IF(上詰昇順②[対応eGFR]&lt;30,4,"")</f>
        <v/>
      </c>
      <c r="AF96" s="1" t="str">
        <f>IF(上詰昇順②[対応尿定性]="-",1,IF(上詰昇順②[対応尿定性]="±",2,IF(上詰昇順②[対応尿定性]="","",3)))</f>
        <v/>
      </c>
      <c r="AG96" s="1" t="str">
        <f>IF(グラフ用②[[#This Row],[eGFR判定]]&lt;&gt;"",グラフ用②[[#This Row],[eGFR判定]],グラフ用②[[#This Row],[尿検査判定]])</f>
        <v/>
      </c>
      <c r="AH96" s="1" t="str">
        <f>IF(グラフ用②[[#This Row],[最終判定①]]="","",IF(グラフ用②[[#This Row],[最終判定①]]=1,"第1期(腎症前期)",IF(グラフ用②[[#This Row],[最終判定①]]=2,"第2期(早期腎症期)",IF(グラフ用②[[#This Row],[最終判定①]]=3,"第3期(顕性腎症期)","第4期(腎不全期)"))))</f>
        <v/>
      </c>
    </row>
    <row r="97" spans="2:34" x14ac:dyDescent="0.55000000000000004">
      <c r="B97" s="1">
        <v>90</v>
      </c>
      <c r="C97" s="1" t="str">
        <f>IF(OR(入力1[[#This Row],[元号]]="",入力1[[#This Row],[和暦年]]=""),"",入力1[[#This Row],[元号]]&amp;入力1[[#This Row],[和暦年]]&amp;"年")</f>
        <v/>
      </c>
      <c r="D97" s="1" t="str">
        <f>IF(暦調整[[#This Row],[元号和暦年]]&lt;&gt;"","",IF(入力1[[#This Row],[（西暦年）]]&lt;&gt;"",入力1[[#This Row],[（西暦年）]]&amp;"年",""))</f>
        <v/>
      </c>
      <c r="E97" s="1" t="str">
        <f>IF(AND(暦調整[[#This Row],[元号和暦年]]="",暦調整[[#This Row],[西暦年（再掲）]]=""),"",IF(暦調整[[#This Row],[元号和暦年]]&lt;&gt;"",暦調整[元号和暦年],暦調整[西暦年（再掲）]))</f>
        <v/>
      </c>
      <c r="F97" s="3" t="str">
        <f>IF(暦調整[[#This Row],[年]]="","",DATEVALUE(暦調整[[#This Row],[年]]&amp;IF(入力1[[#This Row],[月]]="","1月",入力1[[#This Row],[月]]&amp;"月")&amp;IF(入力1[[#This Row],[日]]="","1日",入力1[[#This Row],[日]]&amp;"日")))</f>
        <v/>
      </c>
      <c r="G97" s="27" t="str">
        <f>IF(入力1[[#This Row],[eGFR]]="","",入力1[eGFR])</f>
        <v/>
      </c>
      <c r="H97" s="27" t="str">
        <f>IF(入力1[[#This Row],[尿蛋白定性]]="","",入力1[尿蛋白定性])</f>
        <v/>
      </c>
      <c r="K97" s="1">
        <v>90</v>
      </c>
      <c r="L97" s="3" t="str">
        <f>IFERROR(SMALL(暦調整[年月日合成],上詰昇順①[[#This Row],[番号]]),"")</f>
        <v/>
      </c>
      <c r="M97" s="1" t="str">
        <f>IFERROR(VLOOKUP(上詰昇順①[[#This Row],[年月日]],暦調整[[年月日合成]:[尿定性（再掲）]],2,FALSE),"")</f>
        <v/>
      </c>
      <c r="N97" s="1" t="str">
        <f>IFERROR(VLOOKUP(上詰昇順①[[#This Row],[年月日]],暦調整[[年月日合成]:[尿定性（再掲）]],3,FALSE),"")</f>
        <v/>
      </c>
      <c r="Q97" s="1">
        <v>90</v>
      </c>
      <c r="R97" s="28" t="str">
        <f>IF(COUNTBLANK(暦調整[[#This Row],[eGFR（再掲）]:[尿定性（再掲）]])=0,暦調整[[#This Row],[年月日合成]],"")</f>
        <v/>
      </c>
      <c r="S97" s="28" t="str">
        <f>IFERROR(SMALL(上詰昇順②[判定可能年月日],上詰昇順②[[#This Row],[番号]]),"")</f>
        <v/>
      </c>
      <c r="T97" t="str">
        <f>IFERROR(VLOOKUP(上詰昇順②[[#This Row],[年月日]],暦調整[[年月日合成]:[尿定性（再掲）]],2,FALSE),"")</f>
        <v/>
      </c>
      <c r="U97" t="str">
        <f>IFERROR(VLOOKUP(上詰昇順②[[#This Row],[年月日]],暦調整[[年月日合成]:[尿定性（再掲）]],3,FALSE),"")</f>
        <v/>
      </c>
      <c r="X97" s="1">
        <v>90</v>
      </c>
      <c r="Y97" s="3" t="str">
        <f>上詰昇順①[年月日]</f>
        <v/>
      </c>
      <c r="Z97" s="1" t="str">
        <f>上詰昇順①[対応eGFR]</f>
        <v/>
      </c>
      <c r="AC97" s="1">
        <v>90</v>
      </c>
      <c r="AD97" s="3" t="str">
        <f>上詰昇順②[[#This Row],[年月日]]</f>
        <v/>
      </c>
      <c r="AE97" s="1" t="str">
        <f>IF(上詰昇順②[対応eGFR]&lt;30,4,"")</f>
        <v/>
      </c>
      <c r="AF97" s="1" t="str">
        <f>IF(上詰昇順②[対応尿定性]="-",1,IF(上詰昇順②[対応尿定性]="±",2,IF(上詰昇順②[対応尿定性]="","",3)))</f>
        <v/>
      </c>
      <c r="AG97" s="1" t="str">
        <f>IF(グラフ用②[[#This Row],[eGFR判定]]&lt;&gt;"",グラフ用②[[#This Row],[eGFR判定]],グラフ用②[[#This Row],[尿検査判定]])</f>
        <v/>
      </c>
      <c r="AH97" s="1" t="str">
        <f>IF(グラフ用②[[#This Row],[最終判定①]]="","",IF(グラフ用②[[#This Row],[最終判定①]]=1,"第1期(腎症前期)",IF(グラフ用②[[#This Row],[最終判定①]]=2,"第2期(早期腎症期)",IF(グラフ用②[[#This Row],[最終判定①]]=3,"第3期(顕性腎症期)","第4期(腎不全期)"))))</f>
        <v/>
      </c>
    </row>
    <row r="98" spans="2:34" x14ac:dyDescent="0.55000000000000004">
      <c r="B98" s="1">
        <v>91</v>
      </c>
      <c r="C98" s="1" t="str">
        <f>IF(OR(入力1[[#This Row],[元号]]="",入力1[[#This Row],[和暦年]]=""),"",入力1[[#This Row],[元号]]&amp;入力1[[#This Row],[和暦年]]&amp;"年")</f>
        <v/>
      </c>
      <c r="D98" s="1" t="str">
        <f>IF(暦調整[[#This Row],[元号和暦年]]&lt;&gt;"","",IF(入力1[[#This Row],[（西暦年）]]&lt;&gt;"",入力1[[#This Row],[（西暦年）]]&amp;"年",""))</f>
        <v/>
      </c>
      <c r="E98" s="1" t="str">
        <f>IF(AND(暦調整[[#This Row],[元号和暦年]]="",暦調整[[#This Row],[西暦年（再掲）]]=""),"",IF(暦調整[[#This Row],[元号和暦年]]&lt;&gt;"",暦調整[元号和暦年],暦調整[西暦年（再掲）]))</f>
        <v/>
      </c>
      <c r="F98" s="3" t="str">
        <f>IF(暦調整[[#This Row],[年]]="","",DATEVALUE(暦調整[[#This Row],[年]]&amp;IF(入力1[[#This Row],[月]]="","1月",入力1[[#This Row],[月]]&amp;"月")&amp;IF(入力1[[#This Row],[日]]="","1日",入力1[[#This Row],[日]]&amp;"日")))</f>
        <v/>
      </c>
      <c r="G98" s="27" t="str">
        <f>IF(入力1[[#This Row],[eGFR]]="","",入力1[eGFR])</f>
        <v/>
      </c>
      <c r="H98" s="27" t="str">
        <f>IF(入力1[[#This Row],[尿蛋白定性]]="","",入力1[尿蛋白定性])</f>
        <v/>
      </c>
      <c r="K98" s="1">
        <v>91</v>
      </c>
      <c r="L98" s="3" t="str">
        <f>IFERROR(SMALL(暦調整[年月日合成],上詰昇順①[[#This Row],[番号]]),"")</f>
        <v/>
      </c>
      <c r="M98" s="1" t="str">
        <f>IFERROR(VLOOKUP(上詰昇順①[[#This Row],[年月日]],暦調整[[年月日合成]:[尿定性（再掲）]],2,FALSE),"")</f>
        <v/>
      </c>
      <c r="N98" s="1" t="str">
        <f>IFERROR(VLOOKUP(上詰昇順①[[#This Row],[年月日]],暦調整[[年月日合成]:[尿定性（再掲）]],3,FALSE),"")</f>
        <v/>
      </c>
      <c r="Q98" s="1">
        <v>91</v>
      </c>
      <c r="R98" s="28" t="str">
        <f>IF(COUNTBLANK(暦調整[[#This Row],[eGFR（再掲）]:[尿定性（再掲）]])=0,暦調整[[#This Row],[年月日合成]],"")</f>
        <v/>
      </c>
      <c r="S98" s="28" t="str">
        <f>IFERROR(SMALL(上詰昇順②[判定可能年月日],上詰昇順②[[#This Row],[番号]]),"")</f>
        <v/>
      </c>
      <c r="T98" t="str">
        <f>IFERROR(VLOOKUP(上詰昇順②[[#This Row],[年月日]],暦調整[[年月日合成]:[尿定性（再掲）]],2,FALSE),"")</f>
        <v/>
      </c>
      <c r="U98" t="str">
        <f>IFERROR(VLOOKUP(上詰昇順②[[#This Row],[年月日]],暦調整[[年月日合成]:[尿定性（再掲）]],3,FALSE),"")</f>
        <v/>
      </c>
      <c r="X98" s="1">
        <v>91</v>
      </c>
      <c r="Y98" s="3" t="str">
        <f>上詰昇順①[年月日]</f>
        <v/>
      </c>
      <c r="Z98" s="1" t="str">
        <f>上詰昇順①[対応eGFR]</f>
        <v/>
      </c>
      <c r="AC98" s="1">
        <v>91</v>
      </c>
      <c r="AD98" s="3" t="str">
        <f>上詰昇順②[[#This Row],[年月日]]</f>
        <v/>
      </c>
      <c r="AE98" s="1" t="str">
        <f>IF(上詰昇順②[対応eGFR]&lt;30,4,"")</f>
        <v/>
      </c>
      <c r="AF98" s="1" t="str">
        <f>IF(上詰昇順②[対応尿定性]="-",1,IF(上詰昇順②[対応尿定性]="±",2,IF(上詰昇順②[対応尿定性]="","",3)))</f>
        <v/>
      </c>
      <c r="AG98" s="1" t="str">
        <f>IF(グラフ用②[[#This Row],[eGFR判定]]&lt;&gt;"",グラフ用②[[#This Row],[eGFR判定]],グラフ用②[[#This Row],[尿検査判定]])</f>
        <v/>
      </c>
      <c r="AH98" s="1" t="str">
        <f>IF(グラフ用②[[#This Row],[最終判定①]]="","",IF(グラフ用②[[#This Row],[最終判定①]]=1,"第1期(腎症前期)",IF(グラフ用②[[#This Row],[最終判定①]]=2,"第2期(早期腎症期)",IF(グラフ用②[[#This Row],[最終判定①]]=3,"第3期(顕性腎症期)","第4期(腎不全期)"))))</f>
        <v/>
      </c>
    </row>
    <row r="99" spans="2:34" x14ac:dyDescent="0.55000000000000004">
      <c r="B99" s="1">
        <v>92</v>
      </c>
      <c r="C99" s="1" t="str">
        <f>IF(OR(入力1[[#This Row],[元号]]="",入力1[[#This Row],[和暦年]]=""),"",入力1[[#This Row],[元号]]&amp;入力1[[#This Row],[和暦年]]&amp;"年")</f>
        <v/>
      </c>
      <c r="D99" s="1" t="str">
        <f>IF(暦調整[[#This Row],[元号和暦年]]&lt;&gt;"","",IF(入力1[[#This Row],[（西暦年）]]&lt;&gt;"",入力1[[#This Row],[（西暦年）]]&amp;"年",""))</f>
        <v/>
      </c>
      <c r="E99" s="1" t="str">
        <f>IF(AND(暦調整[[#This Row],[元号和暦年]]="",暦調整[[#This Row],[西暦年（再掲）]]=""),"",IF(暦調整[[#This Row],[元号和暦年]]&lt;&gt;"",暦調整[元号和暦年],暦調整[西暦年（再掲）]))</f>
        <v/>
      </c>
      <c r="F99" s="3" t="str">
        <f>IF(暦調整[[#This Row],[年]]="","",DATEVALUE(暦調整[[#This Row],[年]]&amp;IF(入力1[[#This Row],[月]]="","1月",入力1[[#This Row],[月]]&amp;"月")&amp;IF(入力1[[#This Row],[日]]="","1日",入力1[[#This Row],[日]]&amp;"日")))</f>
        <v/>
      </c>
      <c r="G99" s="27" t="str">
        <f>IF(入力1[[#This Row],[eGFR]]="","",入力1[eGFR])</f>
        <v/>
      </c>
      <c r="H99" s="27" t="str">
        <f>IF(入力1[[#This Row],[尿蛋白定性]]="","",入力1[尿蛋白定性])</f>
        <v/>
      </c>
      <c r="K99" s="1">
        <v>92</v>
      </c>
      <c r="L99" s="3" t="str">
        <f>IFERROR(SMALL(暦調整[年月日合成],上詰昇順①[[#This Row],[番号]]),"")</f>
        <v/>
      </c>
      <c r="M99" s="1" t="str">
        <f>IFERROR(VLOOKUP(上詰昇順①[[#This Row],[年月日]],暦調整[[年月日合成]:[尿定性（再掲）]],2,FALSE),"")</f>
        <v/>
      </c>
      <c r="N99" s="1" t="str">
        <f>IFERROR(VLOOKUP(上詰昇順①[[#This Row],[年月日]],暦調整[[年月日合成]:[尿定性（再掲）]],3,FALSE),"")</f>
        <v/>
      </c>
      <c r="Q99" s="1">
        <v>92</v>
      </c>
      <c r="R99" s="28" t="str">
        <f>IF(COUNTBLANK(暦調整[[#This Row],[eGFR（再掲）]:[尿定性（再掲）]])=0,暦調整[[#This Row],[年月日合成]],"")</f>
        <v/>
      </c>
      <c r="S99" s="28" t="str">
        <f>IFERROR(SMALL(上詰昇順②[判定可能年月日],上詰昇順②[[#This Row],[番号]]),"")</f>
        <v/>
      </c>
      <c r="T99" t="str">
        <f>IFERROR(VLOOKUP(上詰昇順②[[#This Row],[年月日]],暦調整[[年月日合成]:[尿定性（再掲）]],2,FALSE),"")</f>
        <v/>
      </c>
      <c r="U99" t="str">
        <f>IFERROR(VLOOKUP(上詰昇順②[[#This Row],[年月日]],暦調整[[年月日合成]:[尿定性（再掲）]],3,FALSE),"")</f>
        <v/>
      </c>
      <c r="X99" s="1">
        <v>92</v>
      </c>
      <c r="Y99" s="3" t="str">
        <f>上詰昇順①[年月日]</f>
        <v/>
      </c>
      <c r="Z99" s="1" t="str">
        <f>上詰昇順①[対応eGFR]</f>
        <v/>
      </c>
      <c r="AC99" s="1">
        <v>92</v>
      </c>
      <c r="AD99" s="3" t="str">
        <f>上詰昇順②[[#This Row],[年月日]]</f>
        <v/>
      </c>
      <c r="AE99" s="1" t="str">
        <f>IF(上詰昇順②[対応eGFR]&lt;30,4,"")</f>
        <v/>
      </c>
      <c r="AF99" s="1" t="str">
        <f>IF(上詰昇順②[対応尿定性]="-",1,IF(上詰昇順②[対応尿定性]="±",2,IF(上詰昇順②[対応尿定性]="","",3)))</f>
        <v/>
      </c>
      <c r="AG99" s="1" t="str">
        <f>IF(グラフ用②[[#This Row],[eGFR判定]]&lt;&gt;"",グラフ用②[[#This Row],[eGFR判定]],グラフ用②[[#This Row],[尿検査判定]])</f>
        <v/>
      </c>
      <c r="AH99" s="1" t="str">
        <f>IF(グラフ用②[[#This Row],[最終判定①]]="","",IF(グラフ用②[[#This Row],[最終判定①]]=1,"第1期(腎症前期)",IF(グラフ用②[[#This Row],[最終判定①]]=2,"第2期(早期腎症期)",IF(グラフ用②[[#This Row],[最終判定①]]=3,"第3期(顕性腎症期)","第4期(腎不全期)"))))</f>
        <v/>
      </c>
    </row>
    <row r="100" spans="2:34" x14ac:dyDescent="0.55000000000000004">
      <c r="B100" s="1">
        <v>93</v>
      </c>
      <c r="C100" s="1" t="str">
        <f>IF(OR(入力1[[#This Row],[元号]]="",入力1[[#This Row],[和暦年]]=""),"",入力1[[#This Row],[元号]]&amp;入力1[[#This Row],[和暦年]]&amp;"年")</f>
        <v/>
      </c>
      <c r="D100" s="1" t="str">
        <f>IF(暦調整[[#This Row],[元号和暦年]]&lt;&gt;"","",IF(入力1[[#This Row],[（西暦年）]]&lt;&gt;"",入力1[[#This Row],[（西暦年）]]&amp;"年",""))</f>
        <v/>
      </c>
      <c r="E100" s="1" t="str">
        <f>IF(AND(暦調整[[#This Row],[元号和暦年]]="",暦調整[[#This Row],[西暦年（再掲）]]=""),"",IF(暦調整[[#This Row],[元号和暦年]]&lt;&gt;"",暦調整[元号和暦年],暦調整[西暦年（再掲）]))</f>
        <v/>
      </c>
      <c r="F100" s="3" t="str">
        <f>IF(暦調整[[#This Row],[年]]="","",DATEVALUE(暦調整[[#This Row],[年]]&amp;IF(入力1[[#This Row],[月]]="","1月",入力1[[#This Row],[月]]&amp;"月")&amp;IF(入力1[[#This Row],[日]]="","1日",入力1[[#This Row],[日]]&amp;"日")))</f>
        <v/>
      </c>
      <c r="G100" s="27" t="str">
        <f>IF(入力1[[#This Row],[eGFR]]="","",入力1[eGFR])</f>
        <v/>
      </c>
      <c r="H100" s="27" t="str">
        <f>IF(入力1[[#This Row],[尿蛋白定性]]="","",入力1[尿蛋白定性])</f>
        <v/>
      </c>
      <c r="K100" s="1">
        <v>93</v>
      </c>
      <c r="L100" s="3" t="str">
        <f>IFERROR(SMALL(暦調整[年月日合成],上詰昇順①[[#This Row],[番号]]),"")</f>
        <v/>
      </c>
      <c r="M100" s="1" t="str">
        <f>IFERROR(VLOOKUP(上詰昇順①[[#This Row],[年月日]],暦調整[[年月日合成]:[尿定性（再掲）]],2,FALSE),"")</f>
        <v/>
      </c>
      <c r="N100" s="1" t="str">
        <f>IFERROR(VLOOKUP(上詰昇順①[[#This Row],[年月日]],暦調整[[年月日合成]:[尿定性（再掲）]],3,FALSE),"")</f>
        <v/>
      </c>
      <c r="Q100" s="1">
        <v>93</v>
      </c>
      <c r="R100" s="28" t="str">
        <f>IF(COUNTBLANK(暦調整[[#This Row],[eGFR（再掲）]:[尿定性（再掲）]])=0,暦調整[[#This Row],[年月日合成]],"")</f>
        <v/>
      </c>
      <c r="S100" s="28" t="str">
        <f>IFERROR(SMALL(上詰昇順②[判定可能年月日],上詰昇順②[[#This Row],[番号]]),"")</f>
        <v/>
      </c>
      <c r="T100" t="str">
        <f>IFERROR(VLOOKUP(上詰昇順②[[#This Row],[年月日]],暦調整[[年月日合成]:[尿定性（再掲）]],2,FALSE),"")</f>
        <v/>
      </c>
      <c r="U100" t="str">
        <f>IFERROR(VLOOKUP(上詰昇順②[[#This Row],[年月日]],暦調整[[年月日合成]:[尿定性（再掲）]],3,FALSE),"")</f>
        <v/>
      </c>
      <c r="X100" s="1">
        <v>93</v>
      </c>
      <c r="Y100" s="3" t="str">
        <f>上詰昇順①[年月日]</f>
        <v/>
      </c>
      <c r="Z100" s="1" t="str">
        <f>上詰昇順①[対応eGFR]</f>
        <v/>
      </c>
      <c r="AC100" s="1">
        <v>93</v>
      </c>
      <c r="AD100" s="3" t="str">
        <f>上詰昇順②[[#This Row],[年月日]]</f>
        <v/>
      </c>
      <c r="AE100" s="1" t="str">
        <f>IF(上詰昇順②[対応eGFR]&lt;30,4,"")</f>
        <v/>
      </c>
      <c r="AF100" s="1" t="str">
        <f>IF(上詰昇順②[対応尿定性]="-",1,IF(上詰昇順②[対応尿定性]="±",2,IF(上詰昇順②[対応尿定性]="","",3)))</f>
        <v/>
      </c>
      <c r="AG100" s="1" t="str">
        <f>IF(グラフ用②[[#This Row],[eGFR判定]]&lt;&gt;"",グラフ用②[[#This Row],[eGFR判定]],グラフ用②[[#This Row],[尿検査判定]])</f>
        <v/>
      </c>
      <c r="AH100" s="1" t="str">
        <f>IF(グラフ用②[[#This Row],[最終判定①]]="","",IF(グラフ用②[[#This Row],[最終判定①]]=1,"第1期(腎症前期)",IF(グラフ用②[[#This Row],[最終判定①]]=2,"第2期(早期腎症期)",IF(グラフ用②[[#This Row],[最終判定①]]=3,"第3期(顕性腎症期)","第4期(腎不全期)"))))</f>
        <v/>
      </c>
    </row>
    <row r="101" spans="2:34" x14ac:dyDescent="0.55000000000000004">
      <c r="B101" s="1">
        <v>94</v>
      </c>
      <c r="C101" s="1" t="str">
        <f>IF(OR(入力1[[#This Row],[元号]]="",入力1[[#This Row],[和暦年]]=""),"",入力1[[#This Row],[元号]]&amp;入力1[[#This Row],[和暦年]]&amp;"年")</f>
        <v/>
      </c>
      <c r="D101" s="1" t="str">
        <f>IF(暦調整[[#This Row],[元号和暦年]]&lt;&gt;"","",IF(入力1[[#This Row],[（西暦年）]]&lt;&gt;"",入力1[[#This Row],[（西暦年）]]&amp;"年",""))</f>
        <v/>
      </c>
      <c r="E101" s="1" t="str">
        <f>IF(AND(暦調整[[#This Row],[元号和暦年]]="",暦調整[[#This Row],[西暦年（再掲）]]=""),"",IF(暦調整[[#This Row],[元号和暦年]]&lt;&gt;"",暦調整[元号和暦年],暦調整[西暦年（再掲）]))</f>
        <v/>
      </c>
      <c r="F101" s="3" t="str">
        <f>IF(暦調整[[#This Row],[年]]="","",DATEVALUE(暦調整[[#This Row],[年]]&amp;IF(入力1[[#This Row],[月]]="","1月",入力1[[#This Row],[月]]&amp;"月")&amp;IF(入力1[[#This Row],[日]]="","1日",入力1[[#This Row],[日]]&amp;"日")))</f>
        <v/>
      </c>
      <c r="G101" s="27" t="str">
        <f>IF(入力1[[#This Row],[eGFR]]="","",入力1[eGFR])</f>
        <v/>
      </c>
      <c r="H101" s="27" t="str">
        <f>IF(入力1[[#This Row],[尿蛋白定性]]="","",入力1[尿蛋白定性])</f>
        <v/>
      </c>
      <c r="K101" s="1">
        <v>94</v>
      </c>
      <c r="L101" s="3" t="str">
        <f>IFERROR(SMALL(暦調整[年月日合成],上詰昇順①[[#This Row],[番号]]),"")</f>
        <v/>
      </c>
      <c r="M101" s="1" t="str">
        <f>IFERROR(VLOOKUP(上詰昇順①[[#This Row],[年月日]],暦調整[[年月日合成]:[尿定性（再掲）]],2,FALSE),"")</f>
        <v/>
      </c>
      <c r="N101" s="1" t="str">
        <f>IFERROR(VLOOKUP(上詰昇順①[[#This Row],[年月日]],暦調整[[年月日合成]:[尿定性（再掲）]],3,FALSE),"")</f>
        <v/>
      </c>
      <c r="Q101" s="1">
        <v>94</v>
      </c>
      <c r="R101" s="28" t="str">
        <f>IF(COUNTBLANK(暦調整[[#This Row],[eGFR（再掲）]:[尿定性（再掲）]])=0,暦調整[[#This Row],[年月日合成]],"")</f>
        <v/>
      </c>
      <c r="S101" s="28" t="str">
        <f>IFERROR(SMALL(上詰昇順②[判定可能年月日],上詰昇順②[[#This Row],[番号]]),"")</f>
        <v/>
      </c>
      <c r="T101" t="str">
        <f>IFERROR(VLOOKUP(上詰昇順②[[#This Row],[年月日]],暦調整[[年月日合成]:[尿定性（再掲）]],2,FALSE),"")</f>
        <v/>
      </c>
      <c r="U101" t="str">
        <f>IFERROR(VLOOKUP(上詰昇順②[[#This Row],[年月日]],暦調整[[年月日合成]:[尿定性（再掲）]],3,FALSE),"")</f>
        <v/>
      </c>
      <c r="X101" s="1">
        <v>94</v>
      </c>
      <c r="Y101" s="3" t="str">
        <f>上詰昇順①[年月日]</f>
        <v/>
      </c>
      <c r="Z101" s="1" t="str">
        <f>上詰昇順①[対応eGFR]</f>
        <v/>
      </c>
      <c r="AC101" s="1">
        <v>94</v>
      </c>
      <c r="AD101" s="3" t="str">
        <f>上詰昇順②[[#This Row],[年月日]]</f>
        <v/>
      </c>
      <c r="AE101" s="1" t="str">
        <f>IF(上詰昇順②[対応eGFR]&lt;30,4,"")</f>
        <v/>
      </c>
      <c r="AF101" s="1" t="str">
        <f>IF(上詰昇順②[対応尿定性]="-",1,IF(上詰昇順②[対応尿定性]="±",2,IF(上詰昇順②[対応尿定性]="","",3)))</f>
        <v/>
      </c>
      <c r="AG101" s="1" t="str">
        <f>IF(グラフ用②[[#This Row],[eGFR判定]]&lt;&gt;"",グラフ用②[[#This Row],[eGFR判定]],グラフ用②[[#This Row],[尿検査判定]])</f>
        <v/>
      </c>
      <c r="AH101" s="1" t="str">
        <f>IF(グラフ用②[[#This Row],[最終判定①]]="","",IF(グラフ用②[[#This Row],[最終判定①]]=1,"第1期(腎症前期)",IF(グラフ用②[[#This Row],[最終判定①]]=2,"第2期(早期腎症期)",IF(グラフ用②[[#This Row],[最終判定①]]=3,"第3期(顕性腎症期)","第4期(腎不全期)"))))</f>
        <v/>
      </c>
    </row>
    <row r="102" spans="2:34" x14ac:dyDescent="0.55000000000000004">
      <c r="B102" s="1">
        <v>95</v>
      </c>
      <c r="C102" s="1" t="str">
        <f>IF(OR(入力1[[#This Row],[元号]]="",入力1[[#This Row],[和暦年]]=""),"",入力1[[#This Row],[元号]]&amp;入力1[[#This Row],[和暦年]]&amp;"年")</f>
        <v/>
      </c>
      <c r="D102" s="1" t="str">
        <f>IF(暦調整[[#This Row],[元号和暦年]]&lt;&gt;"","",IF(入力1[[#This Row],[（西暦年）]]&lt;&gt;"",入力1[[#This Row],[（西暦年）]]&amp;"年",""))</f>
        <v/>
      </c>
      <c r="E102" s="1" t="str">
        <f>IF(AND(暦調整[[#This Row],[元号和暦年]]="",暦調整[[#This Row],[西暦年（再掲）]]=""),"",IF(暦調整[[#This Row],[元号和暦年]]&lt;&gt;"",暦調整[元号和暦年],暦調整[西暦年（再掲）]))</f>
        <v/>
      </c>
      <c r="F102" s="3" t="str">
        <f>IF(暦調整[[#This Row],[年]]="","",DATEVALUE(暦調整[[#This Row],[年]]&amp;IF(入力1[[#This Row],[月]]="","1月",入力1[[#This Row],[月]]&amp;"月")&amp;IF(入力1[[#This Row],[日]]="","1日",入力1[[#This Row],[日]]&amp;"日")))</f>
        <v/>
      </c>
      <c r="G102" s="27" t="str">
        <f>IF(入力1[[#This Row],[eGFR]]="","",入力1[eGFR])</f>
        <v/>
      </c>
      <c r="H102" s="27" t="str">
        <f>IF(入力1[[#This Row],[尿蛋白定性]]="","",入力1[尿蛋白定性])</f>
        <v/>
      </c>
      <c r="K102" s="1">
        <v>95</v>
      </c>
      <c r="L102" s="3" t="str">
        <f>IFERROR(SMALL(暦調整[年月日合成],上詰昇順①[[#This Row],[番号]]),"")</f>
        <v/>
      </c>
      <c r="M102" s="1" t="str">
        <f>IFERROR(VLOOKUP(上詰昇順①[[#This Row],[年月日]],暦調整[[年月日合成]:[尿定性（再掲）]],2,FALSE),"")</f>
        <v/>
      </c>
      <c r="N102" s="1" t="str">
        <f>IFERROR(VLOOKUP(上詰昇順①[[#This Row],[年月日]],暦調整[[年月日合成]:[尿定性（再掲）]],3,FALSE),"")</f>
        <v/>
      </c>
      <c r="Q102" s="1">
        <v>95</v>
      </c>
      <c r="R102" s="28" t="str">
        <f>IF(COUNTBLANK(暦調整[[#This Row],[eGFR（再掲）]:[尿定性（再掲）]])=0,暦調整[[#This Row],[年月日合成]],"")</f>
        <v/>
      </c>
      <c r="S102" s="28" t="str">
        <f>IFERROR(SMALL(上詰昇順②[判定可能年月日],上詰昇順②[[#This Row],[番号]]),"")</f>
        <v/>
      </c>
      <c r="T102" t="str">
        <f>IFERROR(VLOOKUP(上詰昇順②[[#This Row],[年月日]],暦調整[[年月日合成]:[尿定性（再掲）]],2,FALSE),"")</f>
        <v/>
      </c>
      <c r="U102" t="str">
        <f>IFERROR(VLOOKUP(上詰昇順②[[#This Row],[年月日]],暦調整[[年月日合成]:[尿定性（再掲）]],3,FALSE),"")</f>
        <v/>
      </c>
      <c r="X102" s="1">
        <v>95</v>
      </c>
      <c r="Y102" s="3" t="str">
        <f>上詰昇順①[年月日]</f>
        <v/>
      </c>
      <c r="Z102" s="1" t="str">
        <f>上詰昇順①[対応eGFR]</f>
        <v/>
      </c>
      <c r="AC102" s="1">
        <v>95</v>
      </c>
      <c r="AD102" s="3" t="str">
        <f>上詰昇順②[[#This Row],[年月日]]</f>
        <v/>
      </c>
      <c r="AE102" s="1" t="str">
        <f>IF(上詰昇順②[対応eGFR]&lt;30,4,"")</f>
        <v/>
      </c>
      <c r="AF102" s="1" t="str">
        <f>IF(上詰昇順②[対応尿定性]="-",1,IF(上詰昇順②[対応尿定性]="±",2,IF(上詰昇順②[対応尿定性]="","",3)))</f>
        <v/>
      </c>
      <c r="AG102" s="1" t="str">
        <f>IF(グラフ用②[[#This Row],[eGFR判定]]&lt;&gt;"",グラフ用②[[#This Row],[eGFR判定]],グラフ用②[[#This Row],[尿検査判定]])</f>
        <v/>
      </c>
      <c r="AH102" s="1" t="str">
        <f>IF(グラフ用②[[#This Row],[最終判定①]]="","",IF(グラフ用②[[#This Row],[最終判定①]]=1,"第1期(腎症前期)",IF(グラフ用②[[#This Row],[最終判定①]]=2,"第2期(早期腎症期)",IF(グラフ用②[[#This Row],[最終判定①]]=3,"第3期(顕性腎症期)","第4期(腎不全期)"))))</f>
        <v/>
      </c>
    </row>
    <row r="103" spans="2:34" x14ac:dyDescent="0.55000000000000004">
      <c r="B103" s="1">
        <v>96</v>
      </c>
      <c r="C103" s="1" t="str">
        <f>IF(OR(入力1[[#This Row],[元号]]="",入力1[[#This Row],[和暦年]]=""),"",入力1[[#This Row],[元号]]&amp;入力1[[#This Row],[和暦年]]&amp;"年")</f>
        <v/>
      </c>
      <c r="D103" s="1" t="str">
        <f>IF(暦調整[[#This Row],[元号和暦年]]&lt;&gt;"","",IF(入力1[[#This Row],[（西暦年）]]&lt;&gt;"",入力1[[#This Row],[（西暦年）]]&amp;"年",""))</f>
        <v/>
      </c>
      <c r="E103" s="1" t="str">
        <f>IF(AND(暦調整[[#This Row],[元号和暦年]]="",暦調整[[#This Row],[西暦年（再掲）]]=""),"",IF(暦調整[[#This Row],[元号和暦年]]&lt;&gt;"",暦調整[元号和暦年],暦調整[西暦年（再掲）]))</f>
        <v/>
      </c>
      <c r="F103" s="3" t="str">
        <f>IF(暦調整[[#This Row],[年]]="","",DATEVALUE(暦調整[[#This Row],[年]]&amp;IF(入力1[[#This Row],[月]]="","1月",入力1[[#This Row],[月]]&amp;"月")&amp;IF(入力1[[#This Row],[日]]="","1日",入力1[[#This Row],[日]]&amp;"日")))</f>
        <v/>
      </c>
      <c r="G103" s="27" t="str">
        <f>IF(入力1[[#This Row],[eGFR]]="","",入力1[eGFR])</f>
        <v/>
      </c>
      <c r="H103" s="27" t="str">
        <f>IF(入力1[[#This Row],[尿蛋白定性]]="","",入力1[尿蛋白定性])</f>
        <v/>
      </c>
      <c r="K103" s="1">
        <v>96</v>
      </c>
      <c r="L103" s="3" t="str">
        <f>IFERROR(SMALL(暦調整[年月日合成],上詰昇順①[[#This Row],[番号]]),"")</f>
        <v/>
      </c>
      <c r="M103" s="1" t="str">
        <f>IFERROR(VLOOKUP(上詰昇順①[[#This Row],[年月日]],暦調整[[年月日合成]:[尿定性（再掲）]],2,FALSE),"")</f>
        <v/>
      </c>
      <c r="N103" s="1" t="str">
        <f>IFERROR(VLOOKUP(上詰昇順①[[#This Row],[年月日]],暦調整[[年月日合成]:[尿定性（再掲）]],3,FALSE),"")</f>
        <v/>
      </c>
      <c r="Q103" s="1">
        <v>96</v>
      </c>
      <c r="R103" s="28" t="str">
        <f>IF(COUNTBLANK(暦調整[[#This Row],[eGFR（再掲）]:[尿定性（再掲）]])=0,暦調整[[#This Row],[年月日合成]],"")</f>
        <v/>
      </c>
      <c r="S103" s="28" t="str">
        <f>IFERROR(SMALL(上詰昇順②[判定可能年月日],上詰昇順②[[#This Row],[番号]]),"")</f>
        <v/>
      </c>
      <c r="T103" t="str">
        <f>IFERROR(VLOOKUP(上詰昇順②[[#This Row],[年月日]],暦調整[[年月日合成]:[尿定性（再掲）]],2,FALSE),"")</f>
        <v/>
      </c>
      <c r="U103" t="str">
        <f>IFERROR(VLOOKUP(上詰昇順②[[#This Row],[年月日]],暦調整[[年月日合成]:[尿定性（再掲）]],3,FALSE),"")</f>
        <v/>
      </c>
      <c r="X103" s="1">
        <v>96</v>
      </c>
      <c r="Y103" s="3" t="str">
        <f>上詰昇順①[年月日]</f>
        <v/>
      </c>
      <c r="Z103" s="1" t="str">
        <f>上詰昇順①[対応eGFR]</f>
        <v/>
      </c>
      <c r="AC103" s="1">
        <v>96</v>
      </c>
      <c r="AD103" s="3" t="str">
        <f>上詰昇順②[[#This Row],[年月日]]</f>
        <v/>
      </c>
      <c r="AE103" s="1" t="str">
        <f>IF(上詰昇順②[対応eGFR]&lt;30,4,"")</f>
        <v/>
      </c>
      <c r="AF103" s="1" t="str">
        <f>IF(上詰昇順②[対応尿定性]="-",1,IF(上詰昇順②[対応尿定性]="±",2,IF(上詰昇順②[対応尿定性]="","",3)))</f>
        <v/>
      </c>
      <c r="AG103" s="1" t="str">
        <f>IF(グラフ用②[[#This Row],[eGFR判定]]&lt;&gt;"",グラフ用②[[#This Row],[eGFR判定]],グラフ用②[[#This Row],[尿検査判定]])</f>
        <v/>
      </c>
      <c r="AH103" s="1" t="str">
        <f>IF(グラフ用②[[#This Row],[最終判定①]]="","",IF(グラフ用②[[#This Row],[最終判定①]]=1,"第1期(腎症前期)",IF(グラフ用②[[#This Row],[最終判定①]]=2,"第2期(早期腎症期)",IF(グラフ用②[[#This Row],[最終判定①]]=3,"第3期(顕性腎症期)","第4期(腎不全期)"))))</f>
        <v/>
      </c>
    </row>
    <row r="104" spans="2:34" x14ac:dyDescent="0.55000000000000004">
      <c r="B104" s="1">
        <v>97</v>
      </c>
      <c r="C104" s="1" t="str">
        <f>IF(OR(入力1[[#This Row],[元号]]="",入力1[[#This Row],[和暦年]]=""),"",入力1[[#This Row],[元号]]&amp;入力1[[#This Row],[和暦年]]&amp;"年")</f>
        <v/>
      </c>
      <c r="D104" s="1" t="str">
        <f>IF(暦調整[[#This Row],[元号和暦年]]&lt;&gt;"","",IF(入力1[[#This Row],[（西暦年）]]&lt;&gt;"",入力1[[#This Row],[（西暦年）]]&amp;"年",""))</f>
        <v/>
      </c>
      <c r="E104" s="1" t="str">
        <f>IF(AND(暦調整[[#This Row],[元号和暦年]]="",暦調整[[#This Row],[西暦年（再掲）]]=""),"",IF(暦調整[[#This Row],[元号和暦年]]&lt;&gt;"",暦調整[元号和暦年],暦調整[西暦年（再掲）]))</f>
        <v/>
      </c>
      <c r="F104" s="3" t="str">
        <f>IF(暦調整[[#This Row],[年]]="","",DATEVALUE(暦調整[[#This Row],[年]]&amp;IF(入力1[[#This Row],[月]]="","1月",入力1[[#This Row],[月]]&amp;"月")&amp;IF(入力1[[#This Row],[日]]="","1日",入力1[[#This Row],[日]]&amp;"日")))</f>
        <v/>
      </c>
      <c r="G104" s="27" t="str">
        <f>IF(入力1[[#This Row],[eGFR]]="","",入力1[eGFR])</f>
        <v/>
      </c>
      <c r="H104" s="27" t="str">
        <f>IF(入力1[[#This Row],[尿蛋白定性]]="","",入力1[尿蛋白定性])</f>
        <v/>
      </c>
      <c r="K104" s="1">
        <v>97</v>
      </c>
      <c r="L104" s="3" t="str">
        <f>IFERROR(SMALL(暦調整[年月日合成],上詰昇順①[[#This Row],[番号]]),"")</f>
        <v/>
      </c>
      <c r="M104" s="1" t="str">
        <f>IFERROR(VLOOKUP(上詰昇順①[[#This Row],[年月日]],暦調整[[年月日合成]:[尿定性（再掲）]],2,FALSE),"")</f>
        <v/>
      </c>
      <c r="N104" s="1" t="str">
        <f>IFERROR(VLOOKUP(上詰昇順①[[#This Row],[年月日]],暦調整[[年月日合成]:[尿定性（再掲）]],3,FALSE),"")</f>
        <v/>
      </c>
      <c r="Q104" s="1">
        <v>97</v>
      </c>
      <c r="R104" s="28" t="str">
        <f>IF(COUNTBLANK(暦調整[[#This Row],[eGFR（再掲）]:[尿定性（再掲）]])=0,暦調整[[#This Row],[年月日合成]],"")</f>
        <v/>
      </c>
      <c r="S104" s="28" t="str">
        <f>IFERROR(SMALL(上詰昇順②[判定可能年月日],上詰昇順②[[#This Row],[番号]]),"")</f>
        <v/>
      </c>
      <c r="T104" t="str">
        <f>IFERROR(VLOOKUP(上詰昇順②[[#This Row],[年月日]],暦調整[[年月日合成]:[尿定性（再掲）]],2,FALSE),"")</f>
        <v/>
      </c>
      <c r="U104" t="str">
        <f>IFERROR(VLOOKUP(上詰昇順②[[#This Row],[年月日]],暦調整[[年月日合成]:[尿定性（再掲）]],3,FALSE),"")</f>
        <v/>
      </c>
      <c r="X104" s="1">
        <v>97</v>
      </c>
      <c r="Y104" s="3" t="str">
        <f>上詰昇順①[年月日]</f>
        <v/>
      </c>
      <c r="Z104" s="1" t="str">
        <f>上詰昇順①[対応eGFR]</f>
        <v/>
      </c>
      <c r="AC104" s="1">
        <v>97</v>
      </c>
      <c r="AD104" s="3" t="str">
        <f>上詰昇順②[[#This Row],[年月日]]</f>
        <v/>
      </c>
      <c r="AE104" s="1" t="str">
        <f>IF(上詰昇順②[対応eGFR]&lt;30,4,"")</f>
        <v/>
      </c>
      <c r="AF104" s="1" t="str">
        <f>IF(上詰昇順②[対応尿定性]="-",1,IF(上詰昇順②[対応尿定性]="±",2,IF(上詰昇順②[対応尿定性]="","",3)))</f>
        <v/>
      </c>
      <c r="AG104" s="1" t="str">
        <f>IF(グラフ用②[[#This Row],[eGFR判定]]&lt;&gt;"",グラフ用②[[#This Row],[eGFR判定]],グラフ用②[[#This Row],[尿検査判定]])</f>
        <v/>
      </c>
      <c r="AH104" s="1" t="str">
        <f>IF(グラフ用②[[#This Row],[最終判定①]]="","",IF(グラフ用②[[#This Row],[最終判定①]]=1,"第1期(腎症前期)",IF(グラフ用②[[#This Row],[最終判定①]]=2,"第2期(早期腎症期)",IF(グラフ用②[[#This Row],[最終判定①]]=3,"第3期(顕性腎症期)","第4期(腎不全期)"))))</f>
        <v/>
      </c>
    </row>
    <row r="105" spans="2:34" x14ac:dyDescent="0.55000000000000004">
      <c r="B105" s="1">
        <v>98</v>
      </c>
      <c r="C105" s="1" t="str">
        <f>IF(OR(入力1[[#This Row],[元号]]="",入力1[[#This Row],[和暦年]]=""),"",入力1[[#This Row],[元号]]&amp;入力1[[#This Row],[和暦年]]&amp;"年")</f>
        <v/>
      </c>
      <c r="D105" s="1" t="str">
        <f>IF(暦調整[[#This Row],[元号和暦年]]&lt;&gt;"","",IF(入力1[[#This Row],[（西暦年）]]&lt;&gt;"",入力1[[#This Row],[（西暦年）]]&amp;"年",""))</f>
        <v/>
      </c>
      <c r="E105" s="1" t="str">
        <f>IF(AND(暦調整[[#This Row],[元号和暦年]]="",暦調整[[#This Row],[西暦年（再掲）]]=""),"",IF(暦調整[[#This Row],[元号和暦年]]&lt;&gt;"",暦調整[元号和暦年],暦調整[西暦年（再掲）]))</f>
        <v/>
      </c>
      <c r="F105" s="3" t="str">
        <f>IF(暦調整[[#This Row],[年]]="","",DATEVALUE(暦調整[[#This Row],[年]]&amp;IF(入力1[[#This Row],[月]]="","1月",入力1[[#This Row],[月]]&amp;"月")&amp;IF(入力1[[#This Row],[日]]="","1日",入力1[[#This Row],[日]]&amp;"日")))</f>
        <v/>
      </c>
      <c r="G105" s="27" t="str">
        <f>IF(入力1[[#This Row],[eGFR]]="","",入力1[eGFR])</f>
        <v/>
      </c>
      <c r="H105" s="27" t="str">
        <f>IF(入力1[[#This Row],[尿蛋白定性]]="","",入力1[尿蛋白定性])</f>
        <v/>
      </c>
      <c r="K105" s="1">
        <v>98</v>
      </c>
      <c r="L105" s="3" t="str">
        <f>IFERROR(SMALL(暦調整[年月日合成],上詰昇順①[[#This Row],[番号]]),"")</f>
        <v/>
      </c>
      <c r="M105" s="1" t="str">
        <f>IFERROR(VLOOKUP(上詰昇順①[[#This Row],[年月日]],暦調整[[年月日合成]:[尿定性（再掲）]],2,FALSE),"")</f>
        <v/>
      </c>
      <c r="N105" s="1" t="str">
        <f>IFERROR(VLOOKUP(上詰昇順①[[#This Row],[年月日]],暦調整[[年月日合成]:[尿定性（再掲）]],3,FALSE),"")</f>
        <v/>
      </c>
      <c r="Q105" s="1">
        <v>98</v>
      </c>
      <c r="R105" s="28" t="str">
        <f>IF(COUNTBLANK(暦調整[[#This Row],[eGFR（再掲）]:[尿定性（再掲）]])=0,暦調整[[#This Row],[年月日合成]],"")</f>
        <v/>
      </c>
      <c r="S105" s="28" t="str">
        <f>IFERROR(SMALL(上詰昇順②[判定可能年月日],上詰昇順②[[#This Row],[番号]]),"")</f>
        <v/>
      </c>
      <c r="T105" t="str">
        <f>IFERROR(VLOOKUP(上詰昇順②[[#This Row],[年月日]],暦調整[[年月日合成]:[尿定性（再掲）]],2,FALSE),"")</f>
        <v/>
      </c>
      <c r="U105" t="str">
        <f>IFERROR(VLOOKUP(上詰昇順②[[#This Row],[年月日]],暦調整[[年月日合成]:[尿定性（再掲）]],3,FALSE),"")</f>
        <v/>
      </c>
      <c r="X105" s="1">
        <v>98</v>
      </c>
      <c r="Y105" s="3" t="str">
        <f>上詰昇順①[年月日]</f>
        <v/>
      </c>
      <c r="Z105" s="1" t="str">
        <f>上詰昇順①[対応eGFR]</f>
        <v/>
      </c>
      <c r="AC105" s="1">
        <v>98</v>
      </c>
      <c r="AD105" s="3" t="str">
        <f>上詰昇順②[[#This Row],[年月日]]</f>
        <v/>
      </c>
      <c r="AE105" s="1" t="str">
        <f>IF(上詰昇順②[対応eGFR]&lt;30,4,"")</f>
        <v/>
      </c>
      <c r="AF105" s="1" t="str">
        <f>IF(上詰昇順②[対応尿定性]="-",1,IF(上詰昇順②[対応尿定性]="±",2,IF(上詰昇順②[対応尿定性]="","",3)))</f>
        <v/>
      </c>
      <c r="AG105" s="1" t="str">
        <f>IF(グラフ用②[[#This Row],[eGFR判定]]&lt;&gt;"",グラフ用②[[#This Row],[eGFR判定]],グラフ用②[[#This Row],[尿検査判定]])</f>
        <v/>
      </c>
      <c r="AH105" s="1" t="str">
        <f>IF(グラフ用②[[#This Row],[最終判定①]]="","",IF(グラフ用②[[#This Row],[最終判定①]]=1,"第1期(腎症前期)",IF(グラフ用②[[#This Row],[最終判定①]]=2,"第2期(早期腎症期)",IF(グラフ用②[[#This Row],[最終判定①]]=3,"第3期(顕性腎症期)","第4期(腎不全期)"))))</f>
        <v/>
      </c>
    </row>
    <row r="106" spans="2:34" x14ac:dyDescent="0.55000000000000004">
      <c r="B106" s="1">
        <v>99</v>
      </c>
      <c r="C106" s="1" t="str">
        <f>IF(OR(入力1[[#This Row],[元号]]="",入力1[[#This Row],[和暦年]]=""),"",入力1[[#This Row],[元号]]&amp;入力1[[#This Row],[和暦年]]&amp;"年")</f>
        <v/>
      </c>
      <c r="D106" s="1" t="str">
        <f>IF(暦調整[[#This Row],[元号和暦年]]&lt;&gt;"","",IF(入力1[[#This Row],[（西暦年）]]&lt;&gt;"",入力1[[#This Row],[（西暦年）]]&amp;"年",""))</f>
        <v/>
      </c>
      <c r="E106" s="1" t="str">
        <f>IF(AND(暦調整[[#This Row],[元号和暦年]]="",暦調整[[#This Row],[西暦年（再掲）]]=""),"",IF(暦調整[[#This Row],[元号和暦年]]&lt;&gt;"",暦調整[元号和暦年],暦調整[西暦年（再掲）]))</f>
        <v/>
      </c>
      <c r="F106" s="3" t="str">
        <f>IF(暦調整[[#This Row],[年]]="","",DATEVALUE(暦調整[[#This Row],[年]]&amp;IF(入力1[[#This Row],[月]]="","1月",入力1[[#This Row],[月]]&amp;"月")&amp;IF(入力1[[#This Row],[日]]="","1日",入力1[[#This Row],[日]]&amp;"日")))</f>
        <v/>
      </c>
      <c r="G106" s="27" t="str">
        <f>IF(入力1[[#This Row],[eGFR]]="","",入力1[eGFR])</f>
        <v/>
      </c>
      <c r="H106" s="27" t="str">
        <f>IF(入力1[[#This Row],[尿蛋白定性]]="","",入力1[尿蛋白定性])</f>
        <v/>
      </c>
      <c r="K106" s="1">
        <v>99</v>
      </c>
      <c r="L106" s="3" t="str">
        <f>IFERROR(SMALL(暦調整[年月日合成],上詰昇順①[[#This Row],[番号]]),"")</f>
        <v/>
      </c>
      <c r="M106" s="1" t="str">
        <f>IFERROR(VLOOKUP(上詰昇順①[[#This Row],[年月日]],暦調整[[年月日合成]:[尿定性（再掲）]],2,FALSE),"")</f>
        <v/>
      </c>
      <c r="N106" s="1" t="str">
        <f>IFERROR(VLOOKUP(上詰昇順①[[#This Row],[年月日]],暦調整[[年月日合成]:[尿定性（再掲）]],3,FALSE),"")</f>
        <v/>
      </c>
      <c r="Q106" s="1">
        <v>99</v>
      </c>
      <c r="R106" s="28" t="str">
        <f>IF(COUNTBLANK(暦調整[[#This Row],[eGFR（再掲）]:[尿定性（再掲）]])=0,暦調整[[#This Row],[年月日合成]],"")</f>
        <v/>
      </c>
      <c r="S106" s="28" t="str">
        <f>IFERROR(SMALL(上詰昇順②[判定可能年月日],上詰昇順②[[#This Row],[番号]]),"")</f>
        <v/>
      </c>
      <c r="T106" t="str">
        <f>IFERROR(VLOOKUP(上詰昇順②[[#This Row],[年月日]],暦調整[[年月日合成]:[尿定性（再掲）]],2,FALSE),"")</f>
        <v/>
      </c>
      <c r="U106" t="str">
        <f>IFERROR(VLOOKUP(上詰昇順②[[#This Row],[年月日]],暦調整[[年月日合成]:[尿定性（再掲）]],3,FALSE),"")</f>
        <v/>
      </c>
      <c r="X106" s="1">
        <v>99</v>
      </c>
      <c r="Y106" s="3" t="str">
        <f>上詰昇順①[年月日]</f>
        <v/>
      </c>
      <c r="Z106" s="1" t="str">
        <f>上詰昇順①[対応eGFR]</f>
        <v/>
      </c>
      <c r="AC106" s="1">
        <v>99</v>
      </c>
      <c r="AD106" s="3" t="str">
        <f>上詰昇順②[[#This Row],[年月日]]</f>
        <v/>
      </c>
      <c r="AE106" s="1" t="str">
        <f>IF(上詰昇順②[対応eGFR]&lt;30,4,"")</f>
        <v/>
      </c>
      <c r="AF106" s="1" t="str">
        <f>IF(上詰昇順②[対応尿定性]="-",1,IF(上詰昇順②[対応尿定性]="±",2,IF(上詰昇順②[対応尿定性]="","",3)))</f>
        <v/>
      </c>
      <c r="AG106" s="1" t="str">
        <f>IF(グラフ用②[[#This Row],[eGFR判定]]&lt;&gt;"",グラフ用②[[#This Row],[eGFR判定]],グラフ用②[[#This Row],[尿検査判定]])</f>
        <v/>
      </c>
      <c r="AH106" s="1" t="str">
        <f>IF(グラフ用②[[#This Row],[最終判定①]]="","",IF(グラフ用②[[#This Row],[最終判定①]]=1,"第1期(腎症前期)",IF(グラフ用②[[#This Row],[最終判定①]]=2,"第2期(早期腎症期)",IF(グラフ用②[[#This Row],[最終判定①]]=3,"第3期(顕性腎症期)","第4期(腎不全期)"))))</f>
        <v/>
      </c>
    </row>
    <row r="107" spans="2:34" x14ac:dyDescent="0.55000000000000004">
      <c r="B107" s="1">
        <v>100</v>
      </c>
      <c r="C107" s="1" t="str">
        <f>IF(OR(入力1[[#This Row],[元号]]="",入力1[[#This Row],[和暦年]]=""),"",入力1[[#This Row],[元号]]&amp;入力1[[#This Row],[和暦年]]&amp;"年")</f>
        <v/>
      </c>
      <c r="D107" s="1" t="str">
        <f>IF(暦調整[[#This Row],[元号和暦年]]&lt;&gt;"","",IF(入力1[[#This Row],[（西暦年）]]&lt;&gt;"",入力1[[#This Row],[（西暦年）]]&amp;"年",""))</f>
        <v/>
      </c>
      <c r="E107" s="1" t="str">
        <f>IF(AND(暦調整[[#This Row],[元号和暦年]]="",暦調整[[#This Row],[西暦年（再掲）]]=""),"",IF(暦調整[[#This Row],[元号和暦年]]&lt;&gt;"",暦調整[元号和暦年],暦調整[西暦年（再掲）]))</f>
        <v/>
      </c>
      <c r="F107" s="3" t="str">
        <f>IF(暦調整[[#This Row],[年]]="","",DATEVALUE(暦調整[[#This Row],[年]]&amp;IF(入力1[[#This Row],[月]]="","1月",入力1[[#This Row],[月]]&amp;"月")&amp;IF(入力1[[#This Row],[日]]="","1日",入力1[[#This Row],[日]]&amp;"日")))</f>
        <v/>
      </c>
      <c r="G107" s="27" t="str">
        <f>IF(入力1[[#This Row],[eGFR]]="","",入力1[eGFR])</f>
        <v/>
      </c>
      <c r="H107" s="27" t="str">
        <f>IF(入力1[[#This Row],[尿蛋白定性]]="","",入力1[尿蛋白定性])</f>
        <v/>
      </c>
      <c r="K107" s="1">
        <v>100</v>
      </c>
      <c r="L107" s="3" t="str">
        <f>IFERROR(SMALL(暦調整[年月日合成],上詰昇順①[[#This Row],[番号]]),"")</f>
        <v/>
      </c>
      <c r="M107" s="1" t="str">
        <f>IFERROR(VLOOKUP(上詰昇順①[[#This Row],[年月日]],暦調整[[年月日合成]:[尿定性（再掲）]],2,FALSE),"")</f>
        <v/>
      </c>
      <c r="N107" s="1" t="str">
        <f>IFERROR(VLOOKUP(上詰昇順①[[#This Row],[年月日]],暦調整[[年月日合成]:[尿定性（再掲）]],3,FALSE),"")</f>
        <v/>
      </c>
      <c r="Q107" s="1">
        <v>100</v>
      </c>
      <c r="R107" s="28" t="str">
        <f>IF(COUNTBLANK(暦調整[[#This Row],[eGFR（再掲）]:[尿定性（再掲）]])=0,暦調整[[#This Row],[年月日合成]],"")</f>
        <v/>
      </c>
      <c r="S107" s="28" t="str">
        <f>IFERROR(SMALL(上詰昇順②[判定可能年月日],上詰昇順②[[#This Row],[番号]]),"")</f>
        <v/>
      </c>
      <c r="T107" t="str">
        <f>IFERROR(VLOOKUP(上詰昇順②[[#This Row],[年月日]],暦調整[[年月日合成]:[尿定性（再掲）]],2,FALSE),"")</f>
        <v/>
      </c>
      <c r="U107" t="str">
        <f>IFERROR(VLOOKUP(上詰昇順②[[#This Row],[年月日]],暦調整[[年月日合成]:[尿定性（再掲）]],3,FALSE),"")</f>
        <v/>
      </c>
      <c r="X107" s="1">
        <v>100</v>
      </c>
      <c r="Y107" s="3" t="str">
        <f>上詰昇順①[年月日]</f>
        <v/>
      </c>
      <c r="Z107" s="1" t="str">
        <f>上詰昇順①[対応eGFR]</f>
        <v/>
      </c>
      <c r="AC107" s="1">
        <v>100</v>
      </c>
      <c r="AD107" s="3" t="str">
        <f>上詰昇順②[[#This Row],[年月日]]</f>
        <v/>
      </c>
      <c r="AE107" s="1" t="str">
        <f>IF(上詰昇順②[対応eGFR]&lt;30,4,"")</f>
        <v/>
      </c>
      <c r="AF107" s="1" t="str">
        <f>IF(上詰昇順②[対応尿定性]="-",1,IF(上詰昇順②[対応尿定性]="±",2,IF(上詰昇順②[対応尿定性]="","",3)))</f>
        <v/>
      </c>
      <c r="AG107" s="1" t="str">
        <f>IF(グラフ用②[[#This Row],[eGFR判定]]&lt;&gt;"",グラフ用②[[#This Row],[eGFR判定]],グラフ用②[[#This Row],[尿検査判定]])</f>
        <v/>
      </c>
      <c r="AH107" s="1" t="str">
        <f>IF(グラフ用②[[#This Row],[最終判定①]]="","",IF(グラフ用②[[#This Row],[最終判定①]]=1,"第1期(腎症前期)",IF(グラフ用②[[#This Row],[最終判定①]]=2,"第2期(早期腎症期)",IF(グラフ用②[[#This Row],[最終判定①]]=3,"第3期(顕性腎症期)","第4期(腎不全期)"))))</f>
        <v/>
      </c>
    </row>
    <row r="108" spans="2:34" x14ac:dyDescent="0.55000000000000004">
      <c r="B108" s="1">
        <v>101</v>
      </c>
      <c r="C108" s="1" t="str">
        <f>IF(OR(入力1[[#This Row],[元号]]="",入力1[[#This Row],[和暦年]]=""),"",入力1[[#This Row],[元号]]&amp;入力1[[#This Row],[和暦年]]&amp;"年")</f>
        <v/>
      </c>
      <c r="D108" s="1" t="str">
        <f>IF(暦調整[[#This Row],[元号和暦年]]&lt;&gt;"","",IF(入力1[[#This Row],[（西暦年）]]&lt;&gt;"",入力1[[#This Row],[（西暦年）]]&amp;"年",""))</f>
        <v/>
      </c>
      <c r="E108" s="1" t="str">
        <f>IF(AND(暦調整[[#This Row],[元号和暦年]]="",暦調整[[#This Row],[西暦年（再掲）]]=""),"",IF(暦調整[[#This Row],[元号和暦年]]&lt;&gt;"",暦調整[元号和暦年],暦調整[西暦年（再掲）]))</f>
        <v/>
      </c>
      <c r="F108" s="3" t="str">
        <f>IF(暦調整[[#This Row],[年]]="","",DATEVALUE(暦調整[[#This Row],[年]]&amp;IF(入力1[[#This Row],[月]]="","1月",入力1[[#This Row],[月]]&amp;"月")&amp;IF(入力1[[#This Row],[日]]="","1日",入力1[[#This Row],[日]]&amp;"日")))</f>
        <v/>
      </c>
      <c r="G108" s="27" t="str">
        <f>IF(入力1[[#This Row],[eGFR]]="","",入力1[eGFR])</f>
        <v/>
      </c>
      <c r="H108" s="27" t="str">
        <f>IF(入力1[[#This Row],[尿蛋白定性]]="","",入力1[尿蛋白定性])</f>
        <v/>
      </c>
      <c r="K108" s="1">
        <v>101</v>
      </c>
      <c r="L108" s="3" t="str">
        <f>IFERROR(SMALL(暦調整[年月日合成],上詰昇順①[[#This Row],[番号]]),"")</f>
        <v/>
      </c>
      <c r="M108" s="1" t="str">
        <f>IFERROR(VLOOKUP(上詰昇順①[[#This Row],[年月日]],暦調整[[年月日合成]:[尿定性（再掲）]],2,FALSE),"")</f>
        <v/>
      </c>
      <c r="N108" s="1" t="str">
        <f>IFERROR(VLOOKUP(上詰昇順①[[#This Row],[年月日]],暦調整[[年月日合成]:[尿定性（再掲）]],3,FALSE),"")</f>
        <v/>
      </c>
      <c r="Q108" s="1">
        <v>101</v>
      </c>
      <c r="R108" s="28" t="str">
        <f>IF(COUNTBLANK(暦調整[[#This Row],[eGFR（再掲）]:[尿定性（再掲）]])=0,暦調整[[#This Row],[年月日合成]],"")</f>
        <v/>
      </c>
      <c r="S108" s="28" t="str">
        <f>IFERROR(SMALL(上詰昇順②[判定可能年月日],上詰昇順②[[#This Row],[番号]]),"")</f>
        <v/>
      </c>
      <c r="T108" t="str">
        <f>IFERROR(VLOOKUP(上詰昇順②[[#This Row],[年月日]],暦調整[[年月日合成]:[尿定性（再掲）]],2,FALSE),"")</f>
        <v/>
      </c>
      <c r="U108" t="str">
        <f>IFERROR(VLOOKUP(上詰昇順②[[#This Row],[年月日]],暦調整[[年月日合成]:[尿定性（再掲）]],3,FALSE),"")</f>
        <v/>
      </c>
      <c r="X108" s="1">
        <v>101</v>
      </c>
      <c r="Y108" s="3" t="str">
        <f>上詰昇順①[年月日]</f>
        <v/>
      </c>
      <c r="Z108" s="1" t="str">
        <f>上詰昇順①[対応eGFR]</f>
        <v/>
      </c>
      <c r="AC108" s="1">
        <v>101</v>
      </c>
      <c r="AD108" s="3" t="str">
        <f>上詰昇順②[[#This Row],[年月日]]</f>
        <v/>
      </c>
      <c r="AE108" s="1" t="str">
        <f>IF(上詰昇順②[対応eGFR]&lt;30,4,"")</f>
        <v/>
      </c>
      <c r="AF108" s="1" t="str">
        <f>IF(上詰昇順②[対応尿定性]="-",1,IF(上詰昇順②[対応尿定性]="±",2,IF(上詰昇順②[対応尿定性]="","",3)))</f>
        <v/>
      </c>
      <c r="AG108" s="1" t="str">
        <f>IF(グラフ用②[[#This Row],[eGFR判定]]&lt;&gt;"",グラフ用②[[#This Row],[eGFR判定]],グラフ用②[[#This Row],[尿検査判定]])</f>
        <v/>
      </c>
      <c r="AH108" s="1" t="str">
        <f>IF(グラフ用②[[#This Row],[最終判定①]]="","",IF(グラフ用②[[#This Row],[最終判定①]]=1,"第1期(腎症前期)",IF(グラフ用②[[#This Row],[最終判定①]]=2,"第2期(早期腎症期)",IF(グラフ用②[[#This Row],[最終判定①]]=3,"第3期(顕性腎症期)","第4期(腎不全期)"))))</f>
        <v/>
      </c>
    </row>
    <row r="109" spans="2:34" x14ac:dyDescent="0.55000000000000004">
      <c r="B109" s="1">
        <v>102</v>
      </c>
      <c r="C109" s="1" t="str">
        <f>IF(OR(入力1[[#This Row],[元号]]="",入力1[[#This Row],[和暦年]]=""),"",入力1[[#This Row],[元号]]&amp;入力1[[#This Row],[和暦年]]&amp;"年")</f>
        <v/>
      </c>
      <c r="D109" s="1" t="str">
        <f>IF(暦調整[[#This Row],[元号和暦年]]&lt;&gt;"","",IF(入力1[[#This Row],[（西暦年）]]&lt;&gt;"",入力1[[#This Row],[（西暦年）]]&amp;"年",""))</f>
        <v/>
      </c>
      <c r="E109" s="1" t="str">
        <f>IF(AND(暦調整[[#This Row],[元号和暦年]]="",暦調整[[#This Row],[西暦年（再掲）]]=""),"",IF(暦調整[[#This Row],[元号和暦年]]&lt;&gt;"",暦調整[元号和暦年],暦調整[西暦年（再掲）]))</f>
        <v/>
      </c>
      <c r="F109" s="3" t="str">
        <f>IF(暦調整[[#This Row],[年]]="","",DATEVALUE(暦調整[[#This Row],[年]]&amp;IF(入力1[[#This Row],[月]]="","1月",入力1[[#This Row],[月]]&amp;"月")&amp;IF(入力1[[#This Row],[日]]="","1日",入力1[[#This Row],[日]]&amp;"日")))</f>
        <v/>
      </c>
      <c r="G109" s="27" t="str">
        <f>IF(入力1[[#This Row],[eGFR]]="","",入力1[eGFR])</f>
        <v/>
      </c>
      <c r="H109" s="27" t="str">
        <f>IF(入力1[[#This Row],[尿蛋白定性]]="","",入力1[尿蛋白定性])</f>
        <v/>
      </c>
      <c r="K109" s="1">
        <v>102</v>
      </c>
      <c r="L109" s="3" t="str">
        <f>IFERROR(SMALL(暦調整[年月日合成],上詰昇順①[[#This Row],[番号]]),"")</f>
        <v/>
      </c>
      <c r="M109" s="1" t="str">
        <f>IFERROR(VLOOKUP(上詰昇順①[[#This Row],[年月日]],暦調整[[年月日合成]:[尿定性（再掲）]],2,FALSE),"")</f>
        <v/>
      </c>
      <c r="N109" s="1" t="str">
        <f>IFERROR(VLOOKUP(上詰昇順①[[#This Row],[年月日]],暦調整[[年月日合成]:[尿定性（再掲）]],3,FALSE),"")</f>
        <v/>
      </c>
      <c r="Q109" s="1">
        <v>102</v>
      </c>
      <c r="R109" s="28" t="str">
        <f>IF(COUNTBLANK(暦調整[[#This Row],[eGFR（再掲）]:[尿定性（再掲）]])=0,暦調整[[#This Row],[年月日合成]],"")</f>
        <v/>
      </c>
      <c r="S109" s="28" t="str">
        <f>IFERROR(SMALL(上詰昇順②[判定可能年月日],上詰昇順②[[#This Row],[番号]]),"")</f>
        <v/>
      </c>
      <c r="T109" t="str">
        <f>IFERROR(VLOOKUP(上詰昇順②[[#This Row],[年月日]],暦調整[[年月日合成]:[尿定性（再掲）]],2,FALSE),"")</f>
        <v/>
      </c>
      <c r="U109" t="str">
        <f>IFERROR(VLOOKUP(上詰昇順②[[#This Row],[年月日]],暦調整[[年月日合成]:[尿定性（再掲）]],3,FALSE),"")</f>
        <v/>
      </c>
      <c r="X109" s="1">
        <v>102</v>
      </c>
      <c r="Y109" s="3" t="str">
        <f>上詰昇順①[年月日]</f>
        <v/>
      </c>
      <c r="Z109" s="1" t="str">
        <f>上詰昇順①[対応eGFR]</f>
        <v/>
      </c>
      <c r="AC109" s="1">
        <v>102</v>
      </c>
      <c r="AD109" s="3" t="str">
        <f>上詰昇順②[[#This Row],[年月日]]</f>
        <v/>
      </c>
      <c r="AE109" s="1" t="str">
        <f>IF(上詰昇順②[対応eGFR]&lt;30,4,"")</f>
        <v/>
      </c>
      <c r="AF109" s="1" t="str">
        <f>IF(上詰昇順②[対応尿定性]="-",1,IF(上詰昇順②[対応尿定性]="±",2,IF(上詰昇順②[対応尿定性]="","",3)))</f>
        <v/>
      </c>
      <c r="AG109" s="1" t="str">
        <f>IF(グラフ用②[[#This Row],[eGFR判定]]&lt;&gt;"",グラフ用②[[#This Row],[eGFR判定]],グラフ用②[[#This Row],[尿検査判定]])</f>
        <v/>
      </c>
      <c r="AH109" s="1" t="str">
        <f>IF(グラフ用②[[#This Row],[最終判定①]]="","",IF(グラフ用②[[#This Row],[最終判定①]]=1,"第1期(腎症前期)",IF(グラフ用②[[#This Row],[最終判定①]]=2,"第2期(早期腎症期)",IF(グラフ用②[[#This Row],[最終判定①]]=3,"第3期(顕性腎症期)","第4期(腎不全期)"))))</f>
        <v/>
      </c>
    </row>
    <row r="110" spans="2:34" x14ac:dyDescent="0.55000000000000004">
      <c r="B110" s="1">
        <v>103</v>
      </c>
      <c r="C110" s="1" t="str">
        <f>IF(OR(入力1[[#This Row],[元号]]="",入力1[[#This Row],[和暦年]]=""),"",入力1[[#This Row],[元号]]&amp;入力1[[#This Row],[和暦年]]&amp;"年")</f>
        <v/>
      </c>
      <c r="D110" s="1" t="str">
        <f>IF(暦調整[[#This Row],[元号和暦年]]&lt;&gt;"","",IF(入力1[[#This Row],[（西暦年）]]&lt;&gt;"",入力1[[#This Row],[（西暦年）]]&amp;"年",""))</f>
        <v/>
      </c>
      <c r="E110" s="1" t="str">
        <f>IF(AND(暦調整[[#This Row],[元号和暦年]]="",暦調整[[#This Row],[西暦年（再掲）]]=""),"",IF(暦調整[[#This Row],[元号和暦年]]&lt;&gt;"",暦調整[元号和暦年],暦調整[西暦年（再掲）]))</f>
        <v/>
      </c>
      <c r="F110" s="3" t="str">
        <f>IF(暦調整[[#This Row],[年]]="","",DATEVALUE(暦調整[[#This Row],[年]]&amp;IF(入力1[[#This Row],[月]]="","1月",入力1[[#This Row],[月]]&amp;"月")&amp;IF(入力1[[#This Row],[日]]="","1日",入力1[[#This Row],[日]]&amp;"日")))</f>
        <v/>
      </c>
      <c r="G110" s="27" t="str">
        <f>IF(入力1[[#This Row],[eGFR]]="","",入力1[eGFR])</f>
        <v/>
      </c>
      <c r="H110" s="27" t="str">
        <f>IF(入力1[[#This Row],[尿蛋白定性]]="","",入力1[尿蛋白定性])</f>
        <v/>
      </c>
      <c r="K110" s="1">
        <v>103</v>
      </c>
      <c r="L110" s="3" t="str">
        <f>IFERROR(SMALL(暦調整[年月日合成],上詰昇順①[[#This Row],[番号]]),"")</f>
        <v/>
      </c>
      <c r="M110" s="1" t="str">
        <f>IFERROR(VLOOKUP(上詰昇順①[[#This Row],[年月日]],暦調整[[年月日合成]:[尿定性（再掲）]],2,FALSE),"")</f>
        <v/>
      </c>
      <c r="N110" s="1" t="str">
        <f>IFERROR(VLOOKUP(上詰昇順①[[#This Row],[年月日]],暦調整[[年月日合成]:[尿定性（再掲）]],3,FALSE),"")</f>
        <v/>
      </c>
      <c r="Q110" s="1">
        <v>103</v>
      </c>
      <c r="R110" s="28" t="str">
        <f>IF(COUNTBLANK(暦調整[[#This Row],[eGFR（再掲）]:[尿定性（再掲）]])=0,暦調整[[#This Row],[年月日合成]],"")</f>
        <v/>
      </c>
      <c r="S110" s="28" t="str">
        <f>IFERROR(SMALL(上詰昇順②[判定可能年月日],上詰昇順②[[#This Row],[番号]]),"")</f>
        <v/>
      </c>
      <c r="T110" t="str">
        <f>IFERROR(VLOOKUP(上詰昇順②[[#This Row],[年月日]],暦調整[[年月日合成]:[尿定性（再掲）]],2,FALSE),"")</f>
        <v/>
      </c>
      <c r="U110" t="str">
        <f>IFERROR(VLOOKUP(上詰昇順②[[#This Row],[年月日]],暦調整[[年月日合成]:[尿定性（再掲）]],3,FALSE),"")</f>
        <v/>
      </c>
      <c r="X110" s="1">
        <v>103</v>
      </c>
      <c r="Y110" s="3" t="str">
        <f>上詰昇順①[年月日]</f>
        <v/>
      </c>
      <c r="Z110" s="1" t="str">
        <f>上詰昇順①[対応eGFR]</f>
        <v/>
      </c>
      <c r="AC110" s="1">
        <v>103</v>
      </c>
      <c r="AD110" s="3" t="str">
        <f>上詰昇順②[[#This Row],[年月日]]</f>
        <v/>
      </c>
      <c r="AE110" s="1" t="str">
        <f>IF(上詰昇順②[対応eGFR]&lt;30,4,"")</f>
        <v/>
      </c>
      <c r="AF110" s="1" t="str">
        <f>IF(上詰昇順②[対応尿定性]="-",1,IF(上詰昇順②[対応尿定性]="±",2,IF(上詰昇順②[対応尿定性]="","",3)))</f>
        <v/>
      </c>
      <c r="AG110" s="1" t="str">
        <f>IF(グラフ用②[[#This Row],[eGFR判定]]&lt;&gt;"",グラフ用②[[#This Row],[eGFR判定]],グラフ用②[[#This Row],[尿検査判定]])</f>
        <v/>
      </c>
      <c r="AH110" s="1" t="str">
        <f>IF(グラフ用②[[#This Row],[最終判定①]]="","",IF(グラフ用②[[#This Row],[最終判定①]]=1,"第1期(腎症前期)",IF(グラフ用②[[#This Row],[最終判定①]]=2,"第2期(早期腎症期)",IF(グラフ用②[[#This Row],[最終判定①]]=3,"第3期(顕性腎症期)","第4期(腎不全期)"))))</f>
        <v/>
      </c>
    </row>
    <row r="111" spans="2:34" x14ac:dyDescent="0.55000000000000004">
      <c r="B111" s="1">
        <v>104</v>
      </c>
      <c r="C111" s="1" t="str">
        <f>IF(OR(入力1[[#This Row],[元号]]="",入力1[[#This Row],[和暦年]]=""),"",入力1[[#This Row],[元号]]&amp;入力1[[#This Row],[和暦年]]&amp;"年")</f>
        <v/>
      </c>
      <c r="D111" s="1" t="str">
        <f>IF(暦調整[[#This Row],[元号和暦年]]&lt;&gt;"","",IF(入力1[[#This Row],[（西暦年）]]&lt;&gt;"",入力1[[#This Row],[（西暦年）]]&amp;"年",""))</f>
        <v/>
      </c>
      <c r="E111" s="1" t="str">
        <f>IF(AND(暦調整[[#This Row],[元号和暦年]]="",暦調整[[#This Row],[西暦年（再掲）]]=""),"",IF(暦調整[[#This Row],[元号和暦年]]&lt;&gt;"",暦調整[元号和暦年],暦調整[西暦年（再掲）]))</f>
        <v/>
      </c>
      <c r="F111" s="3" t="str">
        <f>IF(暦調整[[#This Row],[年]]="","",DATEVALUE(暦調整[[#This Row],[年]]&amp;IF(入力1[[#This Row],[月]]="","1月",入力1[[#This Row],[月]]&amp;"月")&amp;IF(入力1[[#This Row],[日]]="","1日",入力1[[#This Row],[日]]&amp;"日")))</f>
        <v/>
      </c>
      <c r="G111" s="27" t="str">
        <f>IF(入力1[[#This Row],[eGFR]]="","",入力1[eGFR])</f>
        <v/>
      </c>
      <c r="H111" s="27" t="str">
        <f>IF(入力1[[#This Row],[尿蛋白定性]]="","",入力1[尿蛋白定性])</f>
        <v/>
      </c>
      <c r="K111" s="1">
        <v>104</v>
      </c>
      <c r="L111" s="3" t="str">
        <f>IFERROR(SMALL(暦調整[年月日合成],上詰昇順①[[#This Row],[番号]]),"")</f>
        <v/>
      </c>
      <c r="M111" s="1" t="str">
        <f>IFERROR(VLOOKUP(上詰昇順①[[#This Row],[年月日]],暦調整[[年月日合成]:[尿定性（再掲）]],2,FALSE),"")</f>
        <v/>
      </c>
      <c r="N111" s="1" t="str">
        <f>IFERROR(VLOOKUP(上詰昇順①[[#This Row],[年月日]],暦調整[[年月日合成]:[尿定性（再掲）]],3,FALSE),"")</f>
        <v/>
      </c>
      <c r="Q111" s="1">
        <v>104</v>
      </c>
      <c r="R111" s="28" t="str">
        <f>IF(COUNTBLANK(暦調整[[#This Row],[eGFR（再掲）]:[尿定性（再掲）]])=0,暦調整[[#This Row],[年月日合成]],"")</f>
        <v/>
      </c>
      <c r="S111" s="28" t="str">
        <f>IFERROR(SMALL(上詰昇順②[判定可能年月日],上詰昇順②[[#This Row],[番号]]),"")</f>
        <v/>
      </c>
      <c r="T111" t="str">
        <f>IFERROR(VLOOKUP(上詰昇順②[[#This Row],[年月日]],暦調整[[年月日合成]:[尿定性（再掲）]],2,FALSE),"")</f>
        <v/>
      </c>
      <c r="U111" t="str">
        <f>IFERROR(VLOOKUP(上詰昇順②[[#This Row],[年月日]],暦調整[[年月日合成]:[尿定性（再掲）]],3,FALSE),"")</f>
        <v/>
      </c>
      <c r="X111" s="1">
        <v>104</v>
      </c>
      <c r="Y111" s="3" t="str">
        <f>上詰昇順①[年月日]</f>
        <v/>
      </c>
      <c r="Z111" s="1" t="str">
        <f>上詰昇順①[対応eGFR]</f>
        <v/>
      </c>
      <c r="AC111" s="1">
        <v>104</v>
      </c>
      <c r="AD111" s="3" t="str">
        <f>上詰昇順②[[#This Row],[年月日]]</f>
        <v/>
      </c>
      <c r="AE111" s="1" t="str">
        <f>IF(上詰昇順②[対応eGFR]&lt;30,4,"")</f>
        <v/>
      </c>
      <c r="AF111" s="1" t="str">
        <f>IF(上詰昇順②[対応尿定性]="-",1,IF(上詰昇順②[対応尿定性]="±",2,IF(上詰昇順②[対応尿定性]="","",3)))</f>
        <v/>
      </c>
      <c r="AG111" s="1" t="str">
        <f>IF(グラフ用②[[#This Row],[eGFR判定]]&lt;&gt;"",グラフ用②[[#This Row],[eGFR判定]],グラフ用②[[#This Row],[尿検査判定]])</f>
        <v/>
      </c>
      <c r="AH111" s="1" t="str">
        <f>IF(グラフ用②[[#This Row],[最終判定①]]="","",IF(グラフ用②[[#This Row],[最終判定①]]=1,"第1期(腎症前期)",IF(グラフ用②[[#This Row],[最終判定①]]=2,"第2期(早期腎症期)",IF(グラフ用②[[#This Row],[最終判定①]]=3,"第3期(顕性腎症期)","第4期(腎不全期)"))))</f>
        <v/>
      </c>
    </row>
    <row r="112" spans="2:34" x14ac:dyDescent="0.55000000000000004">
      <c r="B112" s="1">
        <v>105</v>
      </c>
      <c r="C112" s="1" t="str">
        <f>IF(OR(入力1[[#This Row],[元号]]="",入力1[[#This Row],[和暦年]]=""),"",入力1[[#This Row],[元号]]&amp;入力1[[#This Row],[和暦年]]&amp;"年")</f>
        <v/>
      </c>
      <c r="D112" s="1" t="str">
        <f>IF(暦調整[[#This Row],[元号和暦年]]&lt;&gt;"","",IF(入力1[[#This Row],[（西暦年）]]&lt;&gt;"",入力1[[#This Row],[（西暦年）]]&amp;"年",""))</f>
        <v/>
      </c>
      <c r="E112" s="1" t="str">
        <f>IF(AND(暦調整[[#This Row],[元号和暦年]]="",暦調整[[#This Row],[西暦年（再掲）]]=""),"",IF(暦調整[[#This Row],[元号和暦年]]&lt;&gt;"",暦調整[元号和暦年],暦調整[西暦年（再掲）]))</f>
        <v/>
      </c>
      <c r="F112" s="3" t="str">
        <f>IF(暦調整[[#This Row],[年]]="","",DATEVALUE(暦調整[[#This Row],[年]]&amp;IF(入力1[[#This Row],[月]]="","1月",入力1[[#This Row],[月]]&amp;"月")&amp;IF(入力1[[#This Row],[日]]="","1日",入力1[[#This Row],[日]]&amp;"日")))</f>
        <v/>
      </c>
      <c r="G112" s="27" t="str">
        <f>IF(入力1[[#This Row],[eGFR]]="","",入力1[eGFR])</f>
        <v/>
      </c>
      <c r="H112" s="27" t="str">
        <f>IF(入力1[[#This Row],[尿蛋白定性]]="","",入力1[尿蛋白定性])</f>
        <v/>
      </c>
      <c r="K112" s="1">
        <v>105</v>
      </c>
      <c r="L112" s="3" t="str">
        <f>IFERROR(SMALL(暦調整[年月日合成],上詰昇順①[[#This Row],[番号]]),"")</f>
        <v/>
      </c>
      <c r="M112" s="1" t="str">
        <f>IFERROR(VLOOKUP(上詰昇順①[[#This Row],[年月日]],暦調整[[年月日合成]:[尿定性（再掲）]],2,FALSE),"")</f>
        <v/>
      </c>
      <c r="N112" s="1" t="str">
        <f>IFERROR(VLOOKUP(上詰昇順①[[#This Row],[年月日]],暦調整[[年月日合成]:[尿定性（再掲）]],3,FALSE),"")</f>
        <v/>
      </c>
      <c r="Q112" s="1">
        <v>105</v>
      </c>
      <c r="R112" s="28" t="str">
        <f>IF(COUNTBLANK(暦調整[[#This Row],[eGFR（再掲）]:[尿定性（再掲）]])=0,暦調整[[#This Row],[年月日合成]],"")</f>
        <v/>
      </c>
      <c r="S112" s="28" t="str">
        <f>IFERROR(SMALL(上詰昇順②[判定可能年月日],上詰昇順②[[#This Row],[番号]]),"")</f>
        <v/>
      </c>
      <c r="T112" t="str">
        <f>IFERROR(VLOOKUP(上詰昇順②[[#This Row],[年月日]],暦調整[[年月日合成]:[尿定性（再掲）]],2,FALSE),"")</f>
        <v/>
      </c>
      <c r="U112" t="str">
        <f>IFERROR(VLOOKUP(上詰昇順②[[#This Row],[年月日]],暦調整[[年月日合成]:[尿定性（再掲）]],3,FALSE),"")</f>
        <v/>
      </c>
      <c r="X112" s="1">
        <v>105</v>
      </c>
      <c r="Y112" s="3" t="str">
        <f>上詰昇順①[年月日]</f>
        <v/>
      </c>
      <c r="Z112" s="1" t="str">
        <f>上詰昇順①[対応eGFR]</f>
        <v/>
      </c>
      <c r="AC112" s="1">
        <v>105</v>
      </c>
      <c r="AD112" s="3" t="str">
        <f>上詰昇順②[[#This Row],[年月日]]</f>
        <v/>
      </c>
      <c r="AE112" s="1" t="str">
        <f>IF(上詰昇順②[対応eGFR]&lt;30,4,"")</f>
        <v/>
      </c>
      <c r="AF112" s="1" t="str">
        <f>IF(上詰昇順②[対応尿定性]="-",1,IF(上詰昇順②[対応尿定性]="±",2,IF(上詰昇順②[対応尿定性]="","",3)))</f>
        <v/>
      </c>
      <c r="AG112" s="1" t="str">
        <f>IF(グラフ用②[[#This Row],[eGFR判定]]&lt;&gt;"",グラフ用②[[#This Row],[eGFR判定]],グラフ用②[[#This Row],[尿検査判定]])</f>
        <v/>
      </c>
      <c r="AH112" s="1" t="str">
        <f>IF(グラフ用②[[#This Row],[最終判定①]]="","",IF(グラフ用②[[#This Row],[最終判定①]]=1,"第1期(腎症前期)",IF(グラフ用②[[#This Row],[最終判定①]]=2,"第2期(早期腎症期)",IF(グラフ用②[[#This Row],[最終判定①]]=3,"第3期(顕性腎症期)","第4期(腎不全期)"))))</f>
        <v/>
      </c>
    </row>
    <row r="113" spans="2:34" x14ac:dyDescent="0.55000000000000004">
      <c r="B113" s="1">
        <v>106</v>
      </c>
      <c r="C113" s="1" t="str">
        <f>IF(OR(入力1[[#This Row],[元号]]="",入力1[[#This Row],[和暦年]]=""),"",入力1[[#This Row],[元号]]&amp;入力1[[#This Row],[和暦年]]&amp;"年")</f>
        <v/>
      </c>
      <c r="D113" s="1" t="str">
        <f>IF(暦調整[[#This Row],[元号和暦年]]&lt;&gt;"","",IF(入力1[[#This Row],[（西暦年）]]&lt;&gt;"",入力1[[#This Row],[（西暦年）]]&amp;"年",""))</f>
        <v/>
      </c>
      <c r="E113" s="1" t="str">
        <f>IF(AND(暦調整[[#This Row],[元号和暦年]]="",暦調整[[#This Row],[西暦年（再掲）]]=""),"",IF(暦調整[[#This Row],[元号和暦年]]&lt;&gt;"",暦調整[元号和暦年],暦調整[西暦年（再掲）]))</f>
        <v/>
      </c>
      <c r="F113" s="3" t="str">
        <f>IF(暦調整[[#This Row],[年]]="","",DATEVALUE(暦調整[[#This Row],[年]]&amp;IF(入力1[[#This Row],[月]]="","1月",入力1[[#This Row],[月]]&amp;"月")&amp;IF(入力1[[#This Row],[日]]="","1日",入力1[[#This Row],[日]]&amp;"日")))</f>
        <v/>
      </c>
      <c r="G113" s="27" t="str">
        <f>IF(入力1[[#This Row],[eGFR]]="","",入力1[eGFR])</f>
        <v/>
      </c>
      <c r="H113" s="27" t="str">
        <f>IF(入力1[[#This Row],[尿蛋白定性]]="","",入力1[尿蛋白定性])</f>
        <v/>
      </c>
      <c r="K113" s="1">
        <v>106</v>
      </c>
      <c r="L113" s="3" t="str">
        <f>IFERROR(SMALL(暦調整[年月日合成],上詰昇順①[[#This Row],[番号]]),"")</f>
        <v/>
      </c>
      <c r="M113" s="1" t="str">
        <f>IFERROR(VLOOKUP(上詰昇順①[[#This Row],[年月日]],暦調整[[年月日合成]:[尿定性（再掲）]],2,FALSE),"")</f>
        <v/>
      </c>
      <c r="N113" s="1" t="str">
        <f>IFERROR(VLOOKUP(上詰昇順①[[#This Row],[年月日]],暦調整[[年月日合成]:[尿定性（再掲）]],3,FALSE),"")</f>
        <v/>
      </c>
      <c r="Q113" s="1">
        <v>106</v>
      </c>
      <c r="R113" s="28" t="str">
        <f>IF(COUNTBLANK(暦調整[[#This Row],[eGFR（再掲）]:[尿定性（再掲）]])=0,暦調整[[#This Row],[年月日合成]],"")</f>
        <v/>
      </c>
      <c r="S113" s="28" t="str">
        <f>IFERROR(SMALL(上詰昇順②[判定可能年月日],上詰昇順②[[#This Row],[番号]]),"")</f>
        <v/>
      </c>
      <c r="T113" t="str">
        <f>IFERROR(VLOOKUP(上詰昇順②[[#This Row],[年月日]],暦調整[[年月日合成]:[尿定性（再掲）]],2,FALSE),"")</f>
        <v/>
      </c>
      <c r="U113" t="str">
        <f>IFERROR(VLOOKUP(上詰昇順②[[#This Row],[年月日]],暦調整[[年月日合成]:[尿定性（再掲）]],3,FALSE),"")</f>
        <v/>
      </c>
      <c r="X113" s="1">
        <v>106</v>
      </c>
      <c r="Y113" s="3" t="str">
        <f>上詰昇順①[年月日]</f>
        <v/>
      </c>
      <c r="Z113" s="1" t="str">
        <f>上詰昇順①[対応eGFR]</f>
        <v/>
      </c>
      <c r="AC113" s="1">
        <v>106</v>
      </c>
      <c r="AD113" s="3" t="str">
        <f>上詰昇順②[[#This Row],[年月日]]</f>
        <v/>
      </c>
      <c r="AE113" s="1" t="str">
        <f>IF(上詰昇順②[対応eGFR]&lt;30,4,"")</f>
        <v/>
      </c>
      <c r="AF113" s="1" t="str">
        <f>IF(上詰昇順②[対応尿定性]="-",1,IF(上詰昇順②[対応尿定性]="±",2,IF(上詰昇順②[対応尿定性]="","",3)))</f>
        <v/>
      </c>
      <c r="AG113" s="1" t="str">
        <f>IF(グラフ用②[[#This Row],[eGFR判定]]&lt;&gt;"",グラフ用②[[#This Row],[eGFR判定]],グラフ用②[[#This Row],[尿検査判定]])</f>
        <v/>
      </c>
      <c r="AH113" s="1" t="str">
        <f>IF(グラフ用②[[#This Row],[最終判定①]]="","",IF(グラフ用②[[#This Row],[最終判定①]]=1,"第1期(腎症前期)",IF(グラフ用②[[#This Row],[最終判定①]]=2,"第2期(早期腎症期)",IF(グラフ用②[[#This Row],[最終判定①]]=3,"第3期(顕性腎症期)","第4期(腎不全期)"))))</f>
        <v/>
      </c>
    </row>
    <row r="114" spans="2:34" x14ac:dyDescent="0.55000000000000004">
      <c r="B114" s="1">
        <v>107</v>
      </c>
      <c r="C114" s="1" t="str">
        <f>IF(OR(入力1[[#This Row],[元号]]="",入力1[[#This Row],[和暦年]]=""),"",入力1[[#This Row],[元号]]&amp;入力1[[#This Row],[和暦年]]&amp;"年")</f>
        <v/>
      </c>
      <c r="D114" s="1" t="str">
        <f>IF(暦調整[[#This Row],[元号和暦年]]&lt;&gt;"","",IF(入力1[[#This Row],[（西暦年）]]&lt;&gt;"",入力1[[#This Row],[（西暦年）]]&amp;"年",""))</f>
        <v/>
      </c>
      <c r="E114" s="1" t="str">
        <f>IF(AND(暦調整[[#This Row],[元号和暦年]]="",暦調整[[#This Row],[西暦年（再掲）]]=""),"",IF(暦調整[[#This Row],[元号和暦年]]&lt;&gt;"",暦調整[元号和暦年],暦調整[西暦年（再掲）]))</f>
        <v/>
      </c>
      <c r="F114" s="3" t="str">
        <f>IF(暦調整[[#This Row],[年]]="","",DATEVALUE(暦調整[[#This Row],[年]]&amp;IF(入力1[[#This Row],[月]]="","1月",入力1[[#This Row],[月]]&amp;"月")&amp;IF(入力1[[#This Row],[日]]="","1日",入力1[[#This Row],[日]]&amp;"日")))</f>
        <v/>
      </c>
      <c r="G114" s="27" t="str">
        <f>IF(入力1[[#This Row],[eGFR]]="","",入力1[eGFR])</f>
        <v/>
      </c>
      <c r="H114" s="27" t="str">
        <f>IF(入力1[[#This Row],[尿蛋白定性]]="","",入力1[尿蛋白定性])</f>
        <v/>
      </c>
      <c r="K114" s="1">
        <v>107</v>
      </c>
      <c r="L114" s="3" t="str">
        <f>IFERROR(SMALL(暦調整[年月日合成],上詰昇順①[[#This Row],[番号]]),"")</f>
        <v/>
      </c>
      <c r="M114" s="1" t="str">
        <f>IFERROR(VLOOKUP(上詰昇順①[[#This Row],[年月日]],暦調整[[年月日合成]:[尿定性（再掲）]],2,FALSE),"")</f>
        <v/>
      </c>
      <c r="N114" s="1" t="str">
        <f>IFERROR(VLOOKUP(上詰昇順①[[#This Row],[年月日]],暦調整[[年月日合成]:[尿定性（再掲）]],3,FALSE),"")</f>
        <v/>
      </c>
      <c r="Q114" s="1">
        <v>107</v>
      </c>
      <c r="R114" s="28" t="str">
        <f>IF(COUNTBLANK(暦調整[[#This Row],[eGFR（再掲）]:[尿定性（再掲）]])=0,暦調整[[#This Row],[年月日合成]],"")</f>
        <v/>
      </c>
      <c r="S114" s="28" t="str">
        <f>IFERROR(SMALL(上詰昇順②[判定可能年月日],上詰昇順②[[#This Row],[番号]]),"")</f>
        <v/>
      </c>
      <c r="T114" t="str">
        <f>IFERROR(VLOOKUP(上詰昇順②[[#This Row],[年月日]],暦調整[[年月日合成]:[尿定性（再掲）]],2,FALSE),"")</f>
        <v/>
      </c>
      <c r="U114" t="str">
        <f>IFERROR(VLOOKUP(上詰昇順②[[#This Row],[年月日]],暦調整[[年月日合成]:[尿定性（再掲）]],3,FALSE),"")</f>
        <v/>
      </c>
      <c r="X114" s="1">
        <v>107</v>
      </c>
      <c r="Y114" s="3" t="str">
        <f>上詰昇順①[年月日]</f>
        <v/>
      </c>
      <c r="Z114" s="1" t="str">
        <f>上詰昇順①[対応eGFR]</f>
        <v/>
      </c>
      <c r="AC114" s="1">
        <v>107</v>
      </c>
      <c r="AD114" s="3" t="str">
        <f>上詰昇順②[[#This Row],[年月日]]</f>
        <v/>
      </c>
      <c r="AE114" s="1" t="str">
        <f>IF(上詰昇順②[対応eGFR]&lt;30,4,"")</f>
        <v/>
      </c>
      <c r="AF114" s="1" t="str">
        <f>IF(上詰昇順②[対応尿定性]="-",1,IF(上詰昇順②[対応尿定性]="±",2,IF(上詰昇順②[対応尿定性]="","",3)))</f>
        <v/>
      </c>
      <c r="AG114" s="1" t="str">
        <f>IF(グラフ用②[[#This Row],[eGFR判定]]&lt;&gt;"",グラフ用②[[#This Row],[eGFR判定]],グラフ用②[[#This Row],[尿検査判定]])</f>
        <v/>
      </c>
      <c r="AH114" s="1" t="str">
        <f>IF(グラフ用②[[#This Row],[最終判定①]]="","",IF(グラフ用②[[#This Row],[最終判定①]]=1,"第1期(腎症前期)",IF(グラフ用②[[#This Row],[最終判定①]]=2,"第2期(早期腎症期)",IF(グラフ用②[[#This Row],[最終判定①]]=3,"第3期(顕性腎症期)","第4期(腎不全期)"))))</f>
        <v/>
      </c>
    </row>
    <row r="115" spans="2:34" x14ac:dyDescent="0.55000000000000004">
      <c r="B115" s="1">
        <v>108</v>
      </c>
      <c r="C115" s="1" t="str">
        <f>IF(OR(入力1[[#This Row],[元号]]="",入力1[[#This Row],[和暦年]]=""),"",入力1[[#This Row],[元号]]&amp;入力1[[#This Row],[和暦年]]&amp;"年")</f>
        <v/>
      </c>
      <c r="D115" s="1" t="str">
        <f>IF(暦調整[[#This Row],[元号和暦年]]&lt;&gt;"","",IF(入力1[[#This Row],[（西暦年）]]&lt;&gt;"",入力1[[#This Row],[（西暦年）]]&amp;"年",""))</f>
        <v/>
      </c>
      <c r="E115" s="1" t="str">
        <f>IF(AND(暦調整[[#This Row],[元号和暦年]]="",暦調整[[#This Row],[西暦年（再掲）]]=""),"",IF(暦調整[[#This Row],[元号和暦年]]&lt;&gt;"",暦調整[元号和暦年],暦調整[西暦年（再掲）]))</f>
        <v/>
      </c>
      <c r="F115" s="3" t="str">
        <f>IF(暦調整[[#This Row],[年]]="","",DATEVALUE(暦調整[[#This Row],[年]]&amp;IF(入力1[[#This Row],[月]]="","1月",入力1[[#This Row],[月]]&amp;"月")&amp;IF(入力1[[#This Row],[日]]="","1日",入力1[[#This Row],[日]]&amp;"日")))</f>
        <v/>
      </c>
      <c r="G115" s="27" t="str">
        <f>IF(入力1[[#This Row],[eGFR]]="","",入力1[eGFR])</f>
        <v/>
      </c>
      <c r="H115" s="27" t="str">
        <f>IF(入力1[[#This Row],[尿蛋白定性]]="","",入力1[尿蛋白定性])</f>
        <v/>
      </c>
      <c r="K115" s="1">
        <v>108</v>
      </c>
      <c r="L115" s="3" t="str">
        <f>IFERROR(SMALL(暦調整[年月日合成],上詰昇順①[[#This Row],[番号]]),"")</f>
        <v/>
      </c>
      <c r="M115" s="1" t="str">
        <f>IFERROR(VLOOKUP(上詰昇順①[[#This Row],[年月日]],暦調整[[年月日合成]:[尿定性（再掲）]],2,FALSE),"")</f>
        <v/>
      </c>
      <c r="N115" s="1" t="str">
        <f>IFERROR(VLOOKUP(上詰昇順①[[#This Row],[年月日]],暦調整[[年月日合成]:[尿定性（再掲）]],3,FALSE),"")</f>
        <v/>
      </c>
      <c r="Q115" s="1">
        <v>108</v>
      </c>
      <c r="R115" s="28" t="str">
        <f>IF(COUNTBLANK(暦調整[[#This Row],[eGFR（再掲）]:[尿定性（再掲）]])=0,暦調整[[#This Row],[年月日合成]],"")</f>
        <v/>
      </c>
      <c r="S115" s="28" t="str">
        <f>IFERROR(SMALL(上詰昇順②[判定可能年月日],上詰昇順②[[#This Row],[番号]]),"")</f>
        <v/>
      </c>
      <c r="T115" t="str">
        <f>IFERROR(VLOOKUP(上詰昇順②[[#This Row],[年月日]],暦調整[[年月日合成]:[尿定性（再掲）]],2,FALSE),"")</f>
        <v/>
      </c>
      <c r="U115" t="str">
        <f>IFERROR(VLOOKUP(上詰昇順②[[#This Row],[年月日]],暦調整[[年月日合成]:[尿定性（再掲）]],3,FALSE),"")</f>
        <v/>
      </c>
      <c r="X115" s="1">
        <v>108</v>
      </c>
      <c r="Y115" s="3" t="str">
        <f>上詰昇順①[年月日]</f>
        <v/>
      </c>
      <c r="Z115" s="1" t="str">
        <f>上詰昇順①[対応eGFR]</f>
        <v/>
      </c>
      <c r="AC115" s="1">
        <v>108</v>
      </c>
      <c r="AD115" s="3" t="str">
        <f>上詰昇順②[[#This Row],[年月日]]</f>
        <v/>
      </c>
      <c r="AE115" s="1" t="str">
        <f>IF(上詰昇順②[対応eGFR]&lt;30,4,"")</f>
        <v/>
      </c>
      <c r="AF115" s="1" t="str">
        <f>IF(上詰昇順②[対応尿定性]="-",1,IF(上詰昇順②[対応尿定性]="±",2,IF(上詰昇順②[対応尿定性]="","",3)))</f>
        <v/>
      </c>
      <c r="AG115" s="1" t="str">
        <f>IF(グラフ用②[[#This Row],[eGFR判定]]&lt;&gt;"",グラフ用②[[#This Row],[eGFR判定]],グラフ用②[[#This Row],[尿検査判定]])</f>
        <v/>
      </c>
      <c r="AH115" s="1" t="str">
        <f>IF(グラフ用②[[#This Row],[最終判定①]]="","",IF(グラフ用②[[#This Row],[最終判定①]]=1,"第1期(腎症前期)",IF(グラフ用②[[#This Row],[最終判定①]]=2,"第2期(早期腎症期)",IF(グラフ用②[[#This Row],[最終判定①]]=3,"第3期(顕性腎症期)","第4期(腎不全期)"))))</f>
        <v/>
      </c>
    </row>
    <row r="116" spans="2:34" x14ac:dyDescent="0.55000000000000004">
      <c r="B116" s="1">
        <v>109</v>
      </c>
      <c r="C116" s="1" t="str">
        <f>IF(OR(入力1[[#This Row],[元号]]="",入力1[[#This Row],[和暦年]]=""),"",入力1[[#This Row],[元号]]&amp;入力1[[#This Row],[和暦年]]&amp;"年")</f>
        <v/>
      </c>
      <c r="D116" s="1" t="str">
        <f>IF(暦調整[[#This Row],[元号和暦年]]&lt;&gt;"","",IF(入力1[[#This Row],[（西暦年）]]&lt;&gt;"",入力1[[#This Row],[（西暦年）]]&amp;"年",""))</f>
        <v/>
      </c>
      <c r="E116" s="1" t="str">
        <f>IF(AND(暦調整[[#This Row],[元号和暦年]]="",暦調整[[#This Row],[西暦年（再掲）]]=""),"",IF(暦調整[[#This Row],[元号和暦年]]&lt;&gt;"",暦調整[元号和暦年],暦調整[西暦年（再掲）]))</f>
        <v/>
      </c>
      <c r="F116" s="3" t="str">
        <f>IF(暦調整[[#This Row],[年]]="","",DATEVALUE(暦調整[[#This Row],[年]]&amp;IF(入力1[[#This Row],[月]]="","1月",入力1[[#This Row],[月]]&amp;"月")&amp;IF(入力1[[#This Row],[日]]="","1日",入力1[[#This Row],[日]]&amp;"日")))</f>
        <v/>
      </c>
      <c r="G116" s="27" t="str">
        <f>IF(入力1[[#This Row],[eGFR]]="","",入力1[eGFR])</f>
        <v/>
      </c>
      <c r="H116" s="27" t="str">
        <f>IF(入力1[[#This Row],[尿蛋白定性]]="","",入力1[尿蛋白定性])</f>
        <v/>
      </c>
      <c r="K116" s="1">
        <v>109</v>
      </c>
      <c r="L116" s="3" t="str">
        <f>IFERROR(SMALL(暦調整[年月日合成],上詰昇順①[[#This Row],[番号]]),"")</f>
        <v/>
      </c>
      <c r="M116" s="1" t="str">
        <f>IFERROR(VLOOKUP(上詰昇順①[[#This Row],[年月日]],暦調整[[年月日合成]:[尿定性（再掲）]],2,FALSE),"")</f>
        <v/>
      </c>
      <c r="N116" s="1" t="str">
        <f>IFERROR(VLOOKUP(上詰昇順①[[#This Row],[年月日]],暦調整[[年月日合成]:[尿定性（再掲）]],3,FALSE),"")</f>
        <v/>
      </c>
      <c r="Q116" s="1">
        <v>109</v>
      </c>
      <c r="R116" s="28" t="str">
        <f>IF(COUNTBLANK(暦調整[[#This Row],[eGFR（再掲）]:[尿定性（再掲）]])=0,暦調整[[#This Row],[年月日合成]],"")</f>
        <v/>
      </c>
      <c r="S116" s="28" t="str">
        <f>IFERROR(SMALL(上詰昇順②[判定可能年月日],上詰昇順②[[#This Row],[番号]]),"")</f>
        <v/>
      </c>
      <c r="T116" t="str">
        <f>IFERROR(VLOOKUP(上詰昇順②[[#This Row],[年月日]],暦調整[[年月日合成]:[尿定性（再掲）]],2,FALSE),"")</f>
        <v/>
      </c>
      <c r="U116" t="str">
        <f>IFERROR(VLOOKUP(上詰昇順②[[#This Row],[年月日]],暦調整[[年月日合成]:[尿定性（再掲）]],3,FALSE),"")</f>
        <v/>
      </c>
      <c r="X116" s="1">
        <v>109</v>
      </c>
      <c r="Y116" s="3" t="str">
        <f>上詰昇順①[年月日]</f>
        <v/>
      </c>
      <c r="Z116" s="1" t="str">
        <f>上詰昇順①[対応eGFR]</f>
        <v/>
      </c>
      <c r="AC116" s="1">
        <v>109</v>
      </c>
      <c r="AD116" s="3" t="str">
        <f>上詰昇順②[[#This Row],[年月日]]</f>
        <v/>
      </c>
      <c r="AE116" s="1" t="str">
        <f>IF(上詰昇順②[対応eGFR]&lt;30,4,"")</f>
        <v/>
      </c>
      <c r="AF116" s="1" t="str">
        <f>IF(上詰昇順②[対応尿定性]="-",1,IF(上詰昇順②[対応尿定性]="±",2,IF(上詰昇順②[対応尿定性]="","",3)))</f>
        <v/>
      </c>
      <c r="AG116" s="1" t="str">
        <f>IF(グラフ用②[[#This Row],[eGFR判定]]&lt;&gt;"",グラフ用②[[#This Row],[eGFR判定]],グラフ用②[[#This Row],[尿検査判定]])</f>
        <v/>
      </c>
      <c r="AH116" s="1" t="str">
        <f>IF(グラフ用②[[#This Row],[最終判定①]]="","",IF(グラフ用②[[#This Row],[最終判定①]]=1,"第1期(腎症前期)",IF(グラフ用②[[#This Row],[最終判定①]]=2,"第2期(早期腎症期)",IF(グラフ用②[[#This Row],[最終判定①]]=3,"第3期(顕性腎症期)","第4期(腎不全期)"))))</f>
        <v/>
      </c>
    </row>
    <row r="117" spans="2:34" x14ac:dyDescent="0.55000000000000004">
      <c r="B117" s="1">
        <v>110</v>
      </c>
      <c r="C117" s="1" t="str">
        <f>IF(OR(入力1[[#This Row],[元号]]="",入力1[[#This Row],[和暦年]]=""),"",入力1[[#This Row],[元号]]&amp;入力1[[#This Row],[和暦年]]&amp;"年")</f>
        <v/>
      </c>
      <c r="D117" s="1" t="str">
        <f>IF(暦調整[[#This Row],[元号和暦年]]&lt;&gt;"","",IF(入力1[[#This Row],[（西暦年）]]&lt;&gt;"",入力1[[#This Row],[（西暦年）]]&amp;"年",""))</f>
        <v/>
      </c>
      <c r="E117" s="1" t="str">
        <f>IF(AND(暦調整[[#This Row],[元号和暦年]]="",暦調整[[#This Row],[西暦年（再掲）]]=""),"",IF(暦調整[[#This Row],[元号和暦年]]&lt;&gt;"",暦調整[元号和暦年],暦調整[西暦年（再掲）]))</f>
        <v/>
      </c>
      <c r="F117" s="3" t="str">
        <f>IF(暦調整[[#This Row],[年]]="","",DATEVALUE(暦調整[[#This Row],[年]]&amp;IF(入力1[[#This Row],[月]]="","1月",入力1[[#This Row],[月]]&amp;"月")&amp;IF(入力1[[#This Row],[日]]="","1日",入力1[[#This Row],[日]]&amp;"日")))</f>
        <v/>
      </c>
      <c r="G117" s="27" t="str">
        <f>IF(入力1[[#This Row],[eGFR]]="","",入力1[eGFR])</f>
        <v/>
      </c>
      <c r="H117" s="27" t="str">
        <f>IF(入力1[[#This Row],[尿蛋白定性]]="","",入力1[尿蛋白定性])</f>
        <v/>
      </c>
      <c r="K117" s="1">
        <v>110</v>
      </c>
      <c r="L117" s="3" t="str">
        <f>IFERROR(SMALL(暦調整[年月日合成],上詰昇順①[[#This Row],[番号]]),"")</f>
        <v/>
      </c>
      <c r="M117" s="1" t="str">
        <f>IFERROR(VLOOKUP(上詰昇順①[[#This Row],[年月日]],暦調整[[年月日合成]:[尿定性（再掲）]],2,FALSE),"")</f>
        <v/>
      </c>
      <c r="N117" s="1" t="str">
        <f>IFERROR(VLOOKUP(上詰昇順①[[#This Row],[年月日]],暦調整[[年月日合成]:[尿定性（再掲）]],3,FALSE),"")</f>
        <v/>
      </c>
      <c r="Q117" s="1">
        <v>110</v>
      </c>
      <c r="R117" s="28" t="str">
        <f>IF(COUNTBLANK(暦調整[[#This Row],[eGFR（再掲）]:[尿定性（再掲）]])=0,暦調整[[#This Row],[年月日合成]],"")</f>
        <v/>
      </c>
      <c r="S117" s="28" t="str">
        <f>IFERROR(SMALL(上詰昇順②[判定可能年月日],上詰昇順②[[#This Row],[番号]]),"")</f>
        <v/>
      </c>
      <c r="T117" t="str">
        <f>IFERROR(VLOOKUP(上詰昇順②[[#This Row],[年月日]],暦調整[[年月日合成]:[尿定性（再掲）]],2,FALSE),"")</f>
        <v/>
      </c>
      <c r="U117" t="str">
        <f>IFERROR(VLOOKUP(上詰昇順②[[#This Row],[年月日]],暦調整[[年月日合成]:[尿定性（再掲）]],3,FALSE),"")</f>
        <v/>
      </c>
      <c r="X117" s="1">
        <v>110</v>
      </c>
      <c r="Y117" s="3" t="str">
        <f>上詰昇順①[年月日]</f>
        <v/>
      </c>
      <c r="Z117" s="1" t="str">
        <f>上詰昇順①[対応eGFR]</f>
        <v/>
      </c>
      <c r="AC117" s="1">
        <v>110</v>
      </c>
      <c r="AD117" s="3" t="str">
        <f>上詰昇順②[[#This Row],[年月日]]</f>
        <v/>
      </c>
      <c r="AE117" s="1" t="str">
        <f>IF(上詰昇順②[対応eGFR]&lt;30,4,"")</f>
        <v/>
      </c>
      <c r="AF117" s="1" t="str">
        <f>IF(上詰昇順②[対応尿定性]="-",1,IF(上詰昇順②[対応尿定性]="±",2,IF(上詰昇順②[対応尿定性]="","",3)))</f>
        <v/>
      </c>
      <c r="AG117" s="1" t="str">
        <f>IF(グラフ用②[[#This Row],[eGFR判定]]&lt;&gt;"",グラフ用②[[#This Row],[eGFR判定]],グラフ用②[[#This Row],[尿検査判定]])</f>
        <v/>
      </c>
      <c r="AH117" s="1" t="str">
        <f>IF(グラフ用②[[#This Row],[最終判定①]]="","",IF(グラフ用②[[#This Row],[最終判定①]]=1,"第1期(腎症前期)",IF(グラフ用②[[#This Row],[最終判定①]]=2,"第2期(早期腎症期)",IF(グラフ用②[[#This Row],[最終判定①]]=3,"第3期(顕性腎症期)","第4期(腎不全期)"))))</f>
        <v/>
      </c>
    </row>
    <row r="118" spans="2:34" x14ac:dyDescent="0.55000000000000004">
      <c r="B118" s="1">
        <v>111</v>
      </c>
      <c r="C118" s="1" t="str">
        <f>IF(OR(入力1[[#This Row],[元号]]="",入力1[[#This Row],[和暦年]]=""),"",入力1[[#This Row],[元号]]&amp;入力1[[#This Row],[和暦年]]&amp;"年")</f>
        <v/>
      </c>
      <c r="D118" s="1" t="str">
        <f>IF(暦調整[[#This Row],[元号和暦年]]&lt;&gt;"","",IF(入力1[[#This Row],[（西暦年）]]&lt;&gt;"",入力1[[#This Row],[（西暦年）]]&amp;"年",""))</f>
        <v/>
      </c>
      <c r="E118" s="1" t="str">
        <f>IF(AND(暦調整[[#This Row],[元号和暦年]]="",暦調整[[#This Row],[西暦年（再掲）]]=""),"",IF(暦調整[[#This Row],[元号和暦年]]&lt;&gt;"",暦調整[元号和暦年],暦調整[西暦年（再掲）]))</f>
        <v/>
      </c>
      <c r="F118" s="3" t="str">
        <f>IF(暦調整[[#This Row],[年]]="","",DATEVALUE(暦調整[[#This Row],[年]]&amp;IF(入力1[[#This Row],[月]]="","1月",入力1[[#This Row],[月]]&amp;"月")&amp;IF(入力1[[#This Row],[日]]="","1日",入力1[[#This Row],[日]]&amp;"日")))</f>
        <v/>
      </c>
      <c r="G118" s="27" t="str">
        <f>IF(入力1[[#This Row],[eGFR]]="","",入力1[eGFR])</f>
        <v/>
      </c>
      <c r="H118" s="27" t="str">
        <f>IF(入力1[[#This Row],[尿蛋白定性]]="","",入力1[尿蛋白定性])</f>
        <v/>
      </c>
      <c r="K118" s="1">
        <v>111</v>
      </c>
      <c r="L118" s="3" t="str">
        <f>IFERROR(SMALL(暦調整[年月日合成],上詰昇順①[[#This Row],[番号]]),"")</f>
        <v/>
      </c>
      <c r="M118" s="1" t="str">
        <f>IFERROR(VLOOKUP(上詰昇順①[[#This Row],[年月日]],暦調整[[年月日合成]:[尿定性（再掲）]],2,FALSE),"")</f>
        <v/>
      </c>
      <c r="N118" s="1" t="str">
        <f>IFERROR(VLOOKUP(上詰昇順①[[#This Row],[年月日]],暦調整[[年月日合成]:[尿定性（再掲）]],3,FALSE),"")</f>
        <v/>
      </c>
      <c r="Q118" s="1">
        <v>111</v>
      </c>
      <c r="R118" s="28" t="str">
        <f>IF(COUNTBLANK(暦調整[[#This Row],[eGFR（再掲）]:[尿定性（再掲）]])=0,暦調整[[#This Row],[年月日合成]],"")</f>
        <v/>
      </c>
      <c r="S118" s="28" t="str">
        <f>IFERROR(SMALL(上詰昇順②[判定可能年月日],上詰昇順②[[#This Row],[番号]]),"")</f>
        <v/>
      </c>
      <c r="T118" t="str">
        <f>IFERROR(VLOOKUP(上詰昇順②[[#This Row],[年月日]],暦調整[[年月日合成]:[尿定性（再掲）]],2,FALSE),"")</f>
        <v/>
      </c>
      <c r="U118" t="str">
        <f>IFERROR(VLOOKUP(上詰昇順②[[#This Row],[年月日]],暦調整[[年月日合成]:[尿定性（再掲）]],3,FALSE),"")</f>
        <v/>
      </c>
      <c r="X118" s="1">
        <v>111</v>
      </c>
      <c r="Y118" s="3" t="str">
        <f>上詰昇順①[年月日]</f>
        <v/>
      </c>
      <c r="Z118" s="1" t="str">
        <f>上詰昇順①[対応eGFR]</f>
        <v/>
      </c>
      <c r="AC118" s="1">
        <v>111</v>
      </c>
      <c r="AD118" s="3" t="str">
        <f>上詰昇順②[[#This Row],[年月日]]</f>
        <v/>
      </c>
      <c r="AE118" s="1" t="str">
        <f>IF(上詰昇順②[対応eGFR]&lt;30,4,"")</f>
        <v/>
      </c>
      <c r="AF118" s="1" t="str">
        <f>IF(上詰昇順②[対応尿定性]="-",1,IF(上詰昇順②[対応尿定性]="±",2,IF(上詰昇順②[対応尿定性]="","",3)))</f>
        <v/>
      </c>
      <c r="AG118" s="1" t="str">
        <f>IF(グラフ用②[[#This Row],[eGFR判定]]&lt;&gt;"",グラフ用②[[#This Row],[eGFR判定]],グラフ用②[[#This Row],[尿検査判定]])</f>
        <v/>
      </c>
      <c r="AH118" s="1" t="str">
        <f>IF(グラフ用②[[#This Row],[最終判定①]]="","",IF(グラフ用②[[#This Row],[最終判定①]]=1,"第1期(腎症前期)",IF(グラフ用②[[#This Row],[最終判定①]]=2,"第2期(早期腎症期)",IF(グラフ用②[[#This Row],[最終判定①]]=3,"第3期(顕性腎症期)","第4期(腎不全期)"))))</f>
        <v/>
      </c>
    </row>
    <row r="119" spans="2:34" x14ac:dyDescent="0.55000000000000004">
      <c r="B119" s="1">
        <v>112</v>
      </c>
      <c r="C119" s="1" t="str">
        <f>IF(OR(入力1[[#This Row],[元号]]="",入力1[[#This Row],[和暦年]]=""),"",入力1[[#This Row],[元号]]&amp;入力1[[#This Row],[和暦年]]&amp;"年")</f>
        <v/>
      </c>
      <c r="D119" s="1" t="str">
        <f>IF(暦調整[[#This Row],[元号和暦年]]&lt;&gt;"","",IF(入力1[[#This Row],[（西暦年）]]&lt;&gt;"",入力1[[#This Row],[（西暦年）]]&amp;"年",""))</f>
        <v/>
      </c>
      <c r="E119" s="1" t="str">
        <f>IF(AND(暦調整[[#This Row],[元号和暦年]]="",暦調整[[#This Row],[西暦年（再掲）]]=""),"",IF(暦調整[[#This Row],[元号和暦年]]&lt;&gt;"",暦調整[元号和暦年],暦調整[西暦年（再掲）]))</f>
        <v/>
      </c>
      <c r="F119" s="3" t="str">
        <f>IF(暦調整[[#This Row],[年]]="","",DATEVALUE(暦調整[[#This Row],[年]]&amp;IF(入力1[[#This Row],[月]]="","1月",入力1[[#This Row],[月]]&amp;"月")&amp;IF(入力1[[#This Row],[日]]="","1日",入力1[[#This Row],[日]]&amp;"日")))</f>
        <v/>
      </c>
      <c r="G119" s="27" t="str">
        <f>IF(入力1[[#This Row],[eGFR]]="","",入力1[eGFR])</f>
        <v/>
      </c>
      <c r="H119" s="27" t="str">
        <f>IF(入力1[[#This Row],[尿蛋白定性]]="","",入力1[尿蛋白定性])</f>
        <v/>
      </c>
      <c r="K119" s="1">
        <v>112</v>
      </c>
      <c r="L119" s="3" t="str">
        <f>IFERROR(SMALL(暦調整[年月日合成],上詰昇順①[[#This Row],[番号]]),"")</f>
        <v/>
      </c>
      <c r="M119" s="1" t="str">
        <f>IFERROR(VLOOKUP(上詰昇順①[[#This Row],[年月日]],暦調整[[年月日合成]:[尿定性（再掲）]],2,FALSE),"")</f>
        <v/>
      </c>
      <c r="N119" s="1" t="str">
        <f>IFERROR(VLOOKUP(上詰昇順①[[#This Row],[年月日]],暦調整[[年月日合成]:[尿定性（再掲）]],3,FALSE),"")</f>
        <v/>
      </c>
      <c r="Q119" s="1">
        <v>112</v>
      </c>
      <c r="R119" s="28" t="str">
        <f>IF(COUNTBLANK(暦調整[[#This Row],[eGFR（再掲）]:[尿定性（再掲）]])=0,暦調整[[#This Row],[年月日合成]],"")</f>
        <v/>
      </c>
      <c r="S119" s="28" t="str">
        <f>IFERROR(SMALL(上詰昇順②[判定可能年月日],上詰昇順②[[#This Row],[番号]]),"")</f>
        <v/>
      </c>
      <c r="T119" t="str">
        <f>IFERROR(VLOOKUP(上詰昇順②[[#This Row],[年月日]],暦調整[[年月日合成]:[尿定性（再掲）]],2,FALSE),"")</f>
        <v/>
      </c>
      <c r="U119" t="str">
        <f>IFERROR(VLOOKUP(上詰昇順②[[#This Row],[年月日]],暦調整[[年月日合成]:[尿定性（再掲）]],3,FALSE),"")</f>
        <v/>
      </c>
      <c r="X119" s="1">
        <v>112</v>
      </c>
      <c r="Y119" s="3" t="str">
        <f>上詰昇順①[年月日]</f>
        <v/>
      </c>
      <c r="Z119" s="1" t="str">
        <f>上詰昇順①[対応eGFR]</f>
        <v/>
      </c>
      <c r="AC119" s="1">
        <v>112</v>
      </c>
      <c r="AD119" s="3" t="str">
        <f>上詰昇順②[[#This Row],[年月日]]</f>
        <v/>
      </c>
      <c r="AE119" s="1" t="str">
        <f>IF(上詰昇順②[対応eGFR]&lt;30,4,"")</f>
        <v/>
      </c>
      <c r="AF119" s="1" t="str">
        <f>IF(上詰昇順②[対応尿定性]="-",1,IF(上詰昇順②[対応尿定性]="±",2,IF(上詰昇順②[対応尿定性]="","",3)))</f>
        <v/>
      </c>
      <c r="AG119" s="1" t="str">
        <f>IF(グラフ用②[[#This Row],[eGFR判定]]&lt;&gt;"",グラフ用②[[#This Row],[eGFR判定]],グラフ用②[[#This Row],[尿検査判定]])</f>
        <v/>
      </c>
      <c r="AH119" s="1" t="str">
        <f>IF(グラフ用②[[#This Row],[最終判定①]]="","",IF(グラフ用②[[#This Row],[最終判定①]]=1,"第1期(腎症前期)",IF(グラフ用②[[#This Row],[最終判定①]]=2,"第2期(早期腎症期)",IF(グラフ用②[[#This Row],[最終判定①]]=3,"第3期(顕性腎症期)","第4期(腎不全期)"))))</f>
        <v/>
      </c>
    </row>
    <row r="120" spans="2:34" x14ac:dyDescent="0.55000000000000004">
      <c r="B120" s="1">
        <v>113</v>
      </c>
      <c r="C120" s="1" t="str">
        <f>IF(OR(入力1[[#This Row],[元号]]="",入力1[[#This Row],[和暦年]]=""),"",入力1[[#This Row],[元号]]&amp;入力1[[#This Row],[和暦年]]&amp;"年")</f>
        <v/>
      </c>
      <c r="D120" s="1" t="str">
        <f>IF(暦調整[[#This Row],[元号和暦年]]&lt;&gt;"","",IF(入力1[[#This Row],[（西暦年）]]&lt;&gt;"",入力1[[#This Row],[（西暦年）]]&amp;"年",""))</f>
        <v/>
      </c>
      <c r="E120" s="1" t="str">
        <f>IF(AND(暦調整[[#This Row],[元号和暦年]]="",暦調整[[#This Row],[西暦年（再掲）]]=""),"",IF(暦調整[[#This Row],[元号和暦年]]&lt;&gt;"",暦調整[元号和暦年],暦調整[西暦年（再掲）]))</f>
        <v/>
      </c>
      <c r="F120" s="3" t="str">
        <f>IF(暦調整[[#This Row],[年]]="","",DATEVALUE(暦調整[[#This Row],[年]]&amp;IF(入力1[[#This Row],[月]]="","1月",入力1[[#This Row],[月]]&amp;"月")&amp;IF(入力1[[#This Row],[日]]="","1日",入力1[[#This Row],[日]]&amp;"日")))</f>
        <v/>
      </c>
      <c r="G120" s="27" t="str">
        <f>IF(入力1[[#This Row],[eGFR]]="","",入力1[eGFR])</f>
        <v/>
      </c>
      <c r="H120" s="27" t="str">
        <f>IF(入力1[[#This Row],[尿蛋白定性]]="","",入力1[尿蛋白定性])</f>
        <v/>
      </c>
      <c r="K120" s="1">
        <v>113</v>
      </c>
      <c r="L120" s="3" t="str">
        <f>IFERROR(SMALL(暦調整[年月日合成],上詰昇順①[[#This Row],[番号]]),"")</f>
        <v/>
      </c>
      <c r="M120" s="1" t="str">
        <f>IFERROR(VLOOKUP(上詰昇順①[[#This Row],[年月日]],暦調整[[年月日合成]:[尿定性（再掲）]],2,FALSE),"")</f>
        <v/>
      </c>
      <c r="N120" s="1" t="str">
        <f>IFERROR(VLOOKUP(上詰昇順①[[#This Row],[年月日]],暦調整[[年月日合成]:[尿定性（再掲）]],3,FALSE),"")</f>
        <v/>
      </c>
      <c r="Q120" s="1">
        <v>113</v>
      </c>
      <c r="R120" s="28" t="str">
        <f>IF(COUNTBLANK(暦調整[[#This Row],[eGFR（再掲）]:[尿定性（再掲）]])=0,暦調整[[#This Row],[年月日合成]],"")</f>
        <v/>
      </c>
      <c r="S120" s="28" t="str">
        <f>IFERROR(SMALL(上詰昇順②[判定可能年月日],上詰昇順②[[#This Row],[番号]]),"")</f>
        <v/>
      </c>
      <c r="T120" t="str">
        <f>IFERROR(VLOOKUP(上詰昇順②[[#This Row],[年月日]],暦調整[[年月日合成]:[尿定性（再掲）]],2,FALSE),"")</f>
        <v/>
      </c>
      <c r="U120" t="str">
        <f>IFERROR(VLOOKUP(上詰昇順②[[#This Row],[年月日]],暦調整[[年月日合成]:[尿定性（再掲）]],3,FALSE),"")</f>
        <v/>
      </c>
      <c r="X120" s="1">
        <v>113</v>
      </c>
      <c r="Y120" s="3" t="str">
        <f>上詰昇順①[年月日]</f>
        <v/>
      </c>
      <c r="Z120" s="1" t="str">
        <f>上詰昇順①[対応eGFR]</f>
        <v/>
      </c>
      <c r="AC120" s="1">
        <v>113</v>
      </c>
      <c r="AD120" s="3" t="str">
        <f>上詰昇順②[[#This Row],[年月日]]</f>
        <v/>
      </c>
      <c r="AE120" s="1" t="str">
        <f>IF(上詰昇順②[対応eGFR]&lt;30,4,"")</f>
        <v/>
      </c>
      <c r="AF120" s="1" t="str">
        <f>IF(上詰昇順②[対応尿定性]="-",1,IF(上詰昇順②[対応尿定性]="±",2,IF(上詰昇順②[対応尿定性]="","",3)))</f>
        <v/>
      </c>
      <c r="AG120" s="1" t="str">
        <f>IF(グラフ用②[[#This Row],[eGFR判定]]&lt;&gt;"",グラフ用②[[#This Row],[eGFR判定]],グラフ用②[[#This Row],[尿検査判定]])</f>
        <v/>
      </c>
      <c r="AH120" s="1" t="str">
        <f>IF(グラフ用②[[#This Row],[最終判定①]]="","",IF(グラフ用②[[#This Row],[最終判定①]]=1,"第1期(腎症前期)",IF(グラフ用②[[#This Row],[最終判定①]]=2,"第2期(早期腎症期)",IF(グラフ用②[[#This Row],[最終判定①]]=3,"第3期(顕性腎症期)","第4期(腎不全期)"))))</f>
        <v/>
      </c>
    </row>
    <row r="121" spans="2:34" x14ac:dyDescent="0.55000000000000004">
      <c r="B121" s="1">
        <v>114</v>
      </c>
      <c r="C121" s="1" t="str">
        <f>IF(OR(入力1[[#This Row],[元号]]="",入力1[[#This Row],[和暦年]]=""),"",入力1[[#This Row],[元号]]&amp;入力1[[#This Row],[和暦年]]&amp;"年")</f>
        <v/>
      </c>
      <c r="D121" s="1" t="str">
        <f>IF(暦調整[[#This Row],[元号和暦年]]&lt;&gt;"","",IF(入力1[[#This Row],[（西暦年）]]&lt;&gt;"",入力1[[#This Row],[（西暦年）]]&amp;"年",""))</f>
        <v/>
      </c>
      <c r="E121" s="1" t="str">
        <f>IF(AND(暦調整[[#This Row],[元号和暦年]]="",暦調整[[#This Row],[西暦年（再掲）]]=""),"",IF(暦調整[[#This Row],[元号和暦年]]&lt;&gt;"",暦調整[元号和暦年],暦調整[西暦年（再掲）]))</f>
        <v/>
      </c>
      <c r="F121" s="3" t="str">
        <f>IF(暦調整[[#This Row],[年]]="","",DATEVALUE(暦調整[[#This Row],[年]]&amp;IF(入力1[[#This Row],[月]]="","1月",入力1[[#This Row],[月]]&amp;"月")&amp;IF(入力1[[#This Row],[日]]="","1日",入力1[[#This Row],[日]]&amp;"日")))</f>
        <v/>
      </c>
      <c r="G121" s="27" t="str">
        <f>IF(入力1[[#This Row],[eGFR]]="","",入力1[eGFR])</f>
        <v/>
      </c>
      <c r="H121" s="27" t="str">
        <f>IF(入力1[[#This Row],[尿蛋白定性]]="","",入力1[尿蛋白定性])</f>
        <v/>
      </c>
      <c r="K121" s="1">
        <v>114</v>
      </c>
      <c r="L121" s="3" t="str">
        <f>IFERROR(SMALL(暦調整[年月日合成],上詰昇順①[[#This Row],[番号]]),"")</f>
        <v/>
      </c>
      <c r="M121" s="1" t="str">
        <f>IFERROR(VLOOKUP(上詰昇順①[[#This Row],[年月日]],暦調整[[年月日合成]:[尿定性（再掲）]],2,FALSE),"")</f>
        <v/>
      </c>
      <c r="N121" s="1" t="str">
        <f>IFERROR(VLOOKUP(上詰昇順①[[#This Row],[年月日]],暦調整[[年月日合成]:[尿定性（再掲）]],3,FALSE),"")</f>
        <v/>
      </c>
      <c r="Q121" s="1">
        <v>114</v>
      </c>
      <c r="R121" s="28" t="str">
        <f>IF(COUNTBLANK(暦調整[[#This Row],[eGFR（再掲）]:[尿定性（再掲）]])=0,暦調整[[#This Row],[年月日合成]],"")</f>
        <v/>
      </c>
      <c r="S121" s="28" t="str">
        <f>IFERROR(SMALL(上詰昇順②[判定可能年月日],上詰昇順②[[#This Row],[番号]]),"")</f>
        <v/>
      </c>
      <c r="T121" t="str">
        <f>IFERROR(VLOOKUP(上詰昇順②[[#This Row],[年月日]],暦調整[[年月日合成]:[尿定性（再掲）]],2,FALSE),"")</f>
        <v/>
      </c>
      <c r="U121" t="str">
        <f>IFERROR(VLOOKUP(上詰昇順②[[#This Row],[年月日]],暦調整[[年月日合成]:[尿定性（再掲）]],3,FALSE),"")</f>
        <v/>
      </c>
      <c r="X121" s="1">
        <v>114</v>
      </c>
      <c r="Y121" s="3" t="str">
        <f>上詰昇順①[年月日]</f>
        <v/>
      </c>
      <c r="Z121" s="1" t="str">
        <f>上詰昇順①[対応eGFR]</f>
        <v/>
      </c>
      <c r="AC121" s="1">
        <v>114</v>
      </c>
      <c r="AD121" s="3" t="str">
        <f>上詰昇順②[[#This Row],[年月日]]</f>
        <v/>
      </c>
      <c r="AE121" s="1" t="str">
        <f>IF(上詰昇順②[対応eGFR]&lt;30,4,"")</f>
        <v/>
      </c>
      <c r="AF121" s="1" t="str">
        <f>IF(上詰昇順②[対応尿定性]="-",1,IF(上詰昇順②[対応尿定性]="±",2,IF(上詰昇順②[対応尿定性]="","",3)))</f>
        <v/>
      </c>
      <c r="AG121" s="1" t="str">
        <f>IF(グラフ用②[[#This Row],[eGFR判定]]&lt;&gt;"",グラフ用②[[#This Row],[eGFR判定]],グラフ用②[[#This Row],[尿検査判定]])</f>
        <v/>
      </c>
      <c r="AH121" s="1" t="str">
        <f>IF(グラフ用②[[#This Row],[最終判定①]]="","",IF(グラフ用②[[#This Row],[最終判定①]]=1,"第1期(腎症前期)",IF(グラフ用②[[#This Row],[最終判定①]]=2,"第2期(早期腎症期)",IF(グラフ用②[[#This Row],[最終判定①]]=3,"第3期(顕性腎症期)","第4期(腎不全期)"))))</f>
        <v/>
      </c>
    </row>
    <row r="122" spans="2:34" x14ac:dyDescent="0.55000000000000004">
      <c r="B122" s="1">
        <v>115</v>
      </c>
      <c r="C122" s="1" t="str">
        <f>IF(OR(入力1[[#This Row],[元号]]="",入力1[[#This Row],[和暦年]]=""),"",入力1[[#This Row],[元号]]&amp;入力1[[#This Row],[和暦年]]&amp;"年")</f>
        <v/>
      </c>
      <c r="D122" s="1" t="str">
        <f>IF(暦調整[[#This Row],[元号和暦年]]&lt;&gt;"","",IF(入力1[[#This Row],[（西暦年）]]&lt;&gt;"",入力1[[#This Row],[（西暦年）]]&amp;"年",""))</f>
        <v/>
      </c>
      <c r="E122" s="1" t="str">
        <f>IF(AND(暦調整[[#This Row],[元号和暦年]]="",暦調整[[#This Row],[西暦年（再掲）]]=""),"",IF(暦調整[[#This Row],[元号和暦年]]&lt;&gt;"",暦調整[元号和暦年],暦調整[西暦年（再掲）]))</f>
        <v/>
      </c>
      <c r="F122" s="3" t="str">
        <f>IF(暦調整[[#This Row],[年]]="","",DATEVALUE(暦調整[[#This Row],[年]]&amp;IF(入力1[[#This Row],[月]]="","1月",入力1[[#This Row],[月]]&amp;"月")&amp;IF(入力1[[#This Row],[日]]="","1日",入力1[[#This Row],[日]]&amp;"日")))</f>
        <v/>
      </c>
      <c r="G122" s="27" t="str">
        <f>IF(入力1[[#This Row],[eGFR]]="","",入力1[eGFR])</f>
        <v/>
      </c>
      <c r="H122" s="27" t="str">
        <f>IF(入力1[[#This Row],[尿蛋白定性]]="","",入力1[尿蛋白定性])</f>
        <v/>
      </c>
      <c r="K122" s="1">
        <v>115</v>
      </c>
      <c r="L122" s="3" t="str">
        <f>IFERROR(SMALL(暦調整[年月日合成],上詰昇順①[[#This Row],[番号]]),"")</f>
        <v/>
      </c>
      <c r="M122" s="1" t="str">
        <f>IFERROR(VLOOKUP(上詰昇順①[[#This Row],[年月日]],暦調整[[年月日合成]:[尿定性（再掲）]],2,FALSE),"")</f>
        <v/>
      </c>
      <c r="N122" s="1" t="str">
        <f>IFERROR(VLOOKUP(上詰昇順①[[#This Row],[年月日]],暦調整[[年月日合成]:[尿定性（再掲）]],3,FALSE),"")</f>
        <v/>
      </c>
      <c r="Q122" s="1">
        <v>115</v>
      </c>
      <c r="R122" s="28" t="str">
        <f>IF(COUNTBLANK(暦調整[[#This Row],[eGFR（再掲）]:[尿定性（再掲）]])=0,暦調整[[#This Row],[年月日合成]],"")</f>
        <v/>
      </c>
      <c r="S122" s="28" t="str">
        <f>IFERROR(SMALL(上詰昇順②[判定可能年月日],上詰昇順②[[#This Row],[番号]]),"")</f>
        <v/>
      </c>
      <c r="T122" t="str">
        <f>IFERROR(VLOOKUP(上詰昇順②[[#This Row],[年月日]],暦調整[[年月日合成]:[尿定性（再掲）]],2,FALSE),"")</f>
        <v/>
      </c>
      <c r="U122" t="str">
        <f>IFERROR(VLOOKUP(上詰昇順②[[#This Row],[年月日]],暦調整[[年月日合成]:[尿定性（再掲）]],3,FALSE),"")</f>
        <v/>
      </c>
      <c r="X122" s="1">
        <v>115</v>
      </c>
      <c r="Y122" s="3" t="str">
        <f>上詰昇順①[年月日]</f>
        <v/>
      </c>
      <c r="Z122" s="1" t="str">
        <f>上詰昇順①[対応eGFR]</f>
        <v/>
      </c>
      <c r="AC122" s="1">
        <v>115</v>
      </c>
      <c r="AD122" s="3" t="str">
        <f>上詰昇順②[[#This Row],[年月日]]</f>
        <v/>
      </c>
      <c r="AE122" s="1" t="str">
        <f>IF(上詰昇順②[対応eGFR]&lt;30,4,"")</f>
        <v/>
      </c>
      <c r="AF122" s="1" t="str">
        <f>IF(上詰昇順②[対応尿定性]="-",1,IF(上詰昇順②[対応尿定性]="±",2,IF(上詰昇順②[対応尿定性]="","",3)))</f>
        <v/>
      </c>
      <c r="AG122" s="1" t="str">
        <f>IF(グラフ用②[[#This Row],[eGFR判定]]&lt;&gt;"",グラフ用②[[#This Row],[eGFR判定]],グラフ用②[[#This Row],[尿検査判定]])</f>
        <v/>
      </c>
      <c r="AH122" s="1" t="str">
        <f>IF(グラフ用②[[#This Row],[最終判定①]]="","",IF(グラフ用②[[#This Row],[最終判定①]]=1,"第1期(腎症前期)",IF(グラフ用②[[#This Row],[最終判定①]]=2,"第2期(早期腎症期)",IF(グラフ用②[[#This Row],[最終判定①]]=3,"第3期(顕性腎症期)","第4期(腎不全期)"))))</f>
        <v/>
      </c>
    </row>
    <row r="123" spans="2:34" x14ac:dyDescent="0.55000000000000004">
      <c r="B123" s="1">
        <v>116</v>
      </c>
      <c r="C123" s="1" t="str">
        <f>IF(OR(入力1[[#This Row],[元号]]="",入力1[[#This Row],[和暦年]]=""),"",入力1[[#This Row],[元号]]&amp;入力1[[#This Row],[和暦年]]&amp;"年")</f>
        <v/>
      </c>
      <c r="D123" s="1" t="str">
        <f>IF(暦調整[[#This Row],[元号和暦年]]&lt;&gt;"","",IF(入力1[[#This Row],[（西暦年）]]&lt;&gt;"",入力1[[#This Row],[（西暦年）]]&amp;"年",""))</f>
        <v/>
      </c>
      <c r="E123" s="1" t="str">
        <f>IF(AND(暦調整[[#This Row],[元号和暦年]]="",暦調整[[#This Row],[西暦年（再掲）]]=""),"",IF(暦調整[[#This Row],[元号和暦年]]&lt;&gt;"",暦調整[元号和暦年],暦調整[西暦年（再掲）]))</f>
        <v/>
      </c>
      <c r="F123" s="3" t="str">
        <f>IF(暦調整[[#This Row],[年]]="","",DATEVALUE(暦調整[[#This Row],[年]]&amp;IF(入力1[[#This Row],[月]]="","1月",入力1[[#This Row],[月]]&amp;"月")&amp;IF(入力1[[#This Row],[日]]="","1日",入力1[[#This Row],[日]]&amp;"日")))</f>
        <v/>
      </c>
      <c r="G123" s="27" t="str">
        <f>IF(入力1[[#This Row],[eGFR]]="","",入力1[eGFR])</f>
        <v/>
      </c>
      <c r="H123" s="27" t="str">
        <f>IF(入力1[[#This Row],[尿蛋白定性]]="","",入力1[尿蛋白定性])</f>
        <v/>
      </c>
      <c r="K123" s="1">
        <v>116</v>
      </c>
      <c r="L123" s="3" t="str">
        <f>IFERROR(SMALL(暦調整[年月日合成],上詰昇順①[[#This Row],[番号]]),"")</f>
        <v/>
      </c>
      <c r="M123" s="1" t="str">
        <f>IFERROR(VLOOKUP(上詰昇順①[[#This Row],[年月日]],暦調整[[年月日合成]:[尿定性（再掲）]],2,FALSE),"")</f>
        <v/>
      </c>
      <c r="N123" s="1" t="str">
        <f>IFERROR(VLOOKUP(上詰昇順①[[#This Row],[年月日]],暦調整[[年月日合成]:[尿定性（再掲）]],3,FALSE),"")</f>
        <v/>
      </c>
      <c r="Q123" s="1">
        <v>116</v>
      </c>
      <c r="R123" s="28" t="str">
        <f>IF(COUNTBLANK(暦調整[[#This Row],[eGFR（再掲）]:[尿定性（再掲）]])=0,暦調整[[#This Row],[年月日合成]],"")</f>
        <v/>
      </c>
      <c r="S123" s="28" t="str">
        <f>IFERROR(SMALL(上詰昇順②[判定可能年月日],上詰昇順②[[#This Row],[番号]]),"")</f>
        <v/>
      </c>
      <c r="T123" t="str">
        <f>IFERROR(VLOOKUP(上詰昇順②[[#This Row],[年月日]],暦調整[[年月日合成]:[尿定性（再掲）]],2,FALSE),"")</f>
        <v/>
      </c>
      <c r="U123" t="str">
        <f>IFERROR(VLOOKUP(上詰昇順②[[#This Row],[年月日]],暦調整[[年月日合成]:[尿定性（再掲）]],3,FALSE),"")</f>
        <v/>
      </c>
      <c r="X123" s="1">
        <v>116</v>
      </c>
      <c r="Y123" s="3" t="str">
        <f>上詰昇順①[年月日]</f>
        <v/>
      </c>
      <c r="Z123" s="1" t="str">
        <f>上詰昇順①[対応eGFR]</f>
        <v/>
      </c>
      <c r="AC123" s="1">
        <v>116</v>
      </c>
      <c r="AD123" s="3" t="str">
        <f>上詰昇順②[[#This Row],[年月日]]</f>
        <v/>
      </c>
      <c r="AE123" s="1" t="str">
        <f>IF(上詰昇順②[対応eGFR]&lt;30,4,"")</f>
        <v/>
      </c>
      <c r="AF123" s="1" t="str">
        <f>IF(上詰昇順②[対応尿定性]="-",1,IF(上詰昇順②[対応尿定性]="±",2,IF(上詰昇順②[対応尿定性]="","",3)))</f>
        <v/>
      </c>
      <c r="AG123" s="1" t="str">
        <f>IF(グラフ用②[[#This Row],[eGFR判定]]&lt;&gt;"",グラフ用②[[#This Row],[eGFR判定]],グラフ用②[[#This Row],[尿検査判定]])</f>
        <v/>
      </c>
      <c r="AH123" s="1" t="str">
        <f>IF(グラフ用②[[#This Row],[最終判定①]]="","",IF(グラフ用②[[#This Row],[最終判定①]]=1,"第1期(腎症前期)",IF(グラフ用②[[#This Row],[最終判定①]]=2,"第2期(早期腎症期)",IF(グラフ用②[[#This Row],[最終判定①]]=3,"第3期(顕性腎症期)","第4期(腎不全期)"))))</f>
        <v/>
      </c>
    </row>
    <row r="124" spans="2:34" x14ac:dyDescent="0.55000000000000004">
      <c r="B124" s="1">
        <v>117</v>
      </c>
      <c r="C124" s="1" t="str">
        <f>IF(OR(入力1[[#This Row],[元号]]="",入力1[[#This Row],[和暦年]]=""),"",入力1[[#This Row],[元号]]&amp;入力1[[#This Row],[和暦年]]&amp;"年")</f>
        <v/>
      </c>
      <c r="D124" s="1" t="str">
        <f>IF(暦調整[[#This Row],[元号和暦年]]&lt;&gt;"","",IF(入力1[[#This Row],[（西暦年）]]&lt;&gt;"",入力1[[#This Row],[（西暦年）]]&amp;"年",""))</f>
        <v/>
      </c>
      <c r="E124" s="1" t="str">
        <f>IF(AND(暦調整[[#This Row],[元号和暦年]]="",暦調整[[#This Row],[西暦年（再掲）]]=""),"",IF(暦調整[[#This Row],[元号和暦年]]&lt;&gt;"",暦調整[元号和暦年],暦調整[西暦年（再掲）]))</f>
        <v/>
      </c>
      <c r="F124" s="3" t="str">
        <f>IF(暦調整[[#This Row],[年]]="","",DATEVALUE(暦調整[[#This Row],[年]]&amp;IF(入力1[[#This Row],[月]]="","1月",入力1[[#This Row],[月]]&amp;"月")&amp;IF(入力1[[#This Row],[日]]="","1日",入力1[[#This Row],[日]]&amp;"日")))</f>
        <v/>
      </c>
      <c r="G124" s="27" t="str">
        <f>IF(入力1[[#This Row],[eGFR]]="","",入力1[eGFR])</f>
        <v/>
      </c>
      <c r="H124" s="27" t="str">
        <f>IF(入力1[[#This Row],[尿蛋白定性]]="","",入力1[尿蛋白定性])</f>
        <v/>
      </c>
      <c r="K124" s="1">
        <v>117</v>
      </c>
      <c r="L124" s="3" t="str">
        <f>IFERROR(SMALL(暦調整[年月日合成],上詰昇順①[[#This Row],[番号]]),"")</f>
        <v/>
      </c>
      <c r="M124" s="1" t="str">
        <f>IFERROR(VLOOKUP(上詰昇順①[[#This Row],[年月日]],暦調整[[年月日合成]:[尿定性（再掲）]],2,FALSE),"")</f>
        <v/>
      </c>
      <c r="N124" s="1" t="str">
        <f>IFERROR(VLOOKUP(上詰昇順①[[#This Row],[年月日]],暦調整[[年月日合成]:[尿定性（再掲）]],3,FALSE),"")</f>
        <v/>
      </c>
      <c r="Q124" s="1">
        <v>117</v>
      </c>
      <c r="R124" s="28" t="str">
        <f>IF(COUNTBLANK(暦調整[[#This Row],[eGFR（再掲）]:[尿定性（再掲）]])=0,暦調整[[#This Row],[年月日合成]],"")</f>
        <v/>
      </c>
      <c r="S124" s="28" t="str">
        <f>IFERROR(SMALL(上詰昇順②[判定可能年月日],上詰昇順②[[#This Row],[番号]]),"")</f>
        <v/>
      </c>
      <c r="T124" t="str">
        <f>IFERROR(VLOOKUP(上詰昇順②[[#This Row],[年月日]],暦調整[[年月日合成]:[尿定性（再掲）]],2,FALSE),"")</f>
        <v/>
      </c>
      <c r="U124" t="str">
        <f>IFERROR(VLOOKUP(上詰昇順②[[#This Row],[年月日]],暦調整[[年月日合成]:[尿定性（再掲）]],3,FALSE),"")</f>
        <v/>
      </c>
      <c r="X124" s="1">
        <v>117</v>
      </c>
      <c r="Y124" s="3" t="str">
        <f>上詰昇順①[年月日]</f>
        <v/>
      </c>
      <c r="Z124" s="1" t="str">
        <f>上詰昇順①[対応eGFR]</f>
        <v/>
      </c>
      <c r="AC124" s="1">
        <v>117</v>
      </c>
      <c r="AD124" s="3" t="str">
        <f>上詰昇順②[[#This Row],[年月日]]</f>
        <v/>
      </c>
      <c r="AE124" s="1" t="str">
        <f>IF(上詰昇順②[対応eGFR]&lt;30,4,"")</f>
        <v/>
      </c>
      <c r="AF124" s="1" t="str">
        <f>IF(上詰昇順②[対応尿定性]="-",1,IF(上詰昇順②[対応尿定性]="±",2,IF(上詰昇順②[対応尿定性]="","",3)))</f>
        <v/>
      </c>
      <c r="AG124" s="1" t="str">
        <f>IF(グラフ用②[[#This Row],[eGFR判定]]&lt;&gt;"",グラフ用②[[#This Row],[eGFR判定]],グラフ用②[[#This Row],[尿検査判定]])</f>
        <v/>
      </c>
      <c r="AH124" s="1" t="str">
        <f>IF(グラフ用②[[#This Row],[最終判定①]]="","",IF(グラフ用②[[#This Row],[最終判定①]]=1,"第1期(腎症前期)",IF(グラフ用②[[#This Row],[最終判定①]]=2,"第2期(早期腎症期)",IF(グラフ用②[[#This Row],[最終判定①]]=3,"第3期(顕性腎症期)","第4期(腎不全期)"))))</f>
        <v/>
      </c>
    </row>
    <row r="125" spans="2:34" x14ac:dyDescent="0.55000000000000004">
      <c r="B125" s="1">
        <v>118</v>
      </c>
      <c r="C125" s="1" t="str">
        <f>IF(OR(入力1[[#This Row],[元号]]="",入力1[[#This Row],[和暦年]]=""),"",入力1[[#This Row],[元号]]&amp;入力1[[#This Row],[和暦年]]&amp;"年")</f>
        <v/>
      </c>
      <c r="D125" s="1" t="str">
        <f>IF(暦調整[[#This Row],[元号和暦年]]&lt;&gt;"","",IF(入力1[[#This Row],[（西暦年）]]&lt;&gt;"",入力1[[#This Row],[（西暦年）]]&amp;"年",""))</f>
        <v/>
      </c>
      <c r="E125" s="1" t="str">
        <f>IF(AND(暦調整[[#This Row],[元号和暦年]]="",暦調整[[#This Row],[西暦年（再掲）]]=""),"",IF(暦調整[[#This Row],[元号和暦年]]&lt;&gt;"",暦調整[元号和暦年],暦調整[西暦年（再掲）]))</f>
        <v/>
      </c>
      <c r="F125" s="3" t="str">
        <f>IF(暦調整[[#This Row],[年]]="","",DATEVALUE(暦調整[[#This Row],[年]]&amp;IF(入力1[[#This Row],[月]]="","1月",入力1[[#This Row],[月]]&amp;"月")&amp;IF(入力1[[#This Row],[日]]="","1日",入力1[[#This Row],[日]]&amp;"日")))</f>
        <v/>
      </c>
      <c r="G125" s="27" t="str">
        <f>IF(入力1[[#This Row],[eGFR]]="","",入力1[eGFR])</f>
        <v/>
      </c>
      <c r="H125" s="27" t="str">
        <f>IF(入力1[[#This Row],[尿蛋白定性]]="","",入力1[尿蛋白定性])</f>
        <v/>
      </c>
      <c r="K125" s="1">
        <v>118</v>
      </c>
      <c r="L125" s="3" t="str">
        <f>IFERROR(SMALL(暦調整[年月日合成],上詰昇順①[[#This Row],[番号]]),"")</f>
        <v/>
      </c>
      <c r="M125" s="1" t="str">
        <f>IFERROR(VLOOKUP(上詰昇順①[[#This Row],[年月日]],暦調整[[年月日合成]:[尿定性（再掲）]],2,FALSE),"")</f>
        <v/>
      </c>
      <c r="N125" s="1" t="str">
        <f>IFERROR(VLOOKUP(上詰昇順①[[#This Row],[年月日]],暦調整[[年月日合成]:[尿定性（再掲）]],3,FALSE),"")</f>
        <v/>
      </c>
      <c r="Q125" s="1">
        <v>118</v>
      </c>
      <c r="R125" s="28" t="str">
        <f>IF(COUNTBLANK(暦調整[[#This Row],[eGFR（再掲）]:[尿定性（再掲）]])=0,暦調整[[#This Row],[年月日合成]],"")</f>
        <v/>
      </c>
      <c r="S125" s="28" t="str">
        <f>IFERROR(SMALL(上詰昇順②[判定可能年月日],上詰昇順②[[#This Row],[番号]]),"")</f>
        <v/>
      </c>
      <c r="T125" t="str">
        <f>IFERROR(VLOOKUP(上詰昇順②[[#This Row],[年月日]],暦調整[[年月日合成]:[尿定性（再掲）]],2,FALSE),"")</f>
        <v/>
      </c>
      <c r="U125" t="str">
        <f>IFERROR(VLOOKUP(上詰昇順②[[#This Row],[年月日]],暦調整[[年月日合成]:[尿定性（再掲）]],3,FALSE),"")</f>
        <v/>
      </c>
      <c r="X125" s="1">
        <v>118</v>
      </c>
      <c r="Y125" s="3" t="str">
        <f>上詰昇順①[年月日]</f>
        <v/>
      </c>
      <c r="Z125" s="1" t="str">
        <f>上詰昇順①[対応eGFR]</f>
        <v/>
      </c>
      <c r="AC125" s="1">
        <v>118</v>
      </c>
      <c r="AD125" s="3" t="str">
        <f>上詰昇順②[[#This Row],[年月日]]</f>
        <v/>
      </c>
      <c r="AE125" s="1" t="str">
        <f>IF(上詰昇順②[対応eGFR]&lt;30,4,"")</f>
        <v/>
      </c>
      <c r="AF125" s="1" t="str">
        <f>IF(上詰昇順②[対応尿定性]="-",1,IF(上詰昇順②[対応尿定性]="±",2,IF(上詰昇順②[対応尿定性]="","",3)))</f>
        <v/>
      </c>
      <c r="AG125" s="1" t="str">
        <f>IF(グラフ用②[[#This Row],[eGFR判定]]&lt;&gt;"",グラフ用②[[#This Row],[eGFR判定]],グラフ用②[[#This Row],[尿検査判定]])</f>
        <v/>
      </c>
      <c r="AH125" s="1" t="str">
        <f>IF(グラフ用②[[#This Row],[最終判定①]]="","",IF(グラフ用②[[#This Row],[最終判定①]]=1,"第1期(腎症前期)",IF(グラフ用②[[#This Row],[最終判定①]]=2,"第2期(早期腎症期)",IF(グラフ用②[[#This Row],[最終判定①]]=3,"第3期(顕性腎症期)","第4期(腎不全期)"))))</f>
        <v/>
      </c>
    </row>
    <row r="126" spans="2:34" x14ac:dyDescent="0.55000000000000004">
      <c r="B126" s="1">
        <v>119</v>
      </c>
      <c r="C126" s="1" t="str">
        <f>IF(OR(入力1[[#This Row],[元号]]="",入力1[[#This Row],[和暦年]]=""),"",入力1[[#This Row],[元号]]&amp;入力1[[#This Row],[和暦年]]&amp;"年")</f>
        <v/>
      </c>
      <c r="D126" s="1" t="str">
        <f>IF(暦調整[[#This Row],[元号和暦年]]&lt;&gt;"","",IF(入力1[[#This Row],[（西暦年）]]&lt;&gt;"",入力1[[#This Row],[（西暦年）]]&amp;"年",""))</f>
        <v/>
      </c>
      <c r="E126" s="1" t="str">
        <f>IF(AND(暦調整[[#This Row],[元号和暦年]]="",暦調整[[#This Row],[西暦年（再掲）]]=""),"",IF(暦調整[[#This Row],[元号和暦年]]&lt;&gt;"",暦調整[元号和暦年],暦調整[西暦年（再掲）]))</f>
        <v/>
      </c>
      <c r="F126" s="3" t="str">
        <f>IF(暦調整[[#This Row],[年]]="","",DATEVALUE(暦調整[[#This Row],[年]]&amp;IF(入力1[[#This Row],[月]]="","1月",入力1[[#This Row],[月]]&amp;"月")&amp;IF(入力1[[#This Row],[日]]="","1日",入力1[[#This Row],[日]]&amp;"日")))</f>
        <v/>
      </c>
      <c r="G126" s="27" t="str">
        <f>IF(入力1[[#This Row],[eGFR]]="","",入力1[eGFR])</f>
        <v/>
      </c>
      <c r="H126" s="27" t="str">
        <f>IF(入力1[[#This Row],[尿蛋白定性]]="","",入力1[尿蛋白定性])</f>
        <v/>
      </c>
      <c r="K126" s="1">
        <v>119</v>
      </c>
      <c r="L126" s="3" t="str">
        <f>IFERROR(SMALL(暦調整[年月日合成],上詰昇順①[[#This Row],[番号]]),"")</f>
        <v/>
      </c>
      <c r="M126" s="1" t="str">
        <f>IFERROR(VLOOKUP(上詰昇順①[[#This Row],[年月日]],暦調整[[年月日合成]:[尿定性（再掲）]],2,FALSE),"")</f>
        <v/>
      </c>
      <c r="N126" s="1" t="str">
        <f>IFERROR(VLOOKUP(上詰昇順①[[#This Row],[年月日]],暦調整[[年月日合成]:[尿定性（再掲）]],3,FALSE),"")</f>
        <v/>
      </c>
      <c r="Q126" s="1">
        <v>119</v>
      </c>
      <c r="R126" s="28" t="str">
        <f>IF(COUNTBLANK(暦調整[[#This Row],[eGFR（再掲）]:[尿定性（再掲）]])=0,暦調整[[#This Row],[年月日合成]],"")</f>
        <v/>
      </c>
      <c r="S126" s="28" t="str">
        <f>IFERROR(SMALL(上詰昇順②[判定可能年月日],上詰昇順②[[#This Row],[番号]]),"")</f>
        <v/>
      </c>
      <c r="T126" t="str">
        <f>IFERROR(VLOOKUP(上詰昇順②[[#This Row],[年月日]],暦調整[[年月日合成]:[尿定性（再掲）]],2,FALSE),"")</f>
        <v/>
      </c>
      <c r="U126" t="str">
        <f>IFERROR(VLOOKUP(上詰昇順②[[#This Row],[年月日]],暦調整[[年月日合成]:[尿定性（再掲）]],3,FALSE),"")</f>
        <v/>
      </c>
      <c r="X126" s="1">
        <v>119</v>
      </c>
      <c r="Y126" s="3" t="str">
        <f>上詰昇順①[年月日]</f>
        <v/>
      </c>
      <c r="Z126" s="1" t="str">
        <f>上詰昇順①[対応eGFR]</f>
        <v/>
      </c>
      <c r="AC126" s="1">
        <v>119</v>
      </c>
      <c r="AD126" s="3" t="str">
        <f>上詰昇順②[[#This Row],[年月日]]</f>
        <v/>
      </c>
      <c r="AE126" s="1" t="str">
        <f>IF(上詰昇順②[対応eGFR]&lt;30,4,"")</f>
        <v/>
      </c>
      <c r="AF126" s="1" t="str">
        <f>IF(上詰昇順②[対応尿定性]="-",1,IF(上詰昇順②[対応尿定性]="±",2,IF(上詰昇順②[対応尿定性]="","",3)))</f>
        <v/>
      </c>
      <c r="AG126" s="1" t="str">
        <f>IF(グラフ用②[[#This Row],[eGFR判定]]&lt;&gt;"",グラフ用②[[#This Row],[eGFR判定]],グラフ用②[[#This Row],[尿検査判定]])</f>
        <v/>
      </c>
      <c r="AH126" s="1" t="str">
        <f>IF(グラフ用②[[#This Row],[最終判定①]]="","",IF(グラフ用②[[#This Row],[最終判定①]]=1,"第1期(腎症前期)",IF(グラフ用②[[#This Row],[最終判定①]]=2,"第2期(早期腎症期)",IF(グラフ用②[[#This Row],[最終判定①]]=3,"第3期(顕性腎症期)","第4期(腎不全期)"))))</f>
        <v/>
      </c>
    </row>
    <row r="127" spans="2:34" x14ac:dyDescent="0.55000000000000004">
      <c r="B127" s="1">
        <v>120</v>
      </c>
      <c r="C127" s="1" t="str">
        <f>IF(OR(入力1[[#This Row],[元号]]="",入力1[[#This Row],[和暦年]]=""),"",入力1[[#This Row],[元号]]&amp;入力1[[#This Row],[和暦年]]&amp;"年")</f>
        <v/>
      </c>
      <c r="D127" s="1" t="str">
        <f>IF(暦調整[[#This Row],[元号和暦年]]&lt;&gt;"","",IF(入力1[[#This Row],[（西暦年）]]&lt;&gt;"",入力1[[#This Row],[（西暦年）]]&amp;"年",""))</f>
        <v/>
      </c>
      <c r="E127" s="1" t="str">
        <f>IF(AND(暦調整[[#This Row],[元号和暦年]]="",暦調整[[#This Row],[西暦年（再掲）]]=""),"",IF(暦調整[[#This Row],[元号和暦年]]&lt;&gt;"",暦調整[元号和暦年],暦調整[西暦年（再掲）]))</f>
        <v/>
      </c>
      <c r="F127" s="3" t="str">
        <f>IF(暦調整[[#This Row],[年]]="","",DATEVALUE(暦調整[[#This Row],[年]]&amp;IF(入力1[[#This Row],[月]]="","1月",入力1[[#This Row],[月]]&amp;"月")&amp;IF(入力1[[#This Row],[日]]="","1日",入力1[[#This Row],[日]]&amp;"日")))</f>
        <v/>
      </c>
      <c r="G127" s="27" t="str">
        <f>IF(入力1[[#This Row],[eGFR]]="","",入力1[eGFR])</f>
        <v/>
      </c>
      <c r="H127" s="27" t="str">
        <f>IF(入力1[[#This Row],[尿蛋白定性]]="","",入力1[尿蛋白定性])</f>
        <v/>
      </c>
      <c r="K127" s="1">
        <v>120</v>
      </c>
      <c r="L127" s="3" t="str">
        <f>IFERROR(SMALL(暦調整[年月日合成],上詰昇順①[[#This Row],[番号]]),"")</f>
        <v/>
      </c>
      <c r="M127" s="1" t="str">
        <f>IFERROR(VLOOKUP(上詰昇順①[[#This Row],[年月日]],暦調整[[年月日合成]:[尿定性（再掲）]],2,FALSE),"")</f>
        <v/>
      </c>
      <c r="N127" s="1" t="str">
        <f>IFERROR(VLOOKUP(上詰昇順①[[#This Row],[年月日]],暦調整[[年月日合成]:[尿定性（再掲）]],3,FALSE),"")</f>
        <v/>
      </c>
      <c r="Q127" s="1">
        <v>120</v>
      </c>
      <c r="R127" s="28" t="str">
        <f>IF(COUNTBLANK(暦調整[[#This Row],[eGFR（再掲）]:[尿定性（再掲）]])=0,暦調整[[#This Row],[年月日合成]],"")</f>
        <v/>
      </c>
      <c r="S127" s="28" t="str">
        <f>IFERROR(SMALL(上詰昇順②[判定可能年月日],上詰昇順②[[#This Row],[番号]]),"")</f>
        <v/>
      </c>
      <c r="T127" t="str">
        <f>IFERROR(VLOOKUP(上詰昇順②[[#This Row],[年月日]],暦調整[[年月日合成]:[尿定性（再掲）]],2,FALSE),"")</f>
        <v/>
      </c>
      <c r="U127" t="str">
        <f>IFERROR(VLOOKUP(上詰昇順②[[#This Row],[年月日]],暦調整[[年月日合成]:[尿定性（再掲）]],3,FALSE),"")</f>
        <v/>
      </c>
      <c r="X127" s="1">
        <v>120</v>
      </c>
      <c r="Y127" s="3" t="str">
        <f>上詰昇順①[年月日]</f>
        <v/>
      </c>
      <c r="Z127" s="1" t="str">
        <f>上詰昇順①[対応eGFR]</f>
        <v/>
      </c>
      <c r="AC127" s="1">
        <v>120</v>
      </c>
      <c r="AD127" s="3" t="str">
        <f>上詰昇順②[[#This Row],[年月日]]</f>
        <v/>
      </c>
      <c r="AE127" s="1" t="str">
        <f>IF(上詰昇順②[対応eGFR]&lt;30,4,"")</f>
        <v/>
      </c>
      <c r="AF127" s="1" t="str">
        <f>IF(上詰昇順②[対応尿定性]="-",1,IF(上詰昇順②[対応尿定性]="±",2,IF(上詰昇順②[対応尿定性]="","",3)))</f>
        <v/>
      </c>
      <c r="AG127" s="1" t="str">
        <f>IF(グラフ用②[[#This Row],[eGFR判定]]&lt;&gt;"",グラフ用②[[#This Row],[eGFR判定]],グラフ用②[[#This Row],[尿検査判定]])</f>
        <v/>
      </c>
      <c r="AH127" s="1" t="str">
        <f>IF(グラフ用②[[#This Row],[最終判定①]]="","",IF(グラフ用②[[#This Row],[最終判定①]]=1,"第1期(腎症前期)",IF(グラフ用②[[#This Row],[最終判定①]]=2,"第2期(早期腎症期)",IF(グラフ用②[[#This Row],[最終判定①]]=3,"第3期(顕性腎症期)","第4期(腎不全期)"))))</f>
        <v/>
      </c>
    </row>
    <row r="128" spans="2:34" x14ac:dyDescent="0.55000000000000004">
      <c r="B128" s="1"/>
      <c r="C128" s="1"/>
      <c r="D128" s="1"/>
      <c r="E128" s="1"/>
      <c r="F128" s="3"/>
      <c r="G128" s="27"/>
      <c r="H128" s="27"/>
      <c r="K128" s="1"/>
      <c r="L128" s="3"/>
      <c r="M128" s="1"/>
      <c r="N128" s="1"/>
      <c r="Q128" s="1"/>
      <c r="R128" s="28"/>
      <c r="S128" s="28"/>
      <c r="X128" s="1"/>
      <c r="Y128" s="3"/>
      <c r="Z128" s="1"/>
      <c r="AC128" s="1"/>
      <c r="AD128" s="3"/>
      <c r="AE128" s="1"/>
      <c r="AF128" s="1"/>
      <c r="AG128" s="1"/>
      <c r="AH128" s="1"/>
    </row>
    <row r="129" spans="2:34" x14ac:dyDescent="0.55000000000000004">
      <c r="B129" s="1"/>
      <c r="C129" s="1"/>
      <c r="D129" s="1"/>
      <c r="E129" s="1"/>
      <c r="F129" s="3"/>
      <c r="G129" s="27"/>
      <c r="H129" s="27"/>
      <c r="K129" s="1"/>
      <c r="L129" s="3"/>
      <c r="M129" s="1"/>
      <c r="N129" s="1"/>
      <c r="Q129" s="1"/>
      <c r="R129" s="28"/>
      <c r="S129" s="28"/>
      <c r="X129" s="1"/>
      <c r="Y129" s="3"/>
      <c r="Z129" s="1"/>
      <c r="AC129" s="1"/>
      <c r="AD129" s="3"/>
      <c r="AE129" s="1"/>
      <c r="AF129" s="1"/>
      <c r="AG129" s="1"/>
      <c r="AH129" s="1"/>
    </row>
    <row r="130" spans="2:34" x14ac:dyDescent="0.55000000000000004">
      <c r="B130" s="1"/>
      <c r="C130" s="1"/>
      <c r="D130" s="1"/>
      <c r="E130" s="1"/>
      <c r="F130" s="3"/>
      <c r="G130" s="27"/>
      <c r="H130" s="27"/>
      <c r="K130" s="1"/>
      <c r="L130" s="3"/>
      <c r="M130" s="1"/>
      <c r="N130" s="1"/>
      <c r="Q130" s="1"/>
      <c r="R130" s="28"/>
      <c r="S130" s="28"/>
      <c r="X130" s="1"/>
      <c r="Y130" s="3"/>
      <c r="Z130" s="1"/>
      <c r="AC130" s="1"/>
      <c r="AD130" s="3"/>
      <c r="AE130" s="1"/>
      <c r="AF130" s="1"/>
      <c r="AG130" s="1"/>
      <c r="AH130" s="1"/>
    </row>
    <row r="131" spans="2:34" x14ac:dyDescent="0.55000000000000004">
      <c r="B131" s="1"/>
      <c r="C131" s="1"/>
      <c r="D131" s="1"/>
      <c r="E131" s="1"/>
      <c r="F131" s="3"/>
      <c r="G131" s="27"/>
      <c r="H131" s="27"/>
      <c r="K131" s="1"/>
      <c r="L131" s="3"/>
      <c r="M131" s="1"/>
      <c r="N131" s="1"/>
      <c r="Q131" s="1"/>
      <c r="R131" s="28"/>
      <c r="S131" s="28"/>
      <c r="X131" s="1"/>
      <c r="Y131" s="3"/>
      <c r="Z131" s="1"/>
      <c r="AC131" s="1"/>
      <c r="AD131" s="3"/>
      <c r="AE131" s="1"/>
      <c r="AF131" s="1"/>
      <c r="AG131" s="1"/>
      <c r="AH131" s="1"/>
    </row>
    <row r="132" spans="2:34" x14ac:dyDescent="0.55000000000000004">
      <c r="B132" s="1"/>
      <c r="C132" s="1"/>
      <c r="D132" s="1"/>
      <c r="E132" s="1"/>
      <c r="F132" s="3"/>
      <c r="G132" s="27"/>
      <c r="H132" s="27"/>
      <c r="K132" s="1"/>
      <c r="L132" s="3"/>
      <c r="M132" s="1"/>
      <c r="N132" s="1"/>
      <c r="Q132" s="1"/>
      <c r="R132" s="28"/>
      <c r="S132" s="28"/>
      <c r="X132" s="1"/>
      <c r="Y132" s="3"/>
      <c r="Z132" s="1"/>
      <c r="AC132" s="1"/>
      <c r="AD132" s="3"/>
      <c r="AE132" s="1"/>
      <c r="AF132" s="1"/>
      <c r="AG132" s="1"/>
      <c r="AH132" s="1"/>
    </row>
    <row r="133" spans="2:34" x14ac:dyDescent="0.55000000000000004">
      <c r="B133" s="1"/>
      <c r="C133" s="1"/>
      <c r="D133" s="1"/>
      <c r="E133" s="1"/>
      <c r="F133" s="3"/>
      <c r="G133" s="27"/>
      <c r="H133" s="27"/>
      <c r="K133" s="1"/>
      <c r="L133" s="3"/>
      <c r="M133" s="1"/>
      <c r="N133" s="1"/>
      <c r="Q133" s="1"/>
      <c r="R133" s="28"/>
      <c r="S133" s="28"/>
      <c r="X133" s="1"/>
      <c r="Y133" s="3"/>
      <c r="Z133" s="1"/>
      <c r="AC133" s="1"/>
      <c r="AD133" s="3"/>
      <c r="AE133" s="1"/>
      <c r="AF133" s="1"/>
      <c r="AG133" s="1"/>
      <c r="AH133" s="1"/>
    </row>
    <row r="134" spans="2:34" x14ac:dyDescent="0.55000000000000004">
      <c r="B134" s="1"/>
      <c r="C134" s="1"/>
      <c r="D134" s="1"/>
      <c r="E134" s="1"/>
      <c r="F134" s="3"/>
      <c r="G134" s="27"/>
      <c r="H134" s="27"/>
      <c r="K134" s="1"/>
      <c r="L134" s="3"/>
      <c r="M134" s="1"/>
      <c r="N134" s="1"/>
      <c r="Q134" s="1"/>
      <c r="R134" s="28"/>
      <c r="S134" s="28"/>
      <c r="X134" s="1"/>
      <c r="Y134" s="3"/>
      <c r="Z134" s="1"/>
      <c r="AC134" s="1"/>
      <c r="AD134" s="3"/>
      <c r="AE134" s="1"/>
      <c r="AF134" s="1"/>
      <c r="AG134" s="1"/>
      <c r="AH134" s="1"/>
    </row>
    <row r="135" spans="2:34" x14ac:dyDescent="0.55000000000000004">
      <c r="B135" s="1"/>
      <c r="C135" s="1"/>
      <c r="D135" s="1"/>
      <c r="E135" s="1"/>
      <c r="F135" s="3"/>
      <c r="G135" s="27"/>
      <c r="H135" s="27"/>
      <c r="K135" s="1"/>
      <c r="L135" s="3"/>
      <c r="M135" s="1"/>
      <c r="N135" s="1"/>
      <c r="Q135" s="1"/>
      <c r="R135" s="28"/>
      <c r="S135" s="28"/>
      <c r="X135" s="1"/>
      <c r="Y135" s="3"/>
      <c r="Z135" s="1"/>
      <c r="AC135" s="1"/>
      <c r="AD135" s="3"/>
      <c r="AE135" s="1"/>
      <c r="AF135" s="1"/>
      <c r="AG135" s="1"/>
      <c r="AH135" s="1"/>
    </row>
    <row r="136" spans="2:34" x14ac:dyDescent="0.55000000000000004">
      <c r="B136" s="1"/>
      <c r="C136" s="1"/>
      <c r="D136" s="1"/>
      <c r="E136" s="1"/>
      <c r="F136" s="3"/>
      <c r="G136" s="27"/>
      <c r="H136" s="27"/>
      <c r="K136" s="1"/>
      <c r="L136" s="3"/>
      <c r="M136" s="1"/>
      <c r="N136" s="1"/>
      <c r="Q136" s="1"/>
      <c r="R136" s="28"/>
      <c r="S136" s="28"/>
      <c r="X136" s="1"/>
      <c r="Y136" s="3"/>
      <c r="Z136" s="1"/>
      <c r="AC136" s="1"/>
      <c r="AD136" s="3"/>
      <c r="AE136" s="1"/>
      <c r="AF136" s="1"/>
      <c r="AG136" s="1"/>
      <c r="AH136" s="1"/>
    </row>
    <row r="137" spans="2:34" x14ac:dyDescent="0.55000000000000004">
      <c r="B137" s="1"/>
      <c r="C137" s="1"/>
      <c r="D137" s="1"/>
      <c r="E137" s="1"/>
      <c r="F137" s="3"/>
      <c r="G137" s="27"/>
      <c r="H137" s="27"/>
      <c r="K137" s="1"/>
      <c r="L137" s="3"/>
      <c r="M137" s="1"/>
      <c r="N137" s="1"/>
      <c r="Q137" s="1"/>
      <c r="R137" s="28"/>
      <c r="S137" s="28"/>
      <c r="X137" s="1"/>
      <c r="Y137" s="3"/>
      <c r="Z137" s="1"/>
      <c r="AC137" s="1"/>
      <c r="AD137" s="3"/>
      <c r="AE137" s="1"/>
      <c r="AF137" s="1"/>
      <c r="AG137" s="1"/>
      <c r="AH137" s="1"/>
    </row>
    <row r="138" spans="2:34" x14ac:dyDescent="0.55000000000000004">
      <c r="B138" s="1"/>
      <c r="C138" s="1"/>
      <c r="D138" s="1"/>
      <c r="E138" s="1"/>
      <c r="F138" s="3"/>
      <c r="G138" s="27"/>
      <c r="H138" s="27"/>
      <c r="K138" s="1"/>
      <c r="L138" s="3"/>
      <c r="M138" s="1"/>
      <c r="N138" s="1"/>
      <c r="Q138" s="1"/>
      <c r="R138" s="28"/>
      <c r="S138" s="28"/>
      <c r="X138" s="1"/>
      <c r="Y138" s="3"/>
      <c r="Z138" s="1"/>
      <c r="AC138" s="1"/>
      <c r="AD138" s="3"/>
      <c r="AE138" s="1"/>
      <c r="AF138" s="1"/>
      <c r="AG138" s="1"/>
      <c r="AH138" s="1"/>
    </row>
    <row r="139" spans="2:34" x14ac:dyDescent="0.55000000000000004">
      <c r="B139" s="1"/>
      <c r="C139" s="1"/>
      <c r="D139" s="1"/>
      <c r="E139" s="1"/>
      <c r="F139" s="3"/>
      <c r="G139" s="27"/>
      <c r="H139" s="27"/>
      <c r="K139" s="1"/>
      <c r="L139" s="3"/>
      <c r="M139" s="1"/>
      <c r="N139" s="1"/>
      <c r="Q139" s="1"/>
      <c r="R139" s="28"/>
      <c r="S139" s="28"/>
      <c r="X139" s="1"/>
      <c r="Y139" s="3"/>
      <c r="Z139" s="1"/>
      <c r="AC139" s="1"/>
      <c r="AD139" s="3"/>
      <c r="AE139" s="1"/>
      <c r="AF139" s="1"/>
      <c r="AG139" s="1"/>
      <c r="AH139" s="1"/>
    </row>
    <row r="140" spans="2:34" x14ac:dyDescent="0.55000000000000004">
      <c r="B140" s="1"/>
      <c r="C140" s="1"/>
      <c r="D140" s="1"/>
      <c r="E140" s="1"/>
      <c r="F140" s="3"/>
      <c r="G140" s="27"/>
      <c r="H140" s="27"/>
      <c r="K140" s="1"/>
      <c r="L140" s="3"/>
      <c r="M140" s="1"/>
      <c r="N140" s="1"/>
      <c r="Q140" s="1"/>
      <c r="R140" s="28"/>
      <c r="S140" s="28"/>
      <c r="X140" s="1"/>
      <c r="Y140" s="3"/>
      <c r="Z140" s="1"/>
      <c r="AC140" s="1"/>
      <c r="AD140" s="3"/>
      <c r="AE140" s="1"/>
      <c r="AF140" s="1"/>
      <c r="AG140" s="1"/>
      <c r="AH140" s="1"/>
    </row>
    <row r="141" spans="2:34" x14ac:dyDescent="0.55000000000000004">
      <c r="B141" s="1"/>
      <c r="C141" s="1"/>
      <c r="D141" s="1"/>
      <c r="E141" s="1"/>
      <c r="F141" s="3"/>
      <c r="G141" s="27"/>
      <c r="H141" s="27"/>
      <c r="K141" s="1"/>
      <c r="L141" s="3"/>
      <c r="M141" s="1"/>
      <c r="N141" s="1"/>
      <c r="Q141" s="1"/>
      <c r="R141" s="28"/>
      <c r="S141" s="28"/>
      <c r="X141" s="1"/>
      <c r="Y141" s="3"/>
      <c r="Z141" s="1"/>
      <c r="AC141" s="1"/>
      <c r="AD141" s="3"/>
      <c r="AE141" s="1"/>
      <c r="AF141" s="1"/>
      <c r="AG141" s="1"/>
      <c r="AH141" s="1"/>
    </row>
    <row r="142" spans="2:34" x14ac:dyDescent="0.55000000000000004">
      <c r="B142" s="1"/>
      <c r="C142" s="1"/>
      <c r="D142" s="1"/>
      <c r="E142" s="1"/>
      <c r="F142" s="3"/>
      <c r="G142" s="27"/>
      <c r="H142" s="27"/>
      <c r="K142" s="1"/>
      <c r="L142" s="3"/>
      <c r="M142" s="1"/>
      <c r="N142" s="1"/>
      <c r="Q142" s="1"/>
      <c r="R142" s="28"/>
      <c r="S142" s="28"/>
      <c r="X142" s="1"/>
      <c r="Y142" s="3"/>
      <c r="Z142" s="1"/>
      <c r="AC142" s="1"/>
      <c r="AD142" s="3"/>
      <c r="AE142" s="1"/>
      <c r="AF142" s="1"/>
      <c r="AG142" s="1"/>
      <c r="AH142" s="1"/>
    </row>
    <row r="143" spans="2:34" x14ac:dyDescent="0.55000000000000004">
      <c r="B143" s="1"/>
      <c r="C143" s="1"/>
      <c r="D143" s="1"/>
      <c r="E143" s="1"/>
      <c r="F143" s="3"/>
      <c r="G143" s="27"/>
      <c r="H143" s="27"/>
      <c r="K143" s="1"/>
      <c r="L143" s="3"/>
      <c r="M143" s="1"/>
      <c r="N143" s="1"/>
      <c r="Q143" s="1"/>
      <c r="R143" s="28"/>
      <c r="S143" s="28"/>
      <c r="X143" s="1"/>
      <c r="Y143" s="3"/>
      <c r="Z143" s="1"/>
      <c r="AC143" s="1"/>
      <c r="AD143" s="3"/>
      <c r="AE143" s="1"/>
      <c r="AF143" s="1"/>
      <c r="AG143" s="1"/>
      <c r="AH143" s="1"/>
    </row>
    <row r="144" spans="2:34" x14ac:dyDescent="0.55000000000000004">
      <c r="B144" s="1"/>
      <c r="C144" s="1"/>
      <c r="D144" s="1"/>
      <c r="E144" s="1"/>
      <c r="F144" s="3"/>
      <c r="G144" s="27"/>
      <c r="H144" s="27"/>
      <c r="K144" s="1"/>
      <c r="L144" s="3"/>
      <c r="M144" s="1"/>
      <c r="N144" s="1"/>
      <c r="Q144" s="1"/>
      <c r="R144" s="28"/>
      <c r="S144" s="28"/>
      <c r="X144" s="1"/>
      <c r="Y144" s="3"/>
      <c r="Z144" s="1"/>
      <c r="AC144" s="1"/>
      <c r="AD144" s="3"/>
      <c r="AE144" s="1"/>
      <c r="AF144" s="1"/>
      <c r="AG144" s="1"/>
      <c r="AH144" s="1"/>
    </row>
    <row r="145" spans="2:34" x14ac:dyDescent="0.55000000000000004">
      <c r="B145" s="1"/>
      <c r="C145" s="1"/>
      <c r="D145" s="1"/>
      <c r="E145" s="1"/>
      <c r="F145" s="3"/>
      <c r="G145" s="27"/>
      <c r="H145" s="27"/>
      <c r="K145" s="1"/>
      <c r="L145" s="3"/>
      <c r="M145" s="1"/>
      <c r="N145" s="1"/>
      <c r="Q145" s="1"/>
      <c r="R145" s="28"/>
      <c r="S145" s="28"/>
      <c r="X145" s="1"/>
      <c r="Y145" s="3"/>
      <c r="Z145" s="1"/>
      <c r="AC145" s="1"/>
      <c r="AD145" s="3"/>
      <c r="AE145" s="1"/>
      <c r="AF145" s="1"/>
      <c r="AG145" s="1"/>
      <c r="AH145" s="1"/>
    </row>
    <row r="146" spans="2:34" x14ac:dyDescent="0.55000000000000004">
      <c r="B146" s="1"/>
      <c r="C146" s="1"/>
      <c r="D146" s="1"/>
      <c r="E146" s="1"/>
      <c r="F146" s="3"/>
      <c r="G146" s="27"/>
      <c r="H146" s="27"/>
      <c r="K146" s="1"/>
      <c r="L146" s="3"/>
      <c r="M146" s="1"/>
      <c r="N146" s="1"/>
      <c r="Q146" s="1"/>
      <c r="R146" s="28"/>
      <c r="S146" s="28"/>
      <c r="X146" s="1"/>
      <c r="Y146" s="3"/>
      <c r="Z146" s="1"/>
      <c r="AC146" s="1"/>
      <c r="AD146" s="3"/>
      <c r="AE146" s="1"/>
      <c r="AF146" s="1"/>
      <c r="AG146" s="1"/>
      <c r="AH146" s="1"/>
    </row>
    <row r="147" spans="2:34" x14ac:dyDescent="0.55000000000000004">
      <c r="B147" s="1"/>
      <c r="C147" s="1"/>
      <c r="D147" s="1"/>
      <c r="E147" s="1"/>
      <c r="F147" s="3"/>
      <c r="G147" s="27"/>
      <c r="H147" s="27"/>
      <c r="K147" s="1"/>
      <c r="L147" s="3"/>
      <c r="M147" s="1"/>
      <c r="N147" s="1"/>
      <c r="Q147" s="1"/>
      <c r="R147" s="28"/>
      <c r="S147" s="28"/>
      <c r="X147" s="1"/>
      <c r="Y147" s="3"/>
      <c r="Z147" s="1"/>
      <c r="AC147" s="1"/>
      <c r="AD147" s="3"/>
      <c r="AE147" s="1"/>
      <c r="AF147" s="1"/>
      <c r="AG147" s="1"/>
      <c r="AH147" s="1"/>
    </row>
    <row r="148" spans="2:34" x14ac:dyDescent="0.55000000000000004">
      <c r="B148" s="1"/>
      <c r="C148" s="1"/>
      <c r="D148" s="1"/>
      <c r="E148" s="1"/>
      <c r="F148" s="3"/>
      <c r="G148" s="27"/>
      <c r="H148" s="27"/>
      <c r="K148" s="1"/>
      <c r="L148" s="3"/>
      <c r="M148" s="1"/>
      <c r="N148" s="1"/>
      <c r="Q148" s="1"/>
      <c r="R148" s="28"/>
      <c r="S148" s="28"/>
      <c r="X148" s="1"/>
      <c r="Y148" s="3"/>
      <c r="Z148" s="1"/>
      <c r="AC148" s="1"/>
      <c r="AD148" s="3"/>
      <c r="AE148" s="1"/>
      <c r="AF148" s="1"/>
      <c r="AG148" s="1"/>
      <c r="AH148" s="1"/>
    </row>
    <row r="149" spans="2:34" x14ac:dyDescent="0.55000000000000004">
      <c r="B149" s="1"/>
      <c r="C149" s="1"/>
      <c r="D149" s="1"/>
      <c r="E149" s="1"/>
      <c r="F149" s="3"/>
      <c r="G149" s="27"/>
      <c r="H149" s="27"/>
      <c r="K149" s="1"/>
      <c r="L149" s="3"/>
      <c r="M149" s="1"/>
      <c r="N149" s="1"/>
      <c r="Q149" s="1"/>
      <c r="R149" s="28"/>
      <c r="S149" s="28"/>
      <c r="X149" s="1"/>
      <c r="Y149" s="3"/>
      <c r="Z149" s="1"/>
      <c r="AC149" s="1"/>
      <c r="AD149" s="3"/>
      <c r="AE149" s="1"/>
      <c r="AF149" s="1"/>
      <c r="AG149" s="1"/>
      <c r="AH149" s="1"/>
    </row>
    <row r="150" spans="2:34" x14ac:dyDescent="0.55000000000000004">
      <c r="B150" s="1"/>
      <c r="C150" s="1"/>
      <c r="D150" s="1"/>
      <c r="E150" s="1"/>
      <c r="F150" s="3"/>
      <c r="G150" s="27"/>
      <c r="H150" s="27"/>
      <c r="K150" s="1"/>
      <c r="L150" s="3"/>
      <c r="M150" s="1"/>
      <c r="N150" s="1"/>
      <c r="Q150" s="1"/>
      <c r="R150" s="28"/>
      <c r="S150" s="28"/>
      <c r="X150" s="1"/>
      <c r="Y150" s="3"/>
      <c r="Z150" s="1"/>
      <c r="AC150" s="1"/>
      <c r="AD150" s="3"/>
      <c r="AE150" s="1"/>
      <c r="AF150" s="1"/>
      <c r="AG150" s="1"/>
      <c r="AH150" s="1"/>
    </row>
    <row r="151" spans="2:34" x14ac:dyDescent="0.55000000000000004">
      <c r="B151" s="1"/>
      <c r="C151" s="1"/>
      <c r="D151" s="1"/>
      <c r="E151" s="1"/>
      <c r="F151" s="3"/>
      <c r="G151" s="27"/>
      <c r="H151" s="27"/>
      <c r="K151" s="1"/>
      <c r="L151" s="3"/>
      <c r="M151" s="1"/>
      <c r="N151" s="1"/>
      <c r="Q151" s="1"/>
      <c r="R151" s="28"/>
      <c r="S151" s="28"/>
      <c r="X151" s="1"/>
      <c r="Y151" s="3"/>
      <c r="Z151" s="1"/>
      <c r="AC151" s="1"/>
      <c r="AD151" s="3"/>
      <c r="AE151" s="1"/>
      <c r="AF151" s="1"/>
      <c r="AG151" s="1"/>
      <c r="AH151" s="1"/>
    </row>
    <row r="152" spans="2:34" x14ac:dyDescent="0.55000000000000004">
      <c r="B152" s="1"/>
      <c r="C152" s="1"/>
      <c r="D152" s="1"/>
      <c r="E152" s="1"/>
      <c r="F152" s="3"/>
      <c r="G152" s="27"/>
      <c r="H152" s="27"/>
      <c r="K152" s="1"/>
      <c r="L152" s="3"/>
      <c r="M152" s="1"/>
      <c r="N152" s="1"/>
      <c r="Q152" s="1"/>
      <c r="R152" s="28"/>
      <c r="S152" s="28"/>
      <c r="X152" s="1"/>
      <c r="Y152" s="3"/>
      <c r="Z152" s="1"/>
      <c r="AC152" s="1"/>
      <c r="AD152" s="3"/>
      <c r="AE152" s="1"/>
      <c r="AF152" s="1"/>
      <c r="AG152" s="1"/>
      <c r="AH152" s="1"/>
    </row>
    <row r="153" spans="2:34" x14ac:dyDescent="0.55000000000000004">
      <c r="B153" s="1"/>
      <c r="C153" s="1"/>
      <c r="D153" s="1"/>
      <c r="E153" s="1"/>
      <c r="F153" s="3"/>
      <c r="G153" s="27"/>
      <c r="H153" s="27"/>
      <c r="K153" s="1"/>
      <c r="L153" s="3"/>
      <c r="M153" s="1"/>
      <c r="N153" s="1"/>
      <c r="Q153" s="1"/>
      <c r="R153" s="28"/>
      <c r="S153" s="28"/>
      <c r="X153" s="1"/>
      <c r="Y153" s="3"/>
      <c r="Z153" s="1"/>
      <c r="AC153" s="1"/>
      <c r="AD153" s="3"/>
      <c r="AE153" s="1"/>
      <c r="AF153" s="1"/>
      <c r="AG153" s="1"/>
      <c r="AH153" s="1"/>
    </row>
    <row r="154" spans="2:34" x14ac:dyDescent="0.55000000000000004">
      <c r="B154" s="1"/>
      <c r="C154" s="1"/>
      <c r="D154" s="1"/>
      <c r="E154" s="1"/>
      <c r="F154" s="3"/>
      <c r="G154" s="27"/>
      <c r="H154" s="27"/>
      <c r="K154" s="1"/>
      <c r="L154" s="3"/>
      <c r="M154" s="1"/>
      <c r="N154" s="1"/>
      <c r="Q154" s="1"/>
      <c r="R154" s="28"/>
      <c r="S154" s="28"/>
      <c r="X154" s="1"/>
      <c r="Y154" s="3"/>
      <c r="Z154" s="1"/>
      <c r="AC154" s="1"/>
      <c r="AD154" s="3"/>
      <c r="AE154" s="1"/>
      <c r="AF154" s="1"/>
      <c r="AG154" s="1"/>
      <c r="AH154" s="1"/>
    </row>
    <row r="155" spans="2:34" x14ac:dyDescent="0.55000000000000004">
      <c r="B155" s="1"/>
      <c r="C155" s="1"/>
      <c r="D155" s="1"/>
      <c r="E155" s="1"/>
      <c r="F155" s="3"/>
      <c r="G155" s="27"/>
      <c r="H155" s="27"/>
      <c r="K155" s="1"/>
      <c r="L155" s="3"/>
      <c r="M155" s="1"/>
      <c r="N155" s="1"/>
      <c r="Q155" s="1"/>
      <c r="R155" s="28"/>
      <c r="S155" s="28"/>
      <c r="X155" s="1"/>
      <c r="Y155" s="3"/>
      <c r="Z155" s="1"/>
      <c r="AC155" s="1"/>
      <c r="AD155" s="3"/>
      <c r="AE155" s="1"/>
      <c r="AF155" s="1"/>
      <c r="AG155" s="1"/>
      <c r="AH155" s="1"/>
    </row>
    <row r="156" spans="2:34" x14ac:dyDescent="0.55000000000000004">
      <c r="B156" s="1"/>
      <c r="C156" s="1"/>
      <c r="D156" s="1"/>
      <c r="E156" s="1"/>
      <c r="F156" s="3"/>
      <c r="G156" s="27"/>
      <c r="H156" s="27"/>
      <c r="K156" s="1"/>
      <c r="L156" s="3"/>
      <c r="M156" s="1"/>
      <c r="N156" s="1"/>
      <c r="Q156" s="1"/>
      <c r="R156" s="28"/>
      <c r="S156" s="28"/>
      <c r="X156" s="1"/>
      <c r="Y156" s="3"/>
      <c r="Z156" s="1"/>
      <c r="AC156" s="1"/>
      <c r="AD156" s="3"/>
      <c r="AE156" s="1"/>
      <c r="AF156" s="1"/>
      <c r="AG156" s="1"/>
      <c r="AH156" s="1"/>
    </row>
    <row r="157" spans="2:34" x14ac:dyDescent="0.55000000000000004">
      <c r="B157" s="1"/>
      <c r="C157" s="1"/>
      <c r="D157" s="1"/>
      <c r="E157" s="1"/>
      <c r="F157" s="3"/>
      <c r="G157" s="27"/>
      <c r="H157" s="27"/>
      <c r="K157" s="1"/>
      <c r="L157" s="3"/>
      <c r="M157" s="1"/>
      <c r="N157" s="1"/>
      <c r="Q157" s="1"/>
      <c r="R157" s="28"/>
      <c r="S157" s="28"/>
      <c r="X157" s="1"/>
      <c r="Y157" s="3"/>
      <c r="Z157" s="1"/>
      <c r="AC157" s="1"/>
      <c r="AD157" s="3"/>
      <c r="AE157" s="1"/>
      <c r="AF157" s="1"/>
      <c r="AG157" s="1"/>
      <c r="AH157" s="1"/>
    </row>
    <row r="158" spans="2:34" x14ac:dyDescent="0.55000000000000004">
      <c r="B158" s="1"/>
      <c r="C158" s="1"/>
      <c r="D158" s="1"/>
      <c r="E158" s="1"/>
      <c r="F158" s="3"/>
      <c r="G158" s="27"/>
      <c r="H158" s="27"/>
      <c r="K158" s="1"/>
      <c r="L158" s="3"/>
      <c r="M158" s="1"/>
      <c r="N158" s="1"/>
      <c r="Q158" s="1"/>
      <c r="R158" s="28"/>
      <c r="S158" s="28"/>
      <c r="X158" s="1"/>
      <c r="Y158" s="3"/>
      <c r="Z158" s="1"/>
      <c r="AC158" s="1"/>
      <c r="AD158" s="3"/>
      <c r="AE158" s="1"/>
      <c r="AF158" s="1"/>
      <c r="AG158" s="1"/>
      <c r="AH158" s="1"/>
    </row>
    <row r="159" spans="2:34" x14ac:dyDescent="0.55000000000000004">
      <c r="B159" s="1"/>
      <c r="C159" s="1"/>
      <c r="D159" s="1"/>
      <c r="E159" s="1"/>
      <c r="F159" s="3"/>
      <c r="G159" s="27"/>
      <c r="H159" s="27"/>
      <c r="K159" s="1"/>
      <c r="L159" s="3"/>
      <c r="M159" s="1"/>
      <c r="N159" s="1"/>
      <c r="Q159" s="1"/>
      <c r="R159" s="28"/>
      <c r="S159" s="28"/>
      <c r="X159" s="1"/>
      <c r="Y159" s="3"/>
      <c r="Z159" s="1"/>
      <c r="AC159" s="1"/>
      <c r="AD159" s="3"/>
      <c r="AE159" s="1"/>
      <c r="AF159" s="1"/>
      <c r="AG159" s="1"/>
      <c r="AH159" s="1"/>
    </row>
    <row r="160" spans="2:34" x14ac:dyDescent="0.55000000000000004">
      <c r="B160" s="1"/>
      <c r="C160" s="1"/>
      <c r="D160" s="1"/>
      <c r="E160" s="1"/>
      <c r="F160" s="3"/>
      <c r="G160" s="27"/>
      <c r="H160" s="27"/>
      <c r="K160" s="1"/>
      <c r="L160" s="3"/>
      <c r="M160" s="1"/>
      <c r="N160" s="1"/>
      <c r="Q160" s="1"/>
      <c r="R160" s="28"/>
      <c r="S160" s="28"/>
      <c r="X160" s="1"/>
      <c r="Y160" s="3"/>
      <c r="Z160" s="1"/>
      <c r="AC160" s="1"/>
      <c r="AD160" s="3"/>
      <c r="AE160" s="1"/>
      <c r="AF160" s="1"/>
      <c r="AG160" s="1"/>
      <c r="AH160" s="1"/>
    </row>
    <row r="161" spans="2:34" x14ac:dyDescent="0.55000000000000004">
      <c r="B161" s="1"/>
      <c r="C161" s="1"/>
      <c r="D161" s="1"/>
      <c r="E161" s="1"/>
      <c r="F161" s="3"/>
      <c r="G161" s="27"/>
      <c r="H161" s="27"/>
      <c r="K161" s="1"/>
      <c r="L161" s="3"/>
      <c r="M161" s="1"/>
      <c r="N161" s="1"/>
      <c r="Q161" s="1"/>
      <c r="R161" s="28"/>
      <c r="S161" s="28"/>
      <c r="X161" s="1"/>
      <c r="Y161" s="3"/>
      <c r="Z161" s="1"/>
      <c r="AC161" s="1"/>
      <c r="AD161" s="3"/>
      <c r="AE161" s="1"/>
      <c r="AF161" s="1"/>
      <c r="AG161" s="1"/>
      <c r="AH161" s="1"/>
    </row>
    <row r="162" spans="2:34" x14ac:dyDescent="0.55000000000000004">
      <c r="B162" s="1"/>
      <c r="C162" s="1"/>
      <c r="D162" s="1"/>
      <c r="E162" s="1"/>
      <c r="F162" s="3"/>
      <c r="G162" s="27"/>
      <c r="H162" s="27"/>
      <c r="K162" s="1"/>
      <c r="L162" s="3"/>
      <c r="M162" s="1"/>
      <c r="N162" s="1"/>
      <c r="Q162" s="1"/>
      <c r="R162" s="28"/>
      <c r="S162" s="28"/>
      <c r="X162" s="1"/>
      <c r="Y162" s="3"/>
      <c r="Z162" s="1"/>
      <c r="AC162" s="1"/>
      <c r="AD162" s="3"/>
      <c r="AE162" s="1"/>
      <c r="AF162" s="1"/>
      <c r="AG162" s="1"/>
      <c r="AH162" s="1"/>
    </row>
    <row r="163" spans="2:34" x14ac:dyDescent="0.55000000000000004">
      <c r="B163" s="1"/>
      <c r="C163" s="1"/>
      <c r="D163" s="1"/>
      <c r="E163" s="1"/>
      <c r="F163" s="3"/>
      <c r="G163" s="27"/>
      <c r="H163" s="27"/>
      <c r="K163" s="1"/>
      <c r="L163" s="3"/>
      <c r="M163" s="1"/>
      <c r="N163" s="1"/>
      <c r="Q163" s="1"/>
      <c r="R163" s="28"/>
      <c r="S163" s="28"/>
      <c r="X163" s="1"/>
      <c r="Y163" s="3"/>
      <c r="Z163" s="1"/>
      <c r="AC163" s="1"/>
      <c r="AD163" s="3"/>
      <c r="AE163" s="1"/>
      <c r="AF163" s="1"/>
      <c r="AG163" s="1"/>
      <c r="AH163" s="1"/>
    </row>
    <row r="164" spans="2:34" x14ac:dyDescent="0.55000000000000004">
      <c r="B164" s="1"/>
      <c r="C164" s="1"/>
      <c r="D164" s="1"/>
      <c r="E164" s="1"/>
      <c r="F164" s="3"/>
      <c r="G164" s="27"/>
      <c r="H164" s="27"/>
      <c r="K164" s="1"/>
      <c r="L164" s="3"/>
      <c r="M164" s="1"/>
      <c r="N164" s="1"/>
      <c r="Q164" s="1"/>
      <c r="R164" s="28"/>
      <c r="S164" s="28"/>
      <c r="X164" s="1"/>
      <c r="Y164" s="3"/>
      <c r="Z164" s="1"/>
      <c r="AC164" s="1"/>
      <c r="AD164" s="3"/>
      <c r="AE164" s="1"/>
      <c r="AF164" s="1"/>
      <c r="AG164" s="1"/>
      <c r="AH164" s="1"/>
    </row>
    <row r="165" spans="2:34" x14ac:dyDescent="0.55000000000000004">
      <c r="B165" s="1"/>
      <c r="C165" s="1"/>
      <c r="D165" s="1"/>
      <c r="E165" s="1"/>
      <c r="F165" s="3"/>
      <c r="G165" s="27"/>
      <c r="H165" s="27"/>
      <c r="K165" s="1"/>
      <c r="L165" s="3"/>
      <c r="M165" s="1"/>
      <c r="N165" s="1"/>
      <c r="Q165" s="1"/>
      <c r="R165" s="28"/>
      <c r="S165" s="28"/>
      <c r="X165" s="1"/>
      <c r="Y165" s="3"/>
      <c r="Z165" s="1"/>
      <c r="AC165" s="1"/>
      <c r="AD165" s="3"/>
      <c r="AE165" s="1"/>
      <c r="AF165" s="1"/>
      <c r="AG165" s="1"/>
      <c r="AH165" s="1"/>
    </row>
    <row r="166" spans="2:34" x14ac:dyDescent="0.55000000000000004">
      <c r="B166" s="1"/>
      <c r="C166" s="1"/>
      <c r="D166" s="1"/>
      <c r="E166" s="1"/>
      <c r="F166" s="3"/>
      <c r="G166" s="27"/>
      <c r="H166" s="27"/>
      <c r="K166" s="1"/>
      <c r="L166" s="3"/>
      <c r="M166" s="1"/>
      <c r="N166" s="1"/>
      <c r="Q166" s="1"/>
      <c r="R166" s="28"/>
      <c r="S166" s="28"/>
      <c r="X166" s="1"/>
      <c r="Y166" s="3"/>
      <c r="Z166" s="1"/>
      <c r="AC166" s="1"/>
      <c r="AD166" s="3"/>
      <c r="AE166" s="1"/>
      <c r="AF166" s="1"/>
      <c r="AG166" s="1"/>
      <c r="AH166" s="1"/>
    </row>
    <row r="167" spans="2:34" x14ac:dyDescent="0.55000000000000004">
      <c r="B167" s="1"/>
      <c r="C167" s="1"/>
      <c r="D167" s="1"/>
      <c r="E167" s="1"/>
      <c r="F167" s="3"/>
      <c r="G167" s="27"/>
      <c r="H167" s="27"/>
      <c r="K167" s="1"/>
      <c r="L167" s="3"/>
      <c r="M167" s="1"/>
      <c r="N167" s="1"/>
      <c r="Q167" s="1"/>
      <c r="R167" s="28"/>
      <c r="S167" s="28"/>
      <c r="X167" s="1"/>
      <c r="Y167" s="3"/>
      <c r="Z167" s="1"/>
      <c r="AC167" s="1"/>
      <c r="AD167" s="3"/>
      <c r="AE167" s="1"/>
      <c r="AF167" s="1"/>
      <c r="AG167" s="1"/>
      <c r="AH167" s="1"/>
    </row>
    <row r="168" spans="2:34" x14ac:dyDescent="0.55000000000000004">
      <c r="B168" s="1"/>
      <c r="C168" s="1"/>
      <c r="D168" s="1"/>
      <c r="E168" s="1"/>
      <c r="F168" s="3"/>
      <c r="G168" s="27"/>
      <c r="H168" s="27"/>
      <c r="K168" s="1"/>
      <c r="L168" s="3"/>
      <c r="M168" s="1"/>
      <c r="N168" s="1"/>
      <c r="Q168" s="1"/>
      <c r="R168" s="28"/>
      <c r="S168" s="28"/>
      <c r="X168" s="1"/>
      <c r="Y168" s="3"/>
      <c r="Z168" s="1"/>
      <c r="AC168" s="1"/>
      <c r="AD168" s="3"/>
      <c r="AE168" s="1"/>
      <c r="AF168" s="1"/>
      <c r="AG168" s="1"/>
      <c r="AH168" s="1"/>
    </row>
    <row r="169" spans="2:34" x14ac:dyDescent="0.55000000000000004">
      <c r="B169" s="1"/>
      <c r="C169" s="1"/>
      <c r="D169" s="1"/>
      <c r="E169" s="1"/>
      <c r="F169" s="3"/>
      <c r="G169" s="27"/>
      <c r="H169" s="27"/>
      <c r="K169" s="1"/>
      <c r="L169" s="3"/>
      <c r="M169" s="1"/>
      <c r="N169" s="1"/>
      <c r="Q169" s="1"/>
      <c r="R169" s="28"/>
      <c r="S169" s="28"/>
      <c r="X169" s="1"/>
      <c r="Y169" s="3"/>
      <c r="Z169" s="1"/>
      <c r="AC169" s="1"/>
      <c r="AD169" s="3"/>
      <c r="AE169" s="1"/>
      <c r="AF169" s="1"/>
      <c r="AG169" s="1"/>
      <c r="AH169" s="1"/>
    </row>
    <row r="170" spans="2:34" x14ac:dyDescent="0.55000000000000004">
      <c r="B170" s="1"/>
      <c r="C170" s="1"/>
      <c r="D170" s="1"/>
      <c r="E170" s="1"/>
      <c r="F170" s="3"/>
      <c r="G170" s="27"/>
      <c r="H170" s="27"/>
      <c r="K170" s="1"/>
      <c r="L170" s="3"/>
      <c r="M170" s="1"/>
      <c r="N170" s="1"/>
      <c r="Q170" s="1"/>
      <c r="R170" s="28"/>
      <c r="S170" s="28"/>
      <c r="X170" s="1"/>
      <c r="Y170" s="3"/>
      <c r="Z170" s="1"/>
      <c r="AC170" s="1"/>
      <c r="AD170" s="3"/>
      <c r="AE170" s="1"/>
      <c r="AF170" s="1"/>
      <c r="AG170" s="1"/>
      <c r="AH170" s="1"/>
    </row>
    <row r="171" spans="2:34" x14ac:dyDescent="0.55000000000000004">
      <c r="B171" s="1"/>
      <c r="C171" s="1"/>
      <c r="D171" s="1"/>
      <c r="E171" s="1"/>
      <c r="F171" s="3"/>
      <c r="G171" s="27"/>
      <c r="H171" s="27"/>
      <c r="K171" s="1"/>
      <c r="L171" s="3"/>
      <c r="M171" s="1"/>
      <c r="N171" s="1"/>
      <c r="Q171" s="1"/>
      <c r="R171" s="28"/>
      <c r="S171" s="28"/>
      <c r="X171" s="1"/>
      <c r="Y171" s="3"/>
      <c r="Z171" s="1"/>
      <c r="AC171" s="1"/>
      <c r="AD171" s="3"/>
      <c r="AE171" s="1"/>
      <c r="AF171" s="1"/>
      <c r="AG171" s="1"/>
      <c r="AH171" s="1"/>
    </row>
    <row r="172" spans="2:34" x14ac:dyDescent="0.55000000000000004">
      <c r="B172" s="1"/>
      <c r="C172" s="1"/>
      <c r="D172" s="1"/>
      <c r="E172" s="1"/>
      <c r="F172" s="3"/>
      <c r="G172" s="27"/>
      <c r="H172" s="27"/>
      <c r="K172" s="1"/>
      <c r="L172" s="3"/>
      <c r="M172" s="1"/>
      <c r="N172" s="1"/>
      <c r="Q172" s="1"/>
      <c r="R172" s="28"/>
      <c r="S172" s="28"/>
      <c r="X172" s="1"/>
      <c r="Y172" s="3"/>
      <c r="Z172" s="1"/>
      <c r="AC172" s="1"/>
      <c r="AD172" s="3"/>
      <c r="AE172" s="1"/>
      <c r="AF172" s="1"/>
      <c r="AG172" s="1"/>
      <c r="AH172" s="1"/>
    </row>
    <row r="173" spans="2:34" x14ac:dyDescent="0.55000000000000004">
      <c r="B173" s="1"/>
      <c r="C173" s="1"/>
      <c r="D173" s="1"/>
      <c r="E173" s="1"/>
      <c r="F173" s="3"/>
      <c r="G173" s="27"/>
      <c r="H173" s="27"/>
      <c r="K173" s="1"/>
      <c r="L173" s="3"/>
      <c r="M173" s="1"/>
      <c r="N173" s="1"/>
      <c r="Q173" s="1"/>
      <c r="R173" s="28"/>
      <c r="S173" s="28"/>
      <c r="X173" s="1"/>
      <c r="Y173" s="3"/>
      <c r="Z173" s="1"/>
      <c r="AC173" s="1"/>
      <c r="AD173" s="3"/>
      <c r="AE173" s="1"/>
      <c r="AF173" s="1"/>
      <c r="AG173" s="1"/>
      <c r="AH173" s="1"/>
    </row>
    <row r="174" spans="2:34" x14ac:dyDescent="0.55000000000000004">
      <c r="B174" s="1"/>
      <c r="C174" s="1"/>
      <c r="D174" s="1"/>
      <c r="E174" s="1"/>
      <c r="F174" s="3"/>
      <c r="G174" s="27"/>
      <c r="H174" s="27"/>
      <c r="K174" s="1"/>
      <c r="L174" s="3"/>
      <c r="M174" s="1"/>
      <c r="N174" s="1"/>
      <c r="Q174" s="1"/>
      <c r="R174" s="28"/>
      <c r="S174" s="28"/>
      <c r="X174" s="1"/>
      <c r="Y174" s="3"/>
      <c r="Z174" s="1"/>
      <c r="AC174" s="1"/>
      <c r="AD174" s="3"/>
      <c r="AE174" s="1"/>
      <c r="AF174" s="1"/>
      <c r="AG174" s="1"/>
      <c r="AH174" s="1"/>
    </row>
    <row r="175" spans="2:34" x14ac:dyDescent="0.55000000000000004">
      <c r="B175" s="1"/>
      <c r="C175" s="1"/>
      <c r="D175" s="1"/>
      <c r="E175" s="1"/>
      <c r="F175" s="3"/>
      <c r="G175" s="27"/>
      <c r="H175" s="27"/>
      <c r="K175" s="1"/>
      <c r="L175" s="3"/>
      <c r="M175" s="1"/>
      <c r="N175" s="1"/>
      <c r="Q175" s="1"/>
      <c r="R175" s="28"/>
      <c r="S175" s="28"/>
      <c r="X175" s="1"/>
      <c r="Y175" s="3"/>
      <c r="Z175" s="1"/>
      <c r="AC175" s="1"/>
      <c r="AD175" s="3"/>
      <c r="AE175" s="1"/>
      <c r="AF175" s="1"/>
      <c r="AG175" s="1"/>
      <c r="AH175" s="1"/>
    </row>
    <row r="176" spans="2:34" x14ac:dyDescent="0.55000000000000004">
      <c r="B176" s="1"/>
      <c r="C176" s="1"/>
      <c r="D176" s="1"/>
      <c r="E176" s="1"/>
      <c r="F176" s="3"/>
      <c r="G176" s="27"/>
      <c r="H176" s="27"/>
      <c r="K176" s="1"/>
      <c r="L176" s="3"/>
      <c r="M176" s="1"/>
      <c r="N176" s="1"/>
      <c r="Q176" s="1"/>
      <c r="R176" s="28"/>
      <c r="S176" s="28"/>
      <c r="X176" s="1"/>
      <c r="Y176" s="3"/>
      <c r="Z176" s="1"/>
      <c r="AC176" s="1"/>
      <c r="AD176" s="3"/>
      <c r="AE176" s="1"/>
      <c r="AF176" s="1"/>
      <c r="AG176" s="1"/>
      <c r="AH176" s="1"/>
    </row>
    <row r="177" spans="2:34" x14ac:dyDescent="0.55000000000000004">
      <c r="B177" s="1"/>
      <c r="C177" s="1"/>
      <c r="D177" s="1"/>
      <c r="E177" s="1"/>
      <c r="F177" s="3"/>
      <c r="G177" s="27"/>
      <c r="H177" s="27"/>
      <c r="K177" s="1"/>
      <c r="L177" s="3"/>
      <c r="M177" s="1"/>
      <c r="N177" s="1"/>
      <c r="Q177" s="1"/>
      <c r="R177" s="28"/>
      <c r="S177" s="28"/>
      <c r="X177" s="1"/>
      <c r="Y177" s="3"/>
      <c r="Z177" s="1"/>
      <c r="AC177" s="1"/>
      <c r="AD177" s="3"/>
      <c r="AE177" s="1"/>
      <c r="AF177" s="1"/>
      <c r="AG177" s="1"/>
      <c r="AH177" s="1"/>
    </row>
    <row r="178" spans="2:34" x14ac:dyDescent="0.55000000000000004">
      <c r="B178" s="1"/>
      <c r="C178" s="1"/>
      <c r="D178" s="1"/>
      <c r="E178" s="1"/>
      <c r="F178" s="3"/>
      <c r="G178" s="27"/>
      <c r="H178" s="27"/>
      <c r="K178" s="1"/>
      <c r="L178" s="3"/>
      <c r="M178" s="1"/>
      <c r="N178" s="1"/>
      <c r="Q178" s="1"/>
      <c r="R178" s="28"/>
      <c r="S178" s="28"/>
      <c r="X178" s="1"/>
      <c r="Y178" s="3"/>
      <c r="Z178" s="1"/>
      <c r="AC178" s="1"/>
      <c r="AD178" s="3"/>
      <c r="AE178" s="1"/>
      <c r="AF178" s="1"/>
      <c r="AG178" s="1"/>
      <c r="AH178" s="1"/>
    </row>
    <row r="179" spans="2:34" x14ac:dyDescent="0.55000000000000004">
      <c r="B179" s="1"/>
      <c r="C179" s="1"/>
      <c r="D179" s="1"/>
      <c r="E179" s="1"/>
      <c r="F179" s="3"/>
      <c r="G179" s="27"/>
      <c r="H179" s="27"/>
      <c r="K179" s="1"/>
      <c r="L179" s="3"/>
      <c r="M179" s="1"/>
      <c r="N179" s="1"/>
      <c r="Q179" s="1"/>
      <c r="R179" s="28"/>
      <c r="S179" s="28"/>
      <c r="X179" s="1"/>
      <c r="Y179" s="3"/>
      <c r="Z179" s="1"/>
      <c r="AC179" s="1"/>
      <c r="AD179" s="3"/>
      <c r="AE179" s="1"/>
      <c r="AF179" s="1"/>
      <c r="AG179" s="1"/>
      <c r="AH179" s="1"/>
    </row>
    <row r="180" spans="2:34" x14ac:dyDescent="0.55000000000000004">
      <c r="B180" s="1"/>
      <c r="C180" s="1"/>
      <c r="D180" s="1"/>
      <c r="E180" s="1"/>
      <c r="F180" s="3"/>
      <c r="G180" s="27"/>
      <c r="H180" s="27"/>
      <c r="K180" s="1"/>
      <c r="L180" s="3"/>
      <c r="M180" s="1"/>
      <c r="N180" s="1"/>
      <c r="Q180" s="1"/>
      <c r="R180" s="28"/>
      <c r="S180" s="28"/>
      <c r="X180" s="1"/>
      <c r="Y180" s="3"/>
      <c r="Z180" s="1"/>
      <c r="AC180" s="1"/>
      <c r="AD180" s="3"/>
      <c r="AE180" s="1"/>
      <c r="AF180" s="1"/>
      <c r="AG180" s="1"/>
      <c r="AH180" s="1"/>
    </row>
    <row r="181" spans="2:34" x14ac:dyDescent="0.55000000000000004">
      <c r="B181" s="1"/>
      <c r="C181" s="1"/>
      <c r="D181" s="1"/>
      <c r="E181" s="1"/>
      <c r="F181" s="3"/>
      <c r="G181" s="27"/>
      <c r="H181" s="27"/>
      <c r="K181" s="1"/>
      <c r="L181" s="3"/>
      <c r="M181" s="1"/>
      <c r="N181" s="1"/>
      <c r="Q181" s="1"/>
      <c r="R181" s="28"/>
      <c r="S181" s="28"/>
      <c r="X181" s="1"/>
      <c r="Y181" s="3"/>
      <c r="Z181" s="1"/>
      <c r="AC181" s="1"/>
      <c r="AD181" s="3"/>
      <c r="AE181" s="1"/>
      <c r="AF181" s="1"/>
      <c r="AG181" s="1"/>
      <c r="AH181" s="1"/>
    </row>
    <row r="182" spans="2:34" x14ac:dyDescent="0.55000000000000004">
      <c r="B182" s="1"/>
      <c r="C182" s="1"/>
      <c r="D182" s="1"/>
      <c r="E182" s="1"/>
      <c r="F182" s="3"/>
      <c r="G182" s="27"/>
      <c r="H182" s="27"/>
      <c r="K182" s="1"/>
      <c r="L182" s="3"/>
      <c r="M182" s="1"/>
      <c r="N182" s="1"/>
      <c r="Q182" s="1"/>
      <c r="R182" s="28"/>
      <c r="S182" s="28"/>
      <c r="X182" s="1"/>
      <c r="Y182" s="3"/>
      <c r="Z182" s="1"/>
      <c r="AC182" s="1"/>
      <c r="AD182" s="3"/>
      <c r="AE182" s="1"/>
      <c r="AF182" s="1"/>
      <c r="AG182" s="1"/>
      <c r="AH182" s="1"/>
    </row>
    <row r="183" spans="2:34" x14ac:dyDescent="0.55000000000000004">
      <c r="B183" s="1"/>
      <c r="C183" s="1"/>
      <c r="D183" s="1"/>
      <c r="E183" s="1"/>
      <c r="F183" s="3"/>
      <c r="G183" s="27"/>
      <c r="H183" s="27"/>
      <c r="K183" s="1"/>
      <c r="L183" s="3"/>
      <c r="M183" s="1"/>
      <c r="N183" s="1"/>
      <c r="Q183" s="1"/>
      <c r="R183" s="28"/>
      <c r="S183" s="28"/>
      <c r="X183" s="1"/>
      <c r="Y183" s="3"/>
      <c r="Z183" s="1"/>
      <c r="AC183" s="1"/>
      <c r="AD183" s="3"/>
      <c r="AE183" s="1"/>
      <c r="AF183" s="1"/>
      <c r="AG183" s="1"/>
      <c r="AH183" s="1"/>
    </row>
    <row r="184" spans="2:34" x14ac:dyDescent="0.55000000000000004">
      <c r="B184" s="1"/>
      <c r="C184" s="1"/>
      <c r="D184" s="1"/>
      <c r="E184" s="1"/>
      <c r="F184" s="3"/>
      <c r="G184" s="27"/>
      <c r="H184" s="27"/>
      <c r="K184" s="1"/>
      <c r="L184" s="3"/>
      <c r="M184" s="1"/>
      <c r="N184" s="1"/>
      <c r="Q184" s="1"/>
      <c r="R184" s="28"/>
      <c r="S184" s="28"/>
      <c r="X184" s="1"/>
      <c r="Y184" s="3"/>
      <c r="Z184" s="1"/>
      <c r="AC184" s="1"/>
      <c r="AD184" s="3"/>
      <c r="AE184" s="1"/>
      <c r="AF184" s="1"/>
      <c r="AG184" s="1"/>
      <c r="AH184" s="1"/>
    </row>
    <row r="185" spans="2:34" x14ac:dyDescent="0.55000000000000004">
      <c r="B185" s="1"/>
      <c r="C185" s="1"/>
      <c r="D185" s="1"/>
      <c r="E185" s="1"/>
      <c r="F185" s="3"/>
      <c r="G185" s="27"/>
      <c r="H185" s="27"/>
      <c r="K185" s="1"/>
      <c r="L185" s="3"/>
      <c r="M185" s="1"/>
      <c r="N185" s="1"/>
      <c r="Q185" s="1"/>
      <c r="R185" s="28"/>
      <c r="S185" s="28"/>
      <c r="X185" s="1"/>
      <c r="Y185" s="3"/>
      <c r="Z185" s="1"/>
      <c r="AC185" s="1"/>
      <c r="AD185" s="3"/>
      <c r="AE185" s="1"/>
      <c r="AF185" s="1"/>
      <c r="AG185" s="1"/>
      <c r="AH185" s="1"/>
    </row>
    <row r="186" spans="2:34" x14ac:dyDescent="0.55000000000000004">
      <c r="B186" s="1"/>
      <c r="C186" s="1"/>
      <c r="D186" s="1"/>
      <c r="E186" s="1"/>
      <c r="F186" s="3"/>
      <c r="G186" s="27"/>
      <c r="H186" s="27"/>
      <c r="K186" s="1"/>
      <c r="L186" s="3"/>
      <c r="M186" s="1"/>
      <c r="N186" s="1"/>
      <c r="Q186" s="1"/>
      <c r="R186" s="28"/>
      <c r="S186" s="28"/>
      <c r="X186" s="1"/>
      <c r="Y186" s="3"/>
      <c r="Z186" s="1"/>
      <c r="AC186" s="1"/>
      <c r="AD186" s="3"/>
      <c r="AE186" s="1"/>
      <c r="AF186" s="1"/>
      <c r="AG186" s="1"/>
      <c r="AH186" s="1"/>
    </row>
    <row r="187" spans="2:34" x14ac:dyDescent="0.55000000000000004">
      <c r="B187" s="1"/>
      <c r="C187" s="1"/>
      <c r="D187" s="1"/>
      <c r="E187" s="1"/>
      <c r="F187" s="3"/>
      <c r="G187" s="27"/>
      <c r="H187" s="27"/>
      <c r="K187" s="1"/>
      <c r="L187" s="3"/>
      <c r="M187" s="1"/>
      <c r="N187" s="1"/>
      <c r="Q187" s="1"/>
      <c r="R187" s="28"/>
      <c r="S187" s="28"/>
      <c r="X187" s="1"/>
      <c r="Y187" s="3"/>
      <c r="Z187" s="1"/>
      <c r="AC187" s="1"/>
      <c r="AD187" s="3"/>
      <c r="AE187" s="1"/>
      <c r="AF187" s="1"/>
      <c r="AG187" s="1"/>
      <c r="AH187" s="1"/>
    </row>
    <row r="188" spans="2:34" x14ac:dyDescent="0.55000000000000004">
      <c r="B188" s="1"/>
      <c r="C188" s="1"/>
      <c r="D188" s="1"/>
      <c r="E188" s="1"/>
      <c r="F188" s="3"/>
      <c r="G188" s="27"/>
      <c r="H188" s="27"/>
      <c r="K188" s="1"/>
      <c r="L188" s="3"/>
      <c r="M188" s="1"/>
      <c r="N188" s="1"/>
      <c r="Q188" s="1"/>
      <c r="R188" s="28"/>
      <c r="S188" s="28"/>
      <c r="X188" s="1"/>
      <c r="Y188" s="3"/>
      <c r="Z188" s="1"/>
      <c r="AC188" s="1"/>
      <c r="AD188" s="3"/>
      <c r="AE188" s="1"/>
      <c r="AF188" s="1"/>
      <c r="AG188" s="1"/>
      <c r="AH188" s="1"/>
    </row>
    <row r="189" spans="2:34" x14ac:dyDescent="0.55000000000000004">
      <c r="B189" s="1"/>
      <c r="C189" s="1"/>
      <c r="D189" s="1"/>
      <c r="E189" s="1"/>
      <c r="F189" s="3"/>
      <c r="G189" s="27"/>
      <c r="H189" s="27"/>
      <c r="K189" s="1"/>
      <c r="L189" s="3"/>
      <c r="M189" s="1"/>
      <c r="N189" s="1"/>
      <c r="Q189" s="1"/>
      <c r="R189" s="28"/>
      <c r="S189" s="28"/>
      <c r="X189" s="1"/>
      <c r="Y189" s="3"/>
      <c r="Z189" s="1"/>
      <c r="AC189" s="1"/>
      <c r="AD189" s="3"/>
      <c r="AE189" s="1"/>
      <c r="AF189" s="1"/>
      <c r="AG189" s="1"/>
      <c r="AH189" s="1"/>
    </row>
    <row r="190" spans="2:34" x14ac:dyDescent="0.55000000000000004">
      <c r="B190" s="1"/>
      <c r="C190" s="1"/>
      <c r="D190" s="1"/>
      <c r="E190" s="1"/>
      <c r="F190" s="3"/>
      <c r="G190" s="27"/>
      <c r="H190" s="27"/>
      <c r="K190" s="1"/>
      <c r="L190" s="3"/>
      <c r="M190" s="1"/>
      <c r="N190" s="1"/>
      <c r="Q190" s="1"/>
      <c r="R190" s="28"/>
      <c r="S190" s="28"/>
      <c r="X190" s="1"/>
      <c r="Y190" s="3"/>
      <c r="Z190" s="1"/>
      <c r="AC190" s="1"/>
      <c r="AD190" s="3"/>
      <c r="AE190" s="1"/>
      <c r="AF190" s="1"/>
      <c r="AG190" s="1"/>
      <c r="AH190" s="1"/>
    </row>
    <row r="191" spans="2:34" x14ac:dyDescent="0.55000000000000004">
      <c r="B191" s="1"/>
      <c r="C191" s="1"/>
      <c r="D191" s="1"/>
      <c r="E191" s="1"/>
      <c r="F191" s="3"/>
      <c r="G191" s="27"/>
      <c r="H191" s="27"/>
      <c r="K191" s="1"/>
      <c r="L191" s="3"/>
      <c r="M191" s="1"/>
      <c r="N191" s="1"/>
      <c r="Q191" s="1"/>
      <c r="R191" s="28"/>
      <c r="S191" s="28"/>
      <c r="X191" s="1"/>
      <c r="Y191" s="3"/>
      <c r="Z191" s="1"/>
      <c r="AC191" s="1"/>
      <c r="AD191" s="3"/>
      <c r="AE191" s="1"/>
      <c r="AF191" s="1"/>
      <c r="AG191" s="1"/>
      <c r="AH191" s="1"/>
    </row>
    <row r="192" spans="2:34" x14ac:dyDescent="0.55000000000000004">
      <c r="B192" s="1"/>
      <c r="C192" s="1"/>
      <c r="D192" s="1"/>
      <c r="E192" s="1"/>
      <c r="F192" s="3"/>
      <c r="G192" s="27"/>
      <c r="H192" s="27"/>
      <c r="K192" s="1"/>
      <c r="L192" s="3"/>
      <c r="M192" s="1"/>
      <c r="N192" s="1"/>
      <c r="Q192" s="1"/>
      <c r="R192" s="28"/>
      <c r="S192" s="28"/>
      <c r="X192" s="1"/>
      <c r="Y192" s="3"/>
      <c r="Z192" s="1"/>
      <c r="AC192" s="1"/>
      <c r="AD192" s="3"/>
      <c r="AE192" s="1"/>
      <c r="AF192" s="1"/>
      <c r="AG192" s="1"/>
      <c r="AH192" s="1"/>
    </row>
    <row r="193" spans="2:34" x14ac:dyDescent="0.55000000000000004">
      <c r="B193" s="1"/>
      <c r="C193" s="1"/>
      <c r="D193" s="1"/>
      <c r="E193" s="1"/>
      <c r="F193" s="3"/>
      <c r="G193" s="27"/>
      <c r="H193" s="27"/>
      <c r="K193" s="1"/>
      <c r="L193" s="3"/>
      <c r="M193" s="1"/>
      <c r="N193" s="1"/>
      <c r="Q193" s="1"/>
      <c r="R193" s="28"/>
      <c r="S193" s="28"/>
      <c r="X193" s="1"/>
      <c r="Y193" s="3"/>
      <c r="Z193" s="1"/>
      <c r="AC193" s="1"/>
      <c r="AD193" s="3"/>
      <c r="AE193" s="1"/>
      <c r="AF193" s="1"/>
      <c r="AG193" s="1"/>
      <c r="AH193" s="1"/>
    </row>
    <row r="194" spans="2:34" x14ac:dyDescent="0.55000000000000004">
      <c r="B194" s="1"/>
      <c r="C194" s="1"/>
      <c r="D194" s="1"/>
      <c r="E194" s="1"/>
      <c r="F194" s="3"/>
      <c r="G194" s="27"/>
      <c r="H194" s="27"/>
      <c r="K194" s="1"/>
      <c r="L194" s="3"/>
      <c r="M194" s="1"/>
      <c r="N194" s="1"/>
      <c r="Q194" s="1"/>
      <c r="R194" s="28"/>
      <c r="S194" s="28"/>
      <c r="X194" s="1"/>
      <c r="Y194" s="3"/>
      <c r="Z194" s="1"/>
      <c r="AC194" s="1"/>
      <c r="AD194" s="3"/>
      <c r="AE194" s="1"/>
      <c r="AF194" s="1"/>
      <c r="AG194" s="1"/>
      <c r="AH194" s="1"/>
    </row>
    <row r="195" spans="2:34" x14ac:dyDescent="0.55000000000000004">
      <c r="B195" s="1"/>
      <c r="C195" s="1"/>
      <c r="D195" s="1"/>
      <c r="E195" s="1"/>
      <c r="F195" s="3"/>
      <c r="G195" s="27"/>
      <c r="H195" s="27"/>
      <c r="K195" s="1"/>
      <c r="L195" s="3"/>
      <c r="M195" s="1"/>
      <c r="N195" s="1"/>
      <c r="Q195" s="1"/>
      <c r="R195" s="28"/>
      <c r="S195" s="28"/>
      <c r="X195" s="1"/>
      <c r="Y195" s="3"/>
      <c r="Z195" s="1"/>
      <c r="AC195" s="1"/>
      <c r="AD195" s="3"/>
      <c r="AE195" s="1"/>
      <c r="AF195" s="1"/>
      <c r="AG195" s="1"/>
      <c r="AH195" s="1"/>
    </row>
    <row r="196" spans="2:34" x14ac:dyDescent="0.55000000000000004">
      <c r="B196" s="1"/>
      <c r="C196" s="1"/>
      <c r="D196" s="1"/>
      <c r="E196" s="1"/>
      <c r="F196" s="3"/>
      <c r="G196" s="27"/>
      <c r="H196" s="27"/>
      <c r="K196" s="1"/>
      <c r="L196" s="3"/>
      <c r="M196" s="1"/>
      <c r="N196" s="1"/>
      <c r="Q196" s="1"/>
      <c r="R196" s="28"/>
      <c r="S196" s="28"/>
      <c r="X196" s="1"/>
      <c r="Y196" s="3"/>
      <c r="Z196" s="1"/>
      <c r="AC196" s="1"/>
      <c r="AD196" s="3"/>
      <c r="AE196" s="1"/>
      <c r="AF196" s="1"/>
      <c r="AG196" s="1"/>
      <c r="AH196" s="1"/>
    </row>
    <row r="197" spans="2:34" x14ac:dyDescent="0.55000000000000004">
      <c r="B197" s="1"/>
      <c r="C197" s="1"/>
      <c r="D197" s="1"/>
      <c r="E197" s="1"/>
      <c r="F197" s="3"/>
      <c r="G197" s="27"/>
      <c r="H197" s="27"/>
      <c r="K197" s="1"/>
      <c r="L197" s="3"/>
      <c r="M197" s="1"/>
      <c r="N197" s="1"/>
      <c r="Q197" s="1"/>
      <c r="R197" s="28"/>
      <c r="S197" s="28"/>
      <c r="X197" s="1"/>
      <c r="Y197" s="3"/>
      <c r="Z197" s="1"/>
      <c r="AC197" s="1"/>
      <c r="AD197" s="3"/>
      <c r="AE197" s="1"/>
      <c r="AF197" s="1"/>
      <c r="AG197" s="1"/>
      <c r="AH197" s="1"/>
    </row>
    <row r="198" spans="2:34" x14ac:dyDescent="0.55000000000000004">
      <c r="B198" s="1"/>
      <c r="C198" s="1"/>
      <c r="D198" s="1"/>
      <c r="E198" s="1"/>
      <c r="F198" s="3"/>
      <c r="G198" s="27"/>
      <c r="H198" s="27"/>
      <c r="K198" s="1"/>
      <c r="L198" s="3"/>
      <c r="M198" s="1"/>
      <c r="N198" s="1"/>
      <c r="Q198" s="1"/>
      <c r="R198" s="28"/>
      <c r="S198" s="28"/>
      <c r="X198" s="1"/>
      <c r="Y198" s="3"/>
      <c r="Z198" s="1"/>
      <c r="AC198" s="1"/>
      <c r="AD198" s="3"/>
      <c r="AE198" s="1"/>
      <c r="AF198" s="1"/>
      <c r="AG198" s="1"/>
      <c r="AH198" s="1"/>
    </row>
    <row r="199" spans="2:34" x14ac:dyDescent="0.55000000000000004">
      <c r="B199" s="1"/>
      <c r="C199" s="1"/>
      <c r="D199" s="1"/>
      <c r="E199" s="1"/>
      <c r="F199" s="3"/>
      <c r="G199" s="27"/>
      <c r="H199" s="27"/>
      <c r="K199" s="1"/>
      <c r="L199" s="3"/>
      <c r="M199" s="1"/>
      <c r="N199" s="1"/>
      <c r="Q199" s="1"/>
      <c r="R199" s="28"/>
      <c r="S199" s="28"/>
      <c r="X199" s="1"/>
      <c r="Y199" s="3"/>
      <c r="Z199" s="1"/>
      <c r="AC199" s="1"/>
      <c r="AD199" s="3"/>
      <c r="AE199" s="1"/>
      <c r="AF199" s="1"/>
      <c r="AG199" s="1"/>
      <c r="AH199" s="1"/>
    </row>
    <row r="200" spans="2:34" x14ac:dyDescent="0.55000000000000004">
      <c r="B200" s="1"/>
      <c r="C200" s="1"/>
      <c r="D200" s="1"/>
      <c r="E200" s="1"/>
      <c r="F200" s="3"/>
      <c r="G200" s="27"/>
      <c r="H200" s="27"/>
      <c r="K200" s="1"/>
      <c r="L200" s="3"/>
      <c r="M200" s="1"/>
      <c r="N200" s="1"/>
      <c r="Q200" s="1"/>
      <c r="R200" s="28"/>
      <c r="S200" s="28"/>
      <c r="X200" s="1"/>
      <c r="Y200" s="3"/>
      <c r="Z200" s="1"/>
      <c r="AC200" s="1"/>
      <c r="AD200" s="3"/>
      <c r="AE200" s="1"/>
      <c r="AF200" s="1"/>
      <c r="AG200" s="1"/>
      <c r="AH200" s="1"/>
    </row>
    <row r="201" spans="2:34" x14ac:dyDescent="0.55000000000000004">
      <c r="B201" s="1"/>
      <c r="C201" s="1"/>
      <c r="D201" s="1"/>
      <c r="E201" s="1"/>
      <c r="F201" s="3"/>
      <c r="G201" s="27"/>
      <c r="H201" s="27"/>
      <c r="K201" s="1"/>
      <c r="L201" s="3"/>
      <c r="M201" s="1"/>
      <c r="N201" s="1"/>
      <c r="Q201" s="1"/>
      <c r="R201" s="28"/>
      <c r="S201" s="28"/>
      <c r="X201" s="1"/>
      <c r="Y201" s="3"/>
      <c r="Z201" s="1"/>
      <c r="AC201" s="1"/>
      <c r="AD201" s="3"/>
      <c r="AE201" s="1"/>
      <c r="AF201" s="1"/>
      <c r="AG201" s="1"/>
      <c r="AH201" s="1"/>
    </row>
    <row r="202" spans="2:34" x14ac:dyDescent="0.55000000000000004">
      <c r="B202" s="1"/>
      <c r="C202" s="1"/>
      <c r="D202" s="1"/>
      <c r="E202" s="1"/>
      <c r="F202" s="3"/>
      <c r="G202" s="27"/>
      <c r="H202" s="27"/>
      <c r="K202" s="1"/>
      <c r="L202" s="3"/>
      <c r="M202" s="1"/>
      <c r="N202" s="1"/>
      <c r="Q202" s="1"/>
      <c r="R202" s="28"/>
      <c r="S202" s="28"/>
      <c r="X202" s="1"/>
      <c r="Y202" s="3"/>
      <c r="Z202" s="1"/>
      <c r="AC202" s="1"/>
      <c r="AD202" s="3"/>
      <c r="AE202" s="1"/>
      <c r="AF202" s="1"/>
      <c r="AG202" s="1"/>
      <c r="AH202" s="1"/>
    </row>
    <row r="203" spans="2:34" x14ac:dyDescent="0.55000000000000004">
      <c r="B203" s="1"/>
      <c r="C203" s="1"/>
      <c r="D203" s="1"/>
      <c r="E203" s="1"/>
      <c r="F203" s="3"/>
      <c r="G203" s="27"/>
      <c r="H203" s="27"/>
      <c r="K203" s="1"/>
      <c r="L203" s="3"/>
      <c r="M203" s="1"/>
      <c r="N203" s="1"/>
      <c r="Q203" s="1"/>
      <c r="R203" s="28"/>
      <c r="S203" s="28"/>
      <c r="X203" s="1"/>
      <c r="Y203" s="3"/>
      <c r="Z203" s="1"/>
      <c r="AC203" s="1"/>
      <c r="AD203" s="3"/>
      <c r="AE203" s="1"/>
      <c r="AF203" s="1"/>
      <c r="AG203" s="1"/>
      <c r="AH203" s="1"/>
    </row>
    <row r="204" spans="2:34" x14ac:dyDescent="0.55000000000000004">
      <c r="B204" s="1"/>
      <c r="C204" s="1"/>
      <c r="D204" s="1"/>
      <c r="E204" s="1"/>
      <c r="F204" s="3"/>
      <c r="G204" s="27"/>
      <c r="H204" s="27"/>
      <c r="K204" s="1"/>
      <c r="L204" s="3"/>
      <c r="M204" s="1"/>
      <c r="N204" s="1"/>
      <c r="Q204" s="1"/>
      <c r="R204" s="28"/>
      <c r="S204" s="28"/>
      <c r="X204" s="1"/>
      <c r="Y204" s="3"/>
      <c r="Z204" s="1"/>
      <c r="AC204" s="1"/>
      <c r="AD204" s="3"/>
      <c r="AE204" s="1"/>
      <c r="AF204" s="1"/>
      <c r="AG204" s="1"/>
      <c r="AH204" s="1"/>
    </row>
    <row r="205" spans="2:34" x14ac:dyDescent="0.55000000000000004">
      <c r="B205" s="1"/>
      <c r="C205" s="1"/>
      <c r="D205" s="1"/>
      <c r="E205" s="1"/>
      <c r="F205" s="3"/>
      <c r="G205" s="27"/>
      <c r="H205" s="27"/>
      <c r="K205" s="1"/>
      <c r="L205" s="3"/>
      <c r="M205" s="1"/>
      <c r="N205" s="1"/>
      <c r="Q205" s="1"/>
      <c r="R205" s="28"/>
      <c r="S205" s="28"/>
      <c r="X205" s="1"/>
      <c r="Y205" s="3"/>
      <c r="Z205" s="1"/>
      <c r="AC205" s="1"/>
      <c r="AD205" s="3"/>
      <c r="AE205" s="1"/>
      <c r="AF205" s="1"/>
      <c r="AG205" s="1"/>
      <c r="AH205" s="1"/>
    </row>
    <row r="206" spans="2:34" x14ac:dyDescent="0.55000000000000004">
      <c r="B206" s="1"/>
      <c r="C206" s="1"/>
      <c r="D206" s="1"/>
      <c r="E206" s="1"/>
      <c r="F206" s="3"/>
      <c r="G206" s="27"/>
      <c r="H206" s="27"/>
      <c r="K206" s="1"/>
      <c r="L206" s="3"/>
      <c r="M206" s="1"/>
      <c r="N206" s="1"/>
      <c r="Q206" s="1"/>
      <c r="R206" s="28"/>
      <c r="S206" s="28"/>
      <c r="X206" s="1"/>
      <c r="Y206" s="3"/>
      <c r="Z206" s="1"/>
      <c r="AC206" s="1"/>
      <c r="AD206" s="3"/>
      <c r="AE206" s="1"/>
      <c r="AF206" s="1"/>
      <c r="AG206" s="1"/>
      <c r="AH206" s="1"/>
    </row>
    <row r="207" spans="2:34" x14ac:dyDescent="0.55000000000000004">
      <c r="B207" s="1"/>
      <c r="C207" s="1"/>
      <c r="D207" s="1"/>
      <c r="E207" s="1"/>
      <c r="F207" s="3"/>
      <c r="G207" s="27"/>
      <c r="H207" s="27"/>
      <c r="K207" s="1"/>
      <c r="L207" s="3"/>
      <c r="M207" s="1"/>
      <c r="N207" s="1"/>
      <c r="Q207" s="1"/>
      <c r="R207" s="28"/>
      <c r="S207" s="28"/>
      <c r="X207" s="1"/>
      <c r="Y207" s="3"/>
      <c r="Z207" s="1"/>
      <c r="AC207" s="1"/>
      <c r="AD207" s="3"/>
      <c r="AE207" s="1"/>
      <c r="AF207" s="1"/>
      <c r="AG207" s="1"/>
      <c r="AH207" s="1"/>
    </row>
    <row r="208" spans="2:34" x14ac:dyDescent="0.55000000000000004">
      <c r="B208" s="1"/>
      <c r="C208" s="1"/>
      <c r="D208" s="1"/>
      <c r="E208" s="1"/>
      <c r="F208" s="3"/>
      <c r="G208" s="27"/>
      <c r="H208" s="27"/>
      <c r="K208" s="1"/>
      <c r="L208" s="3"/>
      <c r="M208" s="1"/>
      <c r="N208" s="1"/>
      <c r="Q208" s="1"/>
      <c r="R208" s="28"/>
      <c r="S208" s="28"/>
      <c r="X208" s="1"/>
      <c r="Y208" s="3"/>
      <c r="Z208" s="1"/>
      <c r="AC208" s="1"/>
      <c r="AD208" s="3"/>
      <c r="AE208" s="1"/>
      <c r="AF208" s="1"/>
      <c r="AG208" s="1"/>
      <c r="AH208" s="1"/>
    </row>
    <row r="209" spans="2:34" x14ac:dyDescent="0.55000000000000004">
      <c r="B209" s="1"/>
      <c r="C209" s="1"/>
      <c r="D209" s="1"/>
      <c r="E209" s="1"/>
      <c r="F209" s="3"/>
      <c r="G209" s="27"/>
      <c r="H209" s="27"/>
      <c r="K209" s="1"/>
      <c r="L209" s="3"/>
      <c r="M209" s="1"/>
      <c r="N209" s="1"/>
      <c r="Q209" s="1"/>
      <c r="R209" s="28"/>
      <c r="S209" s="28"/>
      <c r="X209" s="1"/>
      <c r="Y209" s="3"/>
      <c r="Z209" s="1"/>
      <c r="AC209" s="1"/>
      <c r="AD209" s="3"/>
      <c r="AE209" s="1"/>
      <c r="AF209" s="1"/>
      <c r="AG209" s="1"/>
      <c r="AH209" s="1"/>
    </row>
    <row r="210" spans="2:34" x14ac:dyDescent="0.55000000000000004">
      <c r="B210" s="1"/>
      <c r="C210" s="1"/>
      <c r="D210" s="1"/>
      <c r="E210" s="1"/>
      <c r="F210" s="3"/>
      <c r="G210" s="27"/>
      <c r="H210" s="27"/>
      <c r="K210" s="1"/>
      <c r="L210" s="3"/>
      <c r="M210" s="1"/>
      <c r="N210" s="1"/>
      <c r="Q210" s="1"/>
      <c r="R210" s="28"/>
      <c r="S210" s="28"/>
      <c r="X210" s="1"/>
      <c r="Y210" s="3"/>
      <c r="Z210" s="1"/>
      <c r="AC210" s="1"/>
      <c r="AD210" s="3"/>
      <c r="AE210" s="1"/>
      <c r="AF210" s="1"/>
      <c r="AG210" s="1"/>
      <c r="AH210" s="1"/>
    </row>
    <row r="211" spans="2:34" x14ac:dyDescent="0.55000000000000004">
      <c r="B211" s="1"/>
      <c r="C211" s="1"/>
      <c r="D211" s="1"/>
      <c r="E211" s="1"/>
      <c r="F211" s="3"/>
      <c r="G211" s="27"/>
      <c r="H211" s="27"/>
      <c r="K211" s="1"/>
      <c r="L211" s="3"/>
      <c r="M211" s="1"/>
      <c r="N211" s="1"/>
      <c r="Q211" s="1"/>
      <c r="R211" s="28"/>
      <c r="S211" s="28"/>
      <c r="X211" s="1"/>
      <c r="Y211" s="3"/>
      <c r="Z211" s="1"/>
      <c r="AC211" s="1"/>
      <c r="AD211" s="3"/>
      <c r="AE211" s="1"/>
      <c r="AF211" s="1"/>
      <c r="AG211" s="1"/>
      <c r="AH211" s="1"/>
    </row>
    <row r="212" spans="2:34" x14ac:dyDescent="0.55000000000000004">
      <c r="B212" s="1"/>
      <c r="C212" s="1"/>
      <c r="D212" s="1"/>
      <c r="E212" s="1"/>
      <c r="F212" s="3"/>
      <c r="G212" s="27"/>
      <c r="H212" s="27"/>
      <c r="K212" s="1"/>
      <c r="L212" s="3"/>
      <c r="M212" s="1"/>
      <c r="N212" s="1"/>
      <c r="Q212" s="1"/>
      <c r="R212" s="28"/>
      <c r="S212" s="28"/>
      <c r="X212" s="1"/>
      <c r="Y212" s="3"/>
      <c r="Z212" s="1"/>
      <c r="AC212" s="1"/>
      <c r="AD212" s="3"/>
      <c r="AE212" s="1"/>
      <c r="AF212" s="1"/>
      <c r="AG212" s="1"/>
      <c r="AH212" s="1"/>
    </row>
    <row r="213" spans="2:34" x14ac:dyDescent="0.55000000000000004">
      <c r="B213" s="1"/>
      <c r="C213" s="1"/>
      <c r="D213" s="1"/>
      <c r="E213" s="1"/>
      <c r="F213" s="3"/>
      <c r="G213" s="27"/>
      <c r="H213" s="27"/>
      <c r="K213" s="1"/>
      <c r="L213" s="3"/>
      <c r="M213" s="1"/>
      <c r="N213" s="1"/>
      <c r="Q213" s="1"/>
      <c r="R213" s="28"/>
      <c r="S213" s="28"/>
      <c r="X213" s="1"/>
      <c r="Y213" s="3"/>
      <c r="Z213" s="1"/>
      <c r="AC213" s="1"/>
      <c r="AD213" s="3"/>
      <c r="AE213" s="1"/>
      <c r="AF213" s="1"/>
      <c r="AG213" s="1"/>
      <c r="AH213" s="1"/>
    </row>
    <row r="214" spans="2:34" x14ac:dyDescent="0.55000000000000004">
      <c r="B214" s="1"/>
      <c r="C214" s="1"/>
      <c r="D214" s="1"/>
      <c r="E214" s="1"/>
      <c r="F214" s="3"/>
      <c r="G214" s="27"/>
      <c r="H214" s="27"/>
      <c r="K214" s="1"/>
      <c r="L214" s="3"/>
      <c r="M214" s="1"/>
      <c r="N214" s="1"/>
      <c r="Q214" s="1"/>
      <c r="R214" s="28"/>
      <c r="S214" s="28"/>
      <c r="X214" s="1"/>
      <c r="Y214" s="3"/>
      <c r="Z214" s="1"/>
      <c r="AC214" s="1"/>
      <c r="AD214" s="3"/>
      <c r="AE214" s="1"/>
      <c r="AF214" s="1"/>
      <c r="AG214" s="1"/>
      <c r="AH214" s="1"/>
    </row>
    <row r="215" spans="2:34" x14ac:dyDescent="0.55000000000000004">
      <c r="B215" s="1"/>
      <c r="C215" s="1"/>
      <c r="D215" s="1"/>
      <c r="E215" s="1"/>
      <c r="F215" s="3"/>
      <c r="G215" s="27"/>
      <c r="H215" s="27"/>
      <c r="K215" s="1"/>
      <c r="L215" s="3"/>
      <c r="M215" s="1"/>
      <c r="N215" s="1"/>
      <c r="Q215" s="1"/>
      <c r="R215" s="28"/>
      <c r="S215" s="28"/>
      <c r="X215" s="1"/>
      <c r="Y215" s="3"/>
      <c r="Z215" s="1"/>
      <c r="AC215" s="1"/>
      <c r="AD215" s="3"/>
      <c r="AE215" s="1"/>
      <c r="AF215" s="1"/>
      <c r="AG215" s="1"/>
      <c r="AH215" s="1"/>
    </row>
    <row r="216" spans="2:34" x14ac:dyDescent="0.55000000000000004">
      <c r="B216" s="1"/>
      <c r="C216" s="1"/>
      <c r="D216" s="1"/>
      <c r="E216" s="1"/>
      <c r="F216" s="3"/>
      <c r="G216" s="27"/>
      <c r="H216" s="27"/>
      <c r="K216" s="1"/>
      <c r="L216" s="3"/>
      <c r="M216" s="1"/>
      <c r="N216" s="1"/>
      <c r="Q216" s="1"/>
      <c r="R216" s="28"/>
      <c r="S216" s="28"/>
      <c r="X216" s="1"/>
      <c r="Y216" s="3"/>
      <c r="Z216" s="1"/>
      <c r="AC216" s="1"/>
      <c r="AD216" s="3"/>
      <c r="AE216" s="1"/>
      <c r="AF216" s="1"/>
      <c r="AG216" s="1"/>
      <c r="AH216" s="1"/>
    </row>
    <row r="217" spans="2:34" x14ac:dyDescent="0.55000000000000004">
      <c r="B217" s="1"/>
      <c r="C217" s="1"/>
      <c r="D217" s="1"/>
      <c r="E217" s="1"/>
      <c r="F217" s="3"/>
      <c r="G217" s="27"/>
      <c r="H217" s="27"/>
      <c r="K217" s="1"/>
      <c r="L217" s="3"/>
      <c r="M217" s="1"/>
      <c r="N217" s="1"/>
      <c r="Q217" s="1"/>
      <c r="R217" s="28"/>
      <c r="S217" s="28"/>
      <c r="X217" s="1"/>
      <c r="Y217" s="3"/>
      <c r="Z217" s="1"/>
      <c r="AC217" s="1"/>
      <c r="AD217" s="3"/>
      <c r="AE217" s="1"/>
      <c r="AF217" s="1"/>
      <c r="AG217" s="1"/>
      <c r="AH217" s="1"/>
    </row>
    <row r="218" spans="2:34" x14ac:dyDescent="0.55000000000000004">
      <c r="B218" s="1"/>
      <c r="C218" s="1"/>
      <c r="D218" s="1"/>
      <c r="E218" s="1"/>
      <c r="F218" s="3"/>
      <c r="G218" s="27"/>
      <c r="H218" s="27"/>
      <c r="K218" s="1"/>
      <c r="L218" s="3"/>
      <c r="M218" s="1"/>
      <c r="N218" s="1"/>
      <c r="Q218" s="1"/>
      <c r="R218" s="28"/>
      <c r="S218" s="28"/>
      <c r="X218" s="1"/>
      <c r="Y218" s="3"/>
      <c r="Z218" s="1"/>
      <c r="AC218" s="1"/>
      <c r="AD218" s="3"/>
      <c r="AE218" s="1"/>
      <c r="AF218" s="1"/>
      <c r="AG218" s="1"/>
      <c r="AH218" s="1"/>
    </row>
    <row r="219" spans="2:34" x14ac:dyDescent="0.55000000000000004">
      <c r="B219" s="1"/>
      <c r="C219" s="1"/>
      <c r="D219" s="1"/>
      <c r="E219" s="1"/>
      <c r="F219" s="3"/>
      <c r="G219" s="27"/>
      <c r="H219" s="27"/>
      <c r="K219" s="1"/>
      <c r="L219" s="3"/>
      <c r="M219" s="1"/>
      <c r="N219" s="1"/>
      <c r="Q219" s="1"/>
      <c r="R219" s="28"/>
      <c r="S219" s="28"/>
      <c r="X219" s="1"/>
      <c r="Y219" s="3"/>
      <c r="Z219" s="1"/>
      <c r="AC219" s="1"/>
      <c r="AD219" s="3"/>
      <c r="AE219" s="1"/>
      <c r="AF219" s="1"/>
      <c r="AG219" s="1"/>
      <c r="AH219" s="1"/>
    </row>
    <row r="220" spans="2:34" x14ac:dyDescent="0.55000000000000004">
      <c r="B220" s="1"/>
      <c r="C220" s="1"/>
      <c r="D220" s="1"/>
      <c r="E220" s="1"/>
      <c r="F220" s="3"/>
      <c r="G220" s="27"/>
      <c r="H220" s="27"/>
      <c r="K220" s="1"/>
      <c r="L220" s="3"/>
      <c r="M220" s="1"/>
      <c r="N220" s="1"/>
      <c r="Q220" s="1"/>
      <c r="R220" s="28"/>
      <c r="S220" s="28"/>
      <c r="X220" s="1"/>
      <c r="Y220" s="3"/>
      <c r="Z220" s="1"/>
      <c r="AC220" s="1"/>
      <c r="AD220" s="3"/>
      <c r="AE220" s="1"/>
      <c r="AF220" s="1"/>
      <c r="AG220" s="1"/>
      <c r="AH220" s="1"/>
    </row>
    <row r="221" spans="2:34" x14ac:dyDescent="0.55000000000000004">
      <c r="B221" s="1"/>
      <c r="C221" s="1"/>
      <c r="D221" s="1"/>
      <c r="E221" s="1"/>
      <c r="F221" s="3"/>
      <c r="G221" s="27"/>
      <c r="H221" s="27"/>
      <c r="K221" s="1"/>
      <c r="L221" s="3"/>
      <c r="M221" s="1"/>
      <c r="N221" s="1"/>
      <c r="Q221" s="1"/>
      <c r="R221" s="28"/>
      <c r="S221" s="28"/>
      <c r="X221" s="1"/>
      <c r="Y221" s="3"/>
      <c r="Z221" s="1"/>
      <c r="AC221" s="1"/>
      <c r="AD221" s="3"/>
      <c r="AE221" s="1"/>
      <c r="AF221" s="1"/>
      <c r="AG221" s="1"/>
      <c r="AH221" s="1"/>
    </row>
    <row r="222" spans="2:34" x14ac:dyDescent="0.55000000000000004">
      <c r="B222" s="1"/>
      <c r="C222" s="1"/>
      <c r="D222" s="1"/>
      <c r="E222" s="1"/>
      <c r="F222" s="3"/>
      <c r="G222" s="27"/>
      <c r="H222" s="27"/>
      <c r="K222" s="1"/>
      <c r="L222" s="3"/>
      <c r="M222" s="1"/>
      <c r="N222" s="1"/>
      <c r="Q222" s="1"/>
      <c r="R222" s="28"/>
      <c r="S222" s="28"/>
      <c r="X222" s="1"/>
      <c r="Y222" s="3"/>
      <c r="Z222" s="1"/>
      <c r="AC222" s="1"/>
      <c r="AD222" s="3"/>
      <c r="AE222" s="1"/>
      <c r="AF222" s="1"/>
      <c r="AG222" s="1"/>
      <c r="AH222" s="1"/>
    </row>
    <row r="223" spans="2:34" x14ac:dyDescent="0.55000000000000004">
      <c r="B223" s="1"/>
      <c r="C223" s="1"/>
      <c r="D223" s="1"/>
      <c r="E223" s="1"/>
      <c r="F223" s="3"/>
      <c r="G223" s="27"/>
      <c r="H223" s="27"/>
      <c r="K223" s="1"/>
      <c r="L223" s="3"/>
      <c r="M223" s="1"/>
      <c r="N223" s="1"/>
      <c r="Q223" s="1"/>
      <c r="R223" s="28"/>
      <c r="S223" s="28"/>
      <c r="X223" s="1"/>
      <c r="Y223" s="3"/>
      <c r="Z223" s="1"/>
      <c r="AC223" s="1"/>
      <c r="AD223" s="3"/>
      <c r="AE223" s="1"/>
      <c r="AF223" s="1"/>
      <c r="AG223" s="1"/>
      <c r="AH223" s="1"/>
    </row>
    <row r="224" spans="2:34" x14ac:dyDescent="0.55000000000000004">
      <c r="B224" s="1"/>
      <c r="C224" s="1"/>
      <c r="D224" s="1"/>
      <c r="E224" s="1"/>
      <c r="F224" s="3"/>
      <c r="G224" s="27"/>
      <c r="H224" s="27"/>
      <c r="K224" s="1"/>
      <c r="L224" s="3"/>
      <c r="M224" s="1"/>
      <c r="N224" s="1"/>
      <c r="Q224" s="1"/>
      <c r="R224" s="28"/>
      <c r="S224" s="28"/>
      <c r="X224" s="1"/>
      <c r="Y224" s="3"/>
      <c r="Z224" s="1"/>
      <c r="AC224" s="1"/>
      <c r="AD224" s="3"/>
      <c r="AE224" s="1"/>
      <c r="AF224" s="1"/>
      <c r="AG224" s="1"/>
      <c r="AH224" s="1"/>
    </row>
    <row r="225" spans="2:34" x14ac:dyDescent="0.55000000000000004">
      <c r="B225" s="1"/>
      <c r="C225" s="1"/>
      <c r="D225" s="1"/>
      <c r="E225" s="1"/>
      <c r="F225" s="3"/>
      <c r="G225" s="27"/>
      <c r="H225" s="27"/>
      <c r="K225" s="1"/>
      <c r="L225" s="3"/>
      <c r="M225" s="1"/>
      <c r="N225" s="1"/>
      <c r="Q225" s="1"/>
      <c r="R225" s="28"/>
      <c r="S225" s="28"/>
      <c r="X225" s="1"/>
      <c r="Y225" s="3"/>
      <c r="Z225" s="1"/>
      <c r="AC225" s="1"/>
      <c r="AD225" s="3"/>
      <c r="AE225" s="1"/>
      <c r="AF225" s="1"/>
      <c r="AG225" s="1"/>
      <c r="AH225" s="1"/>
    </row>
    <row r="226" spans="2:34" x14ac:dyDescent="0.55000000000000004">
      <c r="B226" s="1"/>
      <c r="C226" s="1"/>
      <c r="D226" s="1"/>
      <c r="E226" s="1"/>
      <c r="F226" s="3"/>
      <c r="G226" s="27"/>
      <c r="H226" s="27"/>
      <c r="K226" s="1"/>
      <c r="L226" s="3"/>
      <c r="M226" s="1"/>
      <c r="N226" s="1"/>
      <c r="Q226" s="1"/>
      <c r="R226" s="28"/>
      <c r="S226" s="28"/>
      <c r="X226" s="1"/>
      <c r="Y226" s="3"/>
      <c r="Z226" s="1"/>
      <c r="AC226" s="1"/>
      <c r="AD226" s="3"/>
      <c r="AE226" s="1"/>
      <c r="AF226" s="1"/>
      <c r="AG226" s="1"/>
      <c r="AH226" s="1"/>
    </row>
    <row r="227" spans="2:34" x14ac:dyDescent="0.55000000000000004">
      <c r="B227" s="1"/>
      <c r="C227" s="1"/>
      <c r="D227" s="1"/>
      <c r="E227" s="1"/>
      <c r="F227" s="3"/>
      <c r="G227" s="27"/>
      <c r="H227" s="27"/>
      <c r="K227" s="1"/>
      <c r="L227" s="3"/>
      <c r="M227" s="1"/>
      <c r="N227" s="1"/>
      <c r="Q227" s="1"/>
      <c r="R227" s="28"/>
      <c r="S227" s="28"/>
      <c r="X227" s="1"/>
      <c r="Y227" s="3"/>
      <c r="Z227" s="1"/>
      <c r="AC227" s="1"/>
      <c r="AD227" s="3"/>
      <c r="AE227" s="1"/>
      <c r="AF227" s="1"/>
      <c r="AG227" s="1"/>
      <c r="AH227" s="1"/>
    </row>
    <row r="228" spans="2:34" x14ac:dyDescent="0.55000000000000004">
      <c r="B228" s="1"/>
      <c r="C228" s="1"/>
      <c r="D228" s="1"/>
      <c r="E228" s="1"/>
      <c r="F228" s="3"/>
      <c r="G228" s="27"/>
      <c r="H228" s="27"/>
      <c r="K228" s="1"/>
      <c r="L228" s="3"/>
      <c r="M228" s="1"/>
      <c r="N228" s="1"/>
      <c r="Q228" s="1"/>
      <c r="R228" s="28"/>
      <c r="S228" s="28"/>
      <c r="X228" s="1"/>
      <c r="Y228" s="3"/>
      <c r="Z228" s="1"/>
      <c r="AC228" s="1"/>
      <c r="AD228" s="3"/>
      <c r="AE228" s="1"/>
      <c r="AF228" s="1"/>
      <c r="AG228" s="1"/>
      <c r="AH228" s="1"/>
    </row>
    <row r="229" spans="2:34" x14ac:dyDescent="0.55000000000000004">
      <c r="B229" s="1"/>
      <c r="C229" s="1"/>
      <c r="D229" s="1"/>
      <c r="E229" s="1"/>
      <c r="F229" s="3"/>
      <c r="G229" s="27"/>
      <c r="H229" s="27"/>
      <c r="K229" s="1"/>
      <c r="L229" s="3"/>
      <c r="M229" s="1"/>
      <c r="N229" s="1"/>
      <c r="Q229" s="1"/>
      <c r="R229" s="28"/>
      <c r="S229" s="28"/>
      <c r="X229" s="1"/>
      <c r="Y229" s="3"/>
      <c r="Z229" s="1"/>
      <c r="AC229" s="1"/>
      <c r="AD229" s="3"/>
      <c r="AE229" s="1"/>
      <c r="AF229" s="1"/>
      <c r="AG229" s="1"/>
      <c r="AH229" s="1"/>
    </row>
    <row r="230" spans="2:34" x14ac:dyDescent="0.55000000000000004">
      <c r="B230" s="1"/>
      <c r="C230" s="1"/>
      <c r="D230" s="1"/>
      <c r="E230" s="1"/>
      <c r="F230" s="3"/>
      <c r="G230" s="27"/>
      <c r="H230" s="27"/>
      <c r="K230" s="1"/>
      <c r="L230" s="3"/>
      <c r="M230" s="1"/>
      <c r="N230" s="1"/>
      <c r="Q230" s="1"/>
      <c r="R230" s="28"/>
      <c r="S230" s="28"/>
      <c r="X230" s="1"/>
      <c r="Y230" s="3"/>
      <c r="Z230" s="1"/>
      <c r="AC230" s="1"/>
      <c r="AD230" s="3"/>
      <c r="AE230" s="1"/>
      <c r="AF230" s="1"/>
      <c r="AG230" s="1"/>
      <c r="AH230" s="1"/>
    </row>
    <row r="231" spans="2:34" x14ac:dyDescent="0.55000000000000004">
      <c r="B231" s="1"/>
      <c r="C231" s="1"/>
      <c r="D231" s="1"/>
      <c r="E231" s="1"/>
      <c r="F231" s="3"/>
      <c r="G231" s="27"/>
      <c r="H231" s="27"/>
      <c r="K231" s="1"/>
      <c r="L231" s="3"/>
      <c r="M231" s="1"/>
      <c r="N231" s="1"/>
      <c r="Q231" s="1"/>
      <c r="R231" s="28"/>
      <c r="S231" s="28"/>
      <c r="X231" s="1"/>
      <c r="Y231" s="3"/>
      <c r="Z231" s="1"/>
      <c r="AC231" s="1"/>
      <c r="AD231" s="3"/>
      <c r="AE231" s="1"/>
      <c r="AF231" s="1"/>
      <c r="AG231" s="1"/>
      <c r="AH231" s="1"/>
    </row>
    <row r="232" spans="2:34" x14ac:dyDescent="0.55000000000000004">
      <c r="B232" s="1"/>
      <c r="C232" s="1"/>
      <c r="D232" s="1"/>
      <c r="E232" s="1"/>
      <c r="F232" s="3"/>
      <c r="G232" s="27"/>
      <c r="H232" s="27"/>
      <c r="K232" s="1"/>
      <c r="L232" s="3"/>
      <c r="M232" s="1"/>
      <c r="N232" s="1"/>
      <c r="Q232" s="1"/>
      <c r="R232" s="28"/>
      <c r="S232" s="28"/>
      <c r="X232" s="1"/>
      <c r="Y232" s="3"/>
      <c r="Z232" s="1"/>
      <c r="AC232" s="1"/>
      <c r="AD232" s="3"/>
      <c r="AE232" s="1"/>
      <c r="AF232" s="1"/>
      <c r="AG232" s="1"/>
      <c r="AH232" s="1"/>
    </row>
    <row r="233" spans="2:34" x14ac:dyDescent="0.55000000000000004">
      <c r="B233" s="1"/>
      <c r="C233" s="1"/>
      <c r="D233" s="1"/>
      <c r="E233" s="1"/>
      <c r="F233" s="3"/>
      <c r="G233" s="27"/>
      <c r="H233" s="27"/>
      <c r="K233" s="1"/>
      <c r="L233" s="3"/>
      <c r="M233" s="1"/>
      <c r="N233" s="1"/>
      <c r="Q233" s="1"/>
      <c r="R233" s="28"/>
      <c r="S233" s="28"/>
      <c r="X233" s="1"/>
      <c r="Y233" s="3"/>
      <c r="Z233" s="1"/>
      <c r="AC233" s="1"/>
      <c r="AD233" s="3"/>
      <c r="AE233" s="1"/>
      <c r="AF233" s="1"/>
      <c r="AG233" s="1"/>
      <c r="AH233" s="1"/>
    </row>
    <row r="234" spans="2:34" x14ac:dyDescent="0.55000000000000004">
      <c r="B234" s="1"/>
      <c r="C234" s="1"/>
      <c r="D234" s="1"/>
      <c r="E234" s="1"/>
      <c r="F234" s="3"/>
      <c r="G234" s="27"/>
      <c r="H234" s="27"/>
      <c r="K234" s="1"/>
      <c r="L234" s="3"/>
      <c r="M234" s="1"/>
      <c r="N234" s="1"/>
      <c r="Q234" s="1"/>
      <c r="R234" s="28"/>
      <c r="S234" s="28"/>
      <c r="X234" s="1"/>
      <c r="Y234" s="3"/>
      <c r="Z234" s="1"/>
      <c r="AC234" s="1"/>
      <c r="AD234" s="3"/>
      <c r="AE234" s="1"/>
      <c r="AF234" s="1"/>
      <c r="AG234" s="1"/>
      <c r="AH234" s="1"/>
    </row>
    <row r="235" spans="2:34" x14ac:dyDescent="0.55000000000000004">
      <c r="B235" s="1"/>
      <c r="C235" s="1"/>
      <c r="D235" s="1"/>
      <c r="E235" s="1"/>
      <c r="F235" s="3"/>
      <c r="G235" s="27"/>
      <c r="H235" s="27"/>
      <c r="K235" s="1"/>
      <c r="L235" s="3"/>
      <c r="M235" s="1"/>
      <c r="N235" s="1"/>
      <c r="Q235" s="1"/>
      <c r="R235" s="28"/>
      <c r="S235" s="28"/>
      <c r="X235" s="1"/>
      <c r="Y235" s="3"/>
      <c r="Z235" s="1"/>
      <c r="AC235" s="1"/>
      <c r="AD235" s="3"/>
      <c r="AE235" s="1"/>
      <c r="AF235" s="1"/>
      <c r="AG235" s="1"/>
      <c r="AH235" s="1"/>
    </row>
    <row r="236" spans="2:34" x14ac:dyDescent="0.55000000000000004">
      <c r="B236" s="1"/>
      <c r="C236" s="1"/>
      <c r="D236" s="1"/>
      <c r="E236" s="1"/>
      <c r="F236" s="3"/>
      <c r="G236" s="27"/>
      <c r="H236" s="27"/>
      <c r="K236" s="1"/>
      <c r="L236" s="3"/>
      <c r="M236" s="1"/>
      <c r="N236" s="1"/>
      <c r="Q236" s="1"/>
      <c r="R236" s="28"/>
      <c r="S236" s="28"/>
      <c r="X236" s="1"/>
      <c r="Y236" s="3"/>
      <c r="Z236" s="1"/>
      <c r="AC236" s="1"/>
      <c r="AD236" s="3"/>
      <c r="AE236" s="1"/>
      <c r="AF236" s="1"/>
      <c r="AG236" s="1"/>
      <c r="AH236" s="1"/>
    </row>
    <row r="237" spans="2:34" x14ac:dyDescent="0.55000000000000004">
      <c r="B237" s="1"/>
      <c r="C237" s="1"/>
      <c r="D237" s="1"/>
      <c r="E237" s="1"/>
      <c r="F237" s="3"/>
      <c r="G237" s="27"/>
      <c r="H237" s="27"/>
      <c r="K237" s="1"/>
      <c r="L237" s="3"/>
      <c r="M237" s="1"/>
      <c r="N237" s="1"/>
      <c r="Q237" s="1"/>
      <c r="R237" s="28"/>
      <c r="S237" s="28"/>
      <c r="X237" s="1"/>
      <c r="Y237" s="3"/>
      <c r="Z237" s="1"/>
      <c r="AC237" s="1"/>
      <c r="AD237" s="3"/>
      <c r="AE237" s="1"/>
      <c r="AF237" s="1"/>
      <c r="AG237" s="1"/>
      <c r="AH237" s="1"/>
    </row>
    <row r="238" spans="2:34" x14ac:dyDescent="0.55000000000000004">
      <c r="B238" s="1"/>
      <c r="C238" s="1"/>
      <c r="D238" s="1"/>
      <c r="E238" s="1"/>
      <c r="F238" s="3"/>
      <c r="G238" s="27"/>
      <c r="H238" s="27"/>
      <c r="K238" s="1"/>
      <c r="L238" s="3"/>
      <c r="M238" s="1"/>
      <c r="N238" s="1"/>
      <c r="Q238" s="1"/>
      <c r="R238" s="28"/>
      <c r="S238" s="28"/>
      <c r="X238" s="1"/>
      <c r="Y238" s="3"/>
      <c r="Z238" s="1"/>
      <c r="AC238" s="1"/>
      <c r="AD238" s="3"/>
      <c r="AE238" s="1"/>
      <c r="AF238" s="1"/>
      <c r="AG238" s="1"/>
      <c r="AH238" s="1"/>
    </row>
    <row r="239" spans="2:34" x14ac:dyDescent="0.55000000000000004">
      <c r="B239" s="1"/>
      <c r="C239" s="1"/>
      <c r="D239" s="1"/>
      <c r="E239" s="1"/>
      <c r="F239" s="3"/>
      <c r="G239" s="27"/>
      <c r="H239" s="27"/>
      <c r="K239" s="1"/>
      <c r="L239" s="3"/>
      <c r="M239" s="1"/>
      <c r="N239" s="1"/>
      <c r="Q239" s="1"/>
      <c r="R239" s="28"/>
      <c r="S239" s="28"/>
      <c r="X239" s="1"/>
      <c r="Y239" s="3"/>
      <c r="Z239" s="1"/>
      <c r="AC239" s="1"/>
      <c r="AD239" s="3"/>
      <c r="AE239" s="1"/>
      <c r="AF239" s="1"/>
      <c r="AG239" s="1"/>
      <c r="AH239" s="1"/>
    </row>
    <row r="240" spans="2:34" x14ac:dyDescent="0.55000000000000004">
      <c r="B240" s="1"/>
      <c r="C240" s="1"/>
      <c r="D240" s="1"/>
      <c r="E240" s="1"/>
      <c r="F240" s="3"/>
      <c r="G240" s="27"/>
      <c r="H240" s="27"/>
      <c r="K240" s="1"/>
      <c r="L240" s="3"/>
      <c r="M240" s="1"/>
      <c r="N240" s="1"/>
      <c r="Q240" s="1"/>
      <c r="R240" s="28"/>
      <c r="S240" s="28"/>
      <c r="X240" s="1"/>
      <c r="Y240" s="3"/>
      <c r="Z240" s="1"/>
      <c r="AC240" s="1"/>
      <c r="AD240" s="3"/>
      <c r="AE240" s="1"/>
      <c r="AF240" s="1"/>
      <c r="AG240" s="1"/>
      <c r="AH240" s="1"/>
    </row>
    <row r="241" spans="2:34" x14ac:dyDescent="0.55000000000000004">
      <c r="B241" s="1"/>
      <c r="C241" s="1"/>
      <c r="D241" s="1"/>
      <c r="E241" s="1"/>
      <c r="F241" s="3"/>
      <c r="G241" s="27"/>
      <c r="H241" s="27"/>
      <c r="K241" s="1"/>
      <c r="L241" s="3"/>
      <c r="M241" s="1"/>
      <c r="N241" s="1"/>
      <c r="Q241" s="1"/>
      <c r="R241" s="28"/>
      <c r="S241" s="28"/>
      <c r="X241" s="1"/>
      <c r="Y241" s="3"/>
      <c r="Z241" s="1"/>
      <c r="AC241" s="1"/>
      <c r="AD241" s="3"/>
      <c r="AE241" s="1"/>
      <c r="AF241" s="1"/>
      <c r="AG241" s="1"/>
      <c r="AH241" s="1"/>
    </row>
    <row r="242" spans="2:34" x14ac:dyDescent="0.55000000000000004">
      <c r="B242" s="1"/>
      <c r="C242" s="1"/>
      <c r="D242" s="1"/>
      <c r="E242" s="1"/>
      <c r="F242" s="3"/>
      <c r="G242" s="27"/>
      <c r="H242" s="27"/>
      <c r="K242" s="1"/>
      <c r="L242" s="3"/>
      <c r="M242" s="1"/>
      <c r="N242" s="1"/>
      <c r="Q242" s="1"/>
      <c r="R242" s="28"/>
      <c r="S242" s="28"/>
      <c r="X242" s="1"/>
      <c r="Y242" s="3"/>
      <c r="Z242" s="1"/>
      <c r="AC242" s="1"/>
      <c r="AD242" s="3"/>
      <c r="AE242" s="1"/>
      <c r="AF242" s="1"/>
      <c r="AG242" s="1"/>
      <c r="AH242" s="1"/>
    </row>
    <row r="243" spans="2:34" x14ac:dyDescent="0.55000000000000004">
      <c r="B243" s="1"/>
      <c r="C243" s="1"/>
      <c r="D243" s="1"/>
      <c r="E243" s="1"/>
      <c r="F243" s="3"/>
      <c r="G243" s="27"/>
      <c r="H243" s="27"/>
      <c r="K243" s="1"/>
      <c r="L243" s="3"/>
      <c r="M243" s="1"/>
      <c r="N243" s="1"/>
      <c r="Q243" s="1"/>
      <c r="R243" s="28"/>
      <c r="S243" s="28"/>
      <c r="X243" s="1"/>
      <c r="Y243" s="3"/>
      <c r="Z243" s="1"/>
      <c r="AC243" s="1"/>
      <c r="AD243" s="3"/>
      <c r="AE243" s="1"/>
      <c r="AF243" s="1"/>
      <c r="AG243" s="1"/>
      <c r="AH243" s="1"/>
    </row>
    <row r="244" spans="2:34" x14ac:dyDescent="0.55000000000000004">
      <c r="B244" s="1"/>
      <c r="C244" s="1"/>
      <c r="D244" s="1"/>
      <c r="E244" s="1"/>
      <c r="F244" s="3"/>
      <c r="G244" s="27"/>
      <c r="H244" s="27"/>
      <c r="K244" s="1"/>
      <c r="L244" s="3"/>
      <c r="M244" s="1"/>
      <c r="N244" s="1"/>
      <c r="Q244" s="1"/>
      <c r="R244" s="28"/>
      <c r="S244" s="28"/>
      <c r="X244" s="1"/>
      <c r="Y244" s="3"/>
      <c r="Z244" s="1"/>
      <c r="AC244" s="1"/>
      <c r="AD244" s="3"/>
      <c r="AE244" s="1"/>
      <c r="AF244" s="1"/>
      <c r="AG244" s="1"/>
      <c r="AH244" s="1"/>
    </row>
    <row r="245" spans="2:34" x14ac:dyDescent="0.55000000000000004">
      <c r="B245" s="1"/>
      <c r="C245" s="1"/>
      <c r="D245" s="1"/>
      <c r="E245" s="1"/>
      <c r="F245" s="3"/>
      <c r="G245" s="27"/>
      <c r="H245" s="27"/>
      <c r="K245" s="1"/>
      <c r="L245" s="3"/>
      <c r="M245" s="1"/>
      <c r="N245" s="1"/>
      <c r="Q245" s="1"/>
      <c r="R245" s="28"/>
      <c r="S245" s="28"/>
      <c r="X245" s="1"/>
      <c r="Y245" s="3"/>
      <c r="Z245" s="1"/>
      <c r="AC245" s="1"/>
      <c r="AD245" s="3"/>
      <c r="AE245" s="1"/>
      <c r="AF245" s="1"/>
      <c r="AG245" s="1"/>
      <c r="AH245" s="1"/>
    </row>
    <row r="246" spans="2:34" x14ac:dyDescent="0.55000000000000004">
      <c r="B246" s="1"/>
      <c r="C246" s="1"/>
      <c r="D246" s="1"/>
      <c r="E246" s="1"/>
      <c r="F246" s="3"/>
      <c r="G246" s="27"/>
      <c r="H246" s="27"/>
      <c r="K246" s="1"/>
      <c r="L246" s="3"/>
      <c r="M246" s="1"/>
      <c r="N246" s="1"/>
      <c r="Q246" s="1"/>
      <c r="R246" s="28"/>
      <c r="S246" s="28"/>
      <c r="X246" s="1"/>
      <c r="Y246" s="3"/>
      <c r="Z246" s="1"/>
      <c r="AC246" s="1"/>
      <c r="AD246" s="3"/>
      <c r="AE246" s="1"/>
      <c r="AF246" s="1"/>
      <c r="AG246" s="1"/>
      <c r="AH246" s="1"/>
    </row>
    <row r="247" spans="2:34" x14ac:dyDescent="0.55000000000000004">
      <c r="B247" s="1"/>
      <c r="C247" s="1"/>
      <c r="D247" s="1"/>
      <c r="E247" s="1"/>
      <c r="F247" s="3"/>
      <c r="G247" s="27"/>
      <c r="H247" s="27"/>
      <c r="K247" s="1"/>
      <c r="L247" s="3"/>
      <c r="M247" s="1"/>
      <c r="N247" s="1"/>
      <c r="Q247" s="1"/>
      <c r="R247" s="28"/>
      <c r="S247" s="28"/>
      <c r="X247" s="1"/>
      <c r="Y247" s="3"/>
      <c r="Z247" s="1"/>
      <c r="AC247" s="1"/>
      <c r="AD247" s="3"/>
      <c r="AE247" s="1"/>
      <c r="AF247" s="1"/>
      <c r="AG247" s="1"/>
      <c r="AH247" s="1"/>
    </row>
    <row r="248" spans="2:34" x14ac:dyDescent="0.55000000000000004">
      <c r="B248" s="1"/>
      <c r="C248" s="1"/>
      <c r="D248" s="1"/>
      <c r="E248" s="1"/>
      <c r="F248" s="3"/>
      <c r="G248" s="27"/>
      <c r="H248" s="27"/>
      <c r="K248" s="1"/>
      <c r="L248" s="3"/>
      <c r="M248" s="1"/>
      <c r="N248" s="1"/>
      <c r="Q248" s="1"/>
      <c r="R248" s="28"/>
      <c r="S248" s="28"/>
      <c r="X248" s="1"/>
      <c r="Y248" s="3"/>
      <c r="Z248" s="1"/>
      <c r="AC248" s="1"/>
      <c r="AD248" s="3"/>
      <c r="AE248" s="1"/>
      <c r="AF248" s="1"/>
      <c r="AG248" s="1"/>
      <c r="AH248" s="1"/>
    </row>
    <row r="249" spans="2:34" x14ac:dyDescent="0.55000000000000004">
      <c r="B249" s="1"/>
      <c r="C249" s="1"/>
      <c r="D249" s="1"/>
      <c r="E249" s="1"/>
      <c r="F249" s="3"/>
      <c r="G249" s="27"/>
      <c r="H249" s="27"/>
      <c r="K249" s="1"/>
      <c r="L249" s="3"/>
      <c r="M249" s="1"/>
      <c r="N249" s="1"/>
      <c r="Q249" s="1"/>
      <c r="R249" s="28"/>
      <c r="S249" s="28"/>
      <c r="X249" s="1"/>
      <c r="Y249" s="3"/>
      <c r="Z249" s="1"/>
      <c r="AC249" s="1"/>
      <c r="AD249" s="3"/>
      <c r="AE249" s="1"/>
      <c r="AF249" s="1"/>
      <c r="AG249" s="1"/>
      <c r="AH249" s="1"/>
    </row>
    <row r="250" spans="2:34" x14ac:dyDescent="0.55000000000000004">
      <c r="B250" s="1"/>
      <c r="C250" s="1"/>
      <c r="D250" s="1"/>
      <c r="E250" s="1"/>
      <c r="F250" s="3"/>
      <c r="G250" s="27"/>
      <c r="H250" s="27"/>
      <c r="K250" s="1"/>
      <c r="L250" s="3"/>
      <c r="M250" s="1"/>
      <c r="N250" s="1"/>
      <c r="Q250" s="1"/>
      <c r="R250" s="28"/>
      <c r="S250" s="28"/>
      <c r="X250" s="1"/>
      <c r="Y250" s="3"/>
      <c r="Z250" s="1"/>
      <c r="AC250" s="1"/>
      <c r="AD250" s="3"/>
      <c r="AE250" s="1"/>
      <c r="AF250" s="1"/>
      <c r="AG250" s="1"/>
      <c r="AH250" s="1"/>
    </row>
    <row r="251" spans="2:34" x14ac:dyDescent="0.55000000000000004">
      <c r="B251" s="1"/>
      <c r="C251" s="1"/>
      <c r="D251" s="1"/>
      <c r="E251" s="1"/>
      <c r="F251" s="3"/>
      <c r="G251" s="27"/>
      <c r="H251" s="27"/>
      <c r="K251" s="1"/>
      <c r="L251" s="3"/>
      <c r="M251" s="1"/>
      <c r="N251" s="1"/>
      <c r="Q251" s="1"/>
      <c r="R251" s="28"/>
      <c r="S251" s="28"/>
      <c r="X251" s="1"/>
      <c r="Y251" s="3"/>
      <c r="Z251" s="1"/>
      <c r="AC251" s="1"/>
      <c r="AD251" s="3"/>
      <c r="AE251" s="1"/>
      <c r="AF251" s="1"/>
      <c r="AG251" s="1"/>
      <c r="AH251" s="1"/>
    </row>
    <row r="252" spans="2:34" x14ac:dyDescent="0.55000000000000004">
      <c r="B252" s="1"/>
      <c r="C252" s="1"/>
      <c r="D252" s="1"/>
      <c r="E252" s="1"/>
      <c r="F252" s="3"/>
      <c r="G252" s="27"/>
      <c r="H252" s="27"/>
      <c r="K252" s="1"/>
      <c r="L252" s="3"/>
      <c r="M252" s="1"/>
      <c r="N252" s="1"/>
      <c r="Q252" s="1"/>
      <c r="R252" s="28"/>
      <c r="S252" s="28"/>
      <c r="X252" s="1"/>
      <c r="Y252" s="3"/>
      <c r="Z252" s="1"/>
      <c r="AC252" s="1"/>
      <c r="AD252" s="3"/>
      <c r="AE252" s="1"/>
      <c r="AF252" s="1"/>
      <c r="AG252" s="1"/>
      <c r="AH252" s="1"/>
    </row>
    <row r="253" spans="2:34" x14ac:dyDescent="0.55000000000000004">
      <c r="B253" s="1"/>
      <c r="C253" s="1"/>
      <c r="D253" s="1"/>
      <c r="E253" s="1"/>
      <c r="F253" s="3"/>
      <c r="G253" s="27"/>
      <c r="H253" s="27"/>
      <c r="K253" s="1"/>
      <c r="L253" s="3"/>
      <c r="M253" s="1"/>
      <c r="N253" s="1"/>
      <c r="Q253" s="1"/>
      <c r="R253" s="28"/>
      <c r="S253" s="28"/>
      <c r="X253" s="1"/>
      <c r="Y253" s="3"/>
      <c r="Z253" s="1"/>
      <c r="AC253" s="1"/>
      <c r="AD253" s="3"/>
      <c r="AE253" s="1"/>
      <c r="AF253" s="1"/>
      <c r="AG253" s="1"/>
      <c r="AH253" s="1"/>
    </row>
    <row r="254" spans="2:34" x14ac:dyDescent="0.55000000000000004">
      <c r="B254" s="1"/>
      <c r="C254" s="1"/>
      <c r="D254" s="1"/>
      <c r="E254" s="1"/>
      <c r="F254" s="3"/>
      <c r="G254" s="27"/>
      <c r="H254" s="27"/>
      <c r="K254" s="1"/>
      <c r="L254" s="3"/>
      <c r="M254" s="1"/>
      <c r="N254" s="1"/>
      <c r="Q254" s="1"/>
      <c r="R254" s="28"/>
      <c r="S254" s="28"/>
      <c r="X254" s="1"/>
      <c r="Y254" s="3"/>
      <c r="Z254" s="1"/>
      <c r="AC254" s="1"/>
      <c r="AD254" s="3"/>
      <c r="AE254" s="1"/>
      <c r="AF254" s="1"/>
      <c r="AG254" s="1"/>
      <c r="AH254" s="1"/>
    </row>
    <row r="255" spans="2:34" x14ac:dyDescent="0.55000000000000004">
      <c r="B255" s="1"/>
      <c r="C255" s="1"/>
      <c r="D255" s="1"/>
      <c r="E255" s="1"/>
      <c r="F255" s="3"/>
      <c r="G255" s="27"/>
      <c r="H255" s="27"/>
      <c r="K255" s="1"/>
      <c r="L255" s="3"/>
      <c r="M255" s="1"/>
      <c r="N255" s="1"/>
      <c r="Q255" s="1"/>
      <c r="R255" s="28"/>
      <c r="S255" s="28"/>
      <c r="X255" s="1"/>
      <c r="Y255" s="3"/>
      <c r="Z255" s="1"/>
      <c r="AC255" s="1"/>
      <c r="AD255" s="3"/>
      <c r="AE255" s="1"/>
      <c r="AF255" s="1"/>
      <c r="AG255" s="1"/>
      <c r="AH255" s="1"/>
    </row>
    <row r="256" spans="2:34" x14ac:dyDescent="0.55000000000000004">
      <c r="B256" s="1"/>
      <c r="C256" s="1"/>
      <c r="D256" s="1"/>
      <c r="E256" s="1"/>
      <c r="F256" s="3"/>
      <c r="G256" s="27"/>
      <c r="H256" s="27"/>
      <c r="K256" s="1"/>
      <c r="L256" s="3"/>
      <c r="M256" s="1"/>
      <c r="N256" s="1"/>
      <c r="Q256" s="1"/>
      <c r="R256" s="28"/>
      <c r="S256" s="28"/>
      <c r="X256" s="1"/>
      <c r="Y256" s="3"/>
      <c r="Z256" s="1"/>
      <c r="AC256" s="1"/>
      <c r="AD256" s="3"/>
      <c r="AE256" s="1"/>
      <c r="AF256" s="1"/>
      <c r="AG256" s="1"/>
      <c r="AH256" s="1"/>
    </row>
    <row r="257" spans="2:34" x14ac:dyDescent="0.55000000000000004">
      <c r="B257" s="1"/>
      <c r="C257" s="1"/>
      <c r="D257" s="1"/>
      <c r="E257" s="1"/>
      <c r="F257" s="3"/>
      <c r="G257" s="27"/>
      <c r="H257" s="27"/>
      <c r="K257" s="1"/>
      <c r="L257" s="3"/>
      <c r="M257" s="1"/>
      <c r="N257" s="1"/>
      <c r="Q257" s="1"/>
      <c r="R257" s="28"/>
      <c r="S257" s="28"/>
      <c r="X257" s="1"/>
      <c r="Y257" s="3"/>
      <c r="Z257" s="1"/>
      <c r="AC257" s="1"/>
      <c r="AD257" s="3"/>
      <c r="AE257" s="1"/>
      <c r="AF257" s="1"/>
      <c r="AG257" s="1"/>
      <c r="AH257" s="1"/>
    </row>
    <row r="258" spans="2:34" x14ac:dyDescent="0.55000000000000004">
      <c r="B258" s="1"/>
      <c r="C258" s="1"/>
      <c r="D258" s="1"/>
      <c r="E258" s="1"/>
      <c r="F258" s="3"/>
      <c r="G258" s="27"/>
      <c r="H258" s="27"/>
      <c r="K258" s="1"/>
      <c r="L258" s="3"/>
      <c r="M258" s="1"/>
      <c r="N258" s="1"/>
      <c r="Q258" s="1"/>
      <c r="R258" s="28"/>
      <c r="S258" s="28"/>
      <c r="X258" s="1"/>
      <c r="Y258" s="3"/>
      <c r="Z258" s="1"/>
      <c r="AC258" s="1"/>
      <c r="AD258" s="3"/>
      <c r="AE258" s="1"/>
      <c r="AF258" s="1"/>
      <c r="AG258" s="1"/>
      <c r="AH258" s="1"/>
    </row>
    <row r="259" spans="2:34" x14ac:dyDescent="0.55000000000000004">
      <c r="B259" s="1"/>
      <c r="C259" s="1"/>
      <c r="D259" s="1"/>
      <c r="E259" s="1"/>
      <c r="F259" s="3"/>
      <c r="G259" s="27"/>
      <c r="H259" s="27"/>
      <c r="K259" s="1"/>
      <c r="L259" s="3"/>
      <c r="M259" s="1"/>
      <c r="N259" s="1"/>
      <c r="Q259" s="1"/>
      <c r="R259" s="28"/>
      <c r="S259" s="28"/>
      <c r="X259" s="1"/>
      <c r="Y259" s="3"/>
      <c r="Z259" s="1"/>
      <c r="AC259" s="1"/>
      <c r="AD259" s="3"/>
      <c r="AE259" s="1"/>
      <c r="AF259" s="1"/>
      <c r="AG259" s="1"/>
      <c r="AH259" s="1"/>
    </row>
    <row r="260" spans="2:34" x14ac:dyDescent="0.55000000000000004">
      <c r="B260" s="1"/>
      <c r="C260" s="1"/>
      <c r="D260" s="1"/>
      <c r="E260" s="1"/>
      <c r="F260" s="3"/>
      <c r="G260" s="27"/>
      <c r="H260" s="27"/>
      <c r="K260" s="1"/>
      <c r="L260" s="3"/>
      <c r="M260" s="1"/>
      <c r="N260" s="1"/>
      <c r="Q260" s="1"/>
      <c r="R260" s="28"/>
      <c r="S260" s="28"/>
      <c r="X260" s="1"/>
      <c r="Y260" s="3"/>
      <c r="Z260" s="1"/>
      <c r="AC260" s="1"/>
      <c r="AD260" s="3"/>
      <c r="AE260" s="1"/>
      <c r="AF260" s="1"/>
      <c r="AG260" s="1"/>
      <c r="AH260" s="1"/>
    </row>
    <row r="261" spans="2:34" x14ac:dyDescent="0.55000000000000004">
      <c r="B261" s="1"/>
      <c r="C261" s="1"/>
      <c r="D261" s="1"/>
      <c r="E261" s="1"/>
      <c r="F261" s="3"/>
      <c r="G261" s="27"/>
      <c r="H261" s="27"/>
      <c r="K261" s="1"/>
      <c r="L261" s="3"/>
      <c r="M261" s="1"/>
      <c r="N261" s="1"/>
      <c r="Q261" s="1"/>
      <c r="R261" s="28"/>
      <c r="S261" s="28"/>
      <c r="X261" s="1"/>
      <c r="Y261" s="3"/>
      <c r="Z261" s="1"/>
      <c r="AC261" s="1"/>
      <c r="AD261" s="3"/>
      <c r="AE261" s="1"/>
      <c r="AF261" s="1"/>
      <c r="AG261" s="1"/>
      <c r="AH261" s="1"/>
    </row>
    <row r="262" spans="2:34" x14ac:dyDescent="0.55000000000000004">
      <c r="B262" s="1"/>
      <c r="C262" s="1"/>
      <c r="D262" s="1"/>
      <c r="E262" s="1"/>
      <c r="F262" s="3"/>
      <c r="G262" s="27"/>
      <c r="H262" s="27"/>
      <c r="K262" s="1"/>
      <c r="L262" s="3"/>
      <c r="M262" s="1"/>
      <c r="N262" s="1"/>
      <c r="Q262" s="1"/>
      <c r="R262" s="28"/>
      <c r="S262" s="28"/>
      <c r="X262" s="1"/>
      <c r="Y262" s="3"/>
      <c r="Z262" s="1"/>
      <c r="AC262" s="1"/>
      <c r="AD262" s="3"/>
      <c r="AE262" s="1"/>
      <c r="AF262" s="1"/>
      <c r="AG262" s="1"/>
      <c r="AH262" s="1"/>
    </row>
    <row r="263" spans="2:34" x14ac:dyDescent="0.55000000000000004">
      <c r="B263" s="1"/>
      <c r="C263" s="1"/>
      <c r="D263" s="1"/>
      <c r="E263" s="1"/>
      <c r="F263" s="3"/>
      <c r="G263" s="27"/>
      <c r="H263" s="27"/>
      <c r="K263" s="1"/>
      <c r="L263" s="3"/>
      <c r="M263" s="1"/>
      <c r="N263" s="1"/>
      <c r="Q263" s="1"/>
      <c r="R263" s="28"/>
      <c r="S263" s="28"/>
      <c r="X263" s="1"/>
      <c r="Y263" s="3"/>
      <c r="Z263" s="1"/>
      <c r="AC263" s="1"/>
      <c r="AD263" s="3"/>
      <c r="AE263" s="1"/>
      <c r="AF263" s="1"/>
      <c r="AG263" s="1"/>
      <c r="AH263" s="1"/>
    </row>
    <row r="264" spans="2:34" x14ac:dyDescent="0.55000000000000004">
      <c r="B264" s="1"/>
      <c r="C264" s="1"/>
      <c r="D264" s="1"/>
      <c r="E264" s="1"/>
      <c r="F264" s="3"/>
      <c r="G264" s="27"/>
      <c r="H264" s="27"/>
      <c r="K264" s="1"/>
      <c r="L264" s="3"/>
      <c r="M264" s="1"/>
      <c r="N264" s="1"/>
      <c r="Q264" s="1"/>
      <c r="R264" s="28"/>
      <c r="S264" s="28"/>
      <c r="X264" s="1"/>
      <c r="Y264" s="3"/>
      <c r="Z264" s="1"/>
      <c r="AC264" s="1"/>
      <c r="AD264" s="3"/>
      <c r="AE264" s="1"/>
      <c r="AF264" s="1"/>
      <c r="AG264" s="1"/>
      <c r="AH264" s="1"/>
    </row>
    <row r="265" spans="2:34" x14ac:dyDescent="0.55000000000000004">
      <c r="B265" s="1"/>
      <c r="C265" s="1"/>
      <c r="D265" s="1"/>
      <c r="E265" s="1"/>
      <c r="F265" s="3"/>
      <c r="G265" s="27"/>
      <c r="H265" s="27"/>
      <c r="K265" s="1"/>
      <c r="L265" s="3"/>
      <c r="M265" s="1"/>
      <c r="N265" s="1"/>
      <c r="Q265" s="1"/>
      <c r="R265" s="28"/>
      <c r="S265" s="28"/>
      <c r="X265" s="1"/>
      <c r="Y265" s="3"/>
      <c r="Z265" s="1"/>
      <c r="AC265" s="1"/>
      <c r="AD265" s="3"/>
      <c r="AE265" s="1"/>
      <c r="AF265" s="1"/>
      <c r="AG265" s="1"/>
      <c r="AH265" s="1"/>
    </row>
    <row r="266" spans="2:34" x14ac:dyDescent="0.55000000000000004">
      <c r="B266" s="1"/>
      <c r="C266" s="1"/>
      <c r="D266" s="1"/>
      <c r="E266" s="1"/>
      <c r="F266" s="3"/>
      <c r="G266" s="27"/>
      <c r="H266" s="27"/>
      <c r="K266" s="1"/>
      <c r="L266" s="3"/>
      <c r="M266" s="1"/>
      <c r="N266" s="1"/>
      <c r="Q266" s="1"/>
      <c r="R266" s="28"/>
      <c r="S266" s="28"/>
      <c r="X266" s="1"/>
      <c r="Y266" s="3"/>
      <c r="Z266" s="1"/>
      <c r="AC266" s="1"/>
      <c r="AD266" s="3"/>
      <c r="AE266" s="1"/>
      <c r="AF266" s="1"/>
      <c r="AG266" s="1"/>
      <c r="AH266" s="1"/>
    </row>
    <row r="267" spans="2:34" x14ac:dyDescent="0.55000000000000004">
      <c r="B267" s="1"/>
      <c r="C267" s="1"/>
      <c r="D267" s="1"/>
      <c r="E267" s="1"/>
      <c r="F267" s="3"/>
      <c r="G267" s="27"/>
      <c r="H267" s="27"/>
      <c r="K267" s="1"/>
      <c r="L267" s="3"/>
      <c r="M267" s="1"/>
      <c r="N267" s="1"/>
      <c r="Q267" s="1"/>
      <c r="R267" s="28"/>
      <c r="S267" s="28"/>
      <c r="X267" s="1"/>
      <c r="Y267" s="3"/>
      <c r="Z267" s="1"/>
      <c r="AC267" s="1"/>
      <c r="AD267" s="3"/>
      <c r="AE267" s="1"/>
      <c r="AF267" s="1"/>
      <c r="AG267" s="1"/>
      <c r="AH267" s="1"/>
    </row>
    <row r="268" spans="2:34" x14ac:dyDescent="0.55000000000000004">
      <c r="B268" s="1"/>
      <c r="C268" s="1"/>
      <c r="D268" s="1"/>
      <c r="E268" s="1"/>
      <c r="F268" s="3"/>
      <c r="G268" s="27"/>
      <c r="H268" s="27"/>
      <c r="K268" s="1"/>
      <c r="L268" s="3"/>
      <c r="M268" s="1"/>
      <c r="N268" s="1"/>
      <c r="Q268" s="1"/>
      <c r="R268" s="28"/>
      <c r="S268" s="28"/>
      <c r="X268" s="1"/>
      <c r="Y268" s="3"/>
      <c r="Z268" s="1"/>
      <c r="AC268" s="1"/>
      <c r="AD268" s="3"/>
      <c r="AE268" s="1"/>
      <c r="AF268" s="1"/>
      <c r="AG268" s="1"/>
      <c r="AH268" s="1"/>
    </row>
    <row r="269" spans="2:34" x14ac:dyDescent="0.55000000000000004">
      <c r="B269" s="1"/>
      <c r="C269" s="1"/>
      <c r="D269" s="1"/>
      <c r="E269" s="1"/>
      <c r="F269" s="3"/>
      <c r="G269" s="27"/>
      <c r="H269" s="27"/>
      <c r="K269" s="1"/>
      <c r="L269" s="3"/>
      <c r="M269" s="1"/>
      <c r="N269" s="1"/>
      <c r="Q269" s="1"/>
      <c r="R269" s="28"/>
      <c r="S269" s="28"/>
      <c r="X269" s="1"/>
      <c r="Y269" s="3"/>
      <c r="Z269" s="1"/>
      <c r="AC269" s="1"/>
      <c r="AD269" s="3"/>
      <c r="AE269" s="1"/>
      <c r="AF269" s="1"/>
      <c r="AG269" s="1"/>
      <c r="AH269" s="1"/>
    </row>
    <row r="270" spans="2:34" x14ac:dyDescent="0.55000000000000004">
      <c r="B270" s="1"/>
      <c r="C270" s="1"/>
      <c r="D270" s="1"/>
      <c r="E270" s="1"/>
      <c r="F270" s="3"/>
      <c r="G270" s="27"/>
      <c r="H270" s="27"/>
      <c r="K270" s="1"/>
      <c r="L270" s="3"/>
      <c r="M270" s="1"/>
      <c r="N270" s="1"/>
      <c r="Q270" s="1"/>
      <c r="R270" s="28"/>
      <c r="S270" s="28"/>
      <c r="X270" s="1"/>
      <c r="Y270" s="3"/>
      <c r="Z270" s="1"/>
      <c r="AC270" s="1"/>
      <c r="AD270" s="3"/>
      <c r="AE270" s="1"/>
      <c r="AF270" s="1"/>
      <c r="AG270" s="1"/>
      <c r="AH270" s="1"/>
    </row>
    <row r="271" spans="2:34" x14ac:dyDescent="0.55000000000000004">
      <c r="B271" s="1"/>
      <c r="C271" s="1"/>
      <c r="D271" s="1"/>
      <c r="E271" s="1"/>
      <c r="F271" s="3"/>
      <c r="G271" s="27"/>
      <c r="H271" s="27"/>
      <c r="K271" s="1"/>
      <c r="L271" s="3"/>
      <c r="M271" s="1"/>
      <c r="N271" s="1"/>
      <c r="Q271" s="1"/>
      <c r="R271" s="28"/>
      <c r="S271" s="28"/>
      <c r="X271" s="1"/>
      <c r="Y271" s="3"/>
      <c r="Z271" s="1"/>
      <c r="AC271" s="1"/>
      <c r="AD271" s="3"/>
      <c r="AE271" s="1"/>
      <c r="AF271" s="1"/>
      <c r="AG271" s="1"/>
      <c r="AH271" s="1"/>
    </row>
    <row r="272" spans="2:34" x14ac:dyDescent="0.55000000000000004">
      <c r="B272" s="1"/>
      <c r="C272" s="1"/>
      <c r="D272" s="1"/>
      <c r="E272" s="1"/>
      <c r="F272" s="3"/>
      <c r="G272" s="27"/>
      <c r="H272" s="27"/>
      <c r="K272" s="1"/>
      <c r="L272" s="3"/>
      <c r="M272" s="1"/>
      <c r="N272" s="1"/>
      <c r="Q272" s="1"/>
      <c r="R272" s="28"/>
      <c r="S272" s="28"/>
      <c r="X272" s="1"/>
      <c r="Y272" s="3"/>
      <c r="Z272" s="1"/>
      <c r="AC272" s="1"/>
      <c r="AD272" s="3"/>
      <c r="AE272" s="1"/>
      <c r="AF272" s="1"/>
      <c r="AG272" s="1"/>
      <c r="AH272" s="1"/>
    </row>
    <row r="273" spans="2:34" x14ac:dyDescent="0.55000000000000004">
      <c r="B273" s="1"/>
      <c r="C273" s="1"/>
      <c r="D273" s="1"/>
      <c r="E273" s="1"/>
      <c r="F273" s="3"/>
      <c r="G273" s="27"/>
      <c r="H273" s="27"/>
      <c r="K273" s="1"/>
      <c r="L273" s="3"/>
      <c r="M273" s="1"/>
      <c r="N273" s="1"/>
      <c r="Q273" s="1"/>
      <c r="R273" s="28"/>
      <c r="S273" s="28"/>
      <c r="X273" s="1"/>
      <c r="Y273" s="3"/>
      <c r="Z273" s="1"/>
      <c r="AC273" s="1"/>
      <c r="AD273" s="3"/>
      <c r="AE273" s="1"/>
      <c r="AF273" s="1"/>
      <c r="AG273" s="1"/>
      <c r="AH273" s="1"/>
    </row>
    <row r="274" spans="2:34" x14ac:dyDescent="0.55000000000000004">
      <c r="B274" s="1"/>
      <c r="C274" s="1"/>
      <c r="D274" s="1"/>
      <c r="E274" s="1"/>
      <c r="F274" s="3"/>
      <c r="G274" s="27"/>
      <c r="H274" s="27"/>
      <c r="K274" s="1"/>
      <c r="L274" s="3"/>
      <c r="M274" s="1"/>
      <c r="N274" s="1"/>
      <c r="Q274" s="1"/>
      <c r="R274" s="28"/>
      <c r="S274" s="28"/>
      <c r="X274" s="1"/>
      <c r="Y274" s="3"/>
      <c r="Z274" s="1"/>
      <c r="AC274" s="1"/>
      <c r="AD274" s="3"/>
      <c r="AE274" s="1"/>
      <c r="AF274" s="1"/>
      <c r="AG274" s="1"/>
      <c r="AH274" s="1"/>
    </row>
    <row r="275" spans="2:34" x14ac:dyDescent="0.55000000000000004">
      <c r="B275" s="1"/>
      <c r="C275" s="1"/>
      <c r="D275" s="1"/>
      <c r="E275" s="1"/>
      <c r="F275" s="3"/>
      <c r="G275" s="27"/>
      <c r="H275" s="27"/>
      <c r="K275" s="1"/>
      <c r="L275" s="3"/>
      <c r="M275" s="1"/>
      <c r="N275" s="1"/>
      <c r="Q275" s="1"/>
      <c r="R275" s="28"/>
      <c r="S275" s="28"/>
      <c r="X275" s="1"/>
      <c r="Y275" s="3"/>
      <c r="Z275" s="1"/>
      <c r="AC275" s="1"/>
      <c r="AD275" s="3"/>
      <c r="AE275" s="1"/>
      <c r="AF275" s="1"/>
      <c r="AG275" s="1"/>
      <c r="AH275" s="1"/>
    </row>
    <row r="276" spans="2:34" x14ac:dyDescent="0.55000000000000004">
      <c r="B276" s="1"/>
      <c r="C276" s="1"/>
      <c r="D276" s="1"/>
      <c r="E276" s="1"/>
      <c r="F276" s="3"/>
      <c r="G276" s="27"/>
      <c r="H276" s="27"/>
      <c r="K276" s="1"/>
      <c r="L276" s="3"/>
      <c r="M276" s="1"/>
      <c r="N276" s="1"/>
      <c r="Q276" s="1"/>
      <c r="R276" s="28"/>
      <c r="S276" s="28"/>
      <c r="X276" s="1"/>
      <c r="Y276" s="3"/>
      <c r="Z276" s="1"/>
      <c r="AC276" s="1"/>
      <c r="AD276" s="3"/>
      <c r="AE276" s="1"/>
      <c r="AF276" s="1"/>
      <c r="AG276" s="1"/>
      <c r="AH276" s="1"/>
    </row>
    <row r="277" spans="2:34" x14ac:dyDescent="0.55000000000000004">
      <c r="B277" s="1"/>
      <c r="C277" s="1"/>
      <c r="D277" s="1"/>
      <c r="E277" s="1"/>
      <c r="F277" s="3"/>
      <c r="G277" s="27"/>
      <c r="H277" s="27"/>
      <c r="K277" s="1"/>
      <c r="L277" s="3"/>
      <c r="M277" s="1"/>
      <c r="N277" s="1"/>
      <c r="Q277" s="1"/>
      <c r="R277" s="28"/>
      <c r="S277" s="28"/>
      <c r="X277" s="1"/>
      <c r="Y277" s="3"/>
      <c r="Z277" s="1"/>
      <c r="AC277" s="1"/>
      <c r="AD277" s="3"/>
      <c r="AE277" s="1"/>
      <c r="AF277" s="1"/>
      <c r="AG277" s="1"/>
      <c r="AH277" s="1"/>
    </row>
    <row r="278" spans="2:34" x14ac:dyDescent="0.55000000000000004">
      <c r="B278" s="1"/>
      <c r="C278" s="1"/>
      <c r="D278" s="1"/>
      <c r="E278" s="1"/>
      <c r="F278" s="3"/>
      <c r="G278" s="27"/>
      <c r="H278" s="27"/>
      <c r="K278" s="1"/>
      <c r="L278" s="3"/>
      <c r="M278" s="1"/>
      <c r="N278" s="1"/>
      <c r="Q278" s="1"/>
      <c r="R278" s="28"/>
      <c r="S278" s="28"/>
      <c r="X278" s="1"/>
      <c r="Y278" s="3"/>
      <c r="Z278" s="1"/>
      <c r="AC278" s="1"/>
      <c r="AD278" s="3"/>
      <c r="AE278" s="1"/>
      <c r="AF278" s="1"/>
      <c r="AG278" s="1"/>
      <c r="AH278" s="1"/>
    </row>
    <row r="279" spans="2:34" x14ac:dyDescent="0.55000000000000004">
      <c r="B279" s="1"/>
      <c r="C279" s="1"/>
      <c r="D279" s="1"/>
      <c r="E279" s="1"/>
      <c r="F279" s="3"/>
      <c r="G279" s="27"/>
      <c r="H279" s="27"/>
      <c r="K279" s="1"/>
      <c r="L279" s="3"/>
      <c r="M279" s="1"/>
      <c r="N279" s="1"/>
      <c r="Q279" s="1"/>
      <c r="R279" s="28"/>
      <c r="S279" s="28"/>
      <c r="X279" s="1"/>
      <c r="Y279" s="3"/>
      <c r="Z279" s="1"/>
      <c r="AC279" s="1"/>
      <c r="AD279" s="3"/>
      <c r="AE279" s="1"/>
      <c r="AF279" s="1"/>
      <c r="AG279" s="1"/>
      <c r="AH279" s="1"/>
    </row>
    <row r="280" spans="2:34" x14ac:dyDescent="0.55000000000000004">
      <c r="B280" s="1"/>
      <c r="C280" s="1"/>
      <c r="D280" s="1"/>
      <c r="E280" s="1"/>
      <c r="F280" s="3"/>
      <c r="G280" s="27"/>
      <c r="H280" s="27"/>
      <c r="K280" s="1"/>
      <c r="L280" s="3"/>
      <c r="M280" s="1"/>
      <c r="N280" s="1"/>
      <c r="Q280" s="1"/>
      <c r="R280" s="28"/>
      <c r="S280" s="28"/>
      <c r="X280" s="1"/>
      <c r="Y280" s="3"/>
      <c r="Z280" s="1"/>
      <c r="AC280" s="1"/>
      <c r="AD280" s="3"/>
      <c r="AE280" s="1"/>
      <c r="AF280" s="1"/>
      <c r="AG280" s="1"/>
      <c r="AH280" s="1"/>
    </row>
    <row r="281" spans="2:34" x14ac:dyDescent="0.55000000000000004">
      <c r="B281" s="1"/>
      <c r="C281" s="1"/>
      <c r="D281" s="1"/>
      <c r="E281" s="1"/>
      <c r="F281" s="3"/>
      <c r="G281" s="27"/>
      <c r="H281" s="27"/>
      <c r="K281" s="1"/>
      <c r="L281" s="3"/>
      <c r="M281" s="1"/>
      <c r="N281" s="1"/>
      <c r="Q281" s="1"/>
      <c r="R281" s="28"/>
      <c r="S281" s="28"/>
      <c r="X281" s="1"/>
      <c r="Y281" s="3"/>
      <c r="Z281" s="1"/>
      <c r="AC281" s="1"/>
      <c r="AD281" s="3"/>
      <c r="AE281" s="1"/>
      <c r="AF281" s="1"/>
      <c r="AG281" s="1"/>
      <c r="AH281" s="1"/>
    </row>
    <row r="282" spans="2:34" x14ac:dyDescent="0.55000000000000004">
      <c r="B282" s="1"/>
      <c r="C282" s="1"/>
      <c r="D282" s="1"/>
      <c r="E282" s="1"/>
      <c r="F282" s="3"/>
      <c r="G282" s="27"/>
      <c r="H282" s="27"/>
      <c r="K282" s="1"/>
      <c r="L282" s="3"/>
      <c r="M282" s="1"/>
      <c r="N282" s="1"/>
      <c r="Q282" s="1"/>
      <c r="R282" s="28"/>
      <c r="S282" s="28"/>
      <c r="X282" s="1"/>
      <c r="Y282" s="3"/>
      <c r="Z282" s="1"/>
      <c r="AC282" s="1"/>
      <c r="AD282" s="3"/>
      <c r="AE282" s="1"/>
      <c r="AF282" s="1"/>
      <c r="AG282" s="1"/>
      <c r="AH282" s="1"/>
    </row>
    <row r="283" spans="2:34" x14ac:dyDescent="0.55000000000000004">
      <c r="B283" s="1"/>
      <c r="C283" s="1"/>
      <c r="D283" s="1"/>
      <c r="E283" s="1"/>
      <c r="F283" s="3"/>
      <c r="G283" s="27"/>
      <c r="H283" s="27"/>
      <c r="K283" s="1"/>
      <c r="L283" s="3"/>
      <c r="M283" s="1"/>
      <c r="N283" s="1"/>
      <c r="Q283" s="1"/>
      <c r="R283" s="28"/>
      <c r="S283" s="28"/>
      <c r="X283" s="1"/>
      <c r="Y283" s="3"/>
      <c r="Z283" s="1"/>
      <c r="AC283" s="1"/>
      <c r="AD283" s="3"/>
      <c r="AE283" s="1"/>
      <c r="AF283" s="1"/>
      <c r="AG283" s="1"/>
      <c r="AH283" s="1"/>
    </row>
    <row r="284" spans="2:34" x14ac:dyDescent="0.55000000000000004">
      <c r="B284" s="1"/>
      <c r="C284" s="1"/>
      <c r="D284" s="1"/>
      <c r="E284" s="1"/>
      <c r="F284" s="3"/>
      <c r="G284" s="27"/>
      <c r="H284" s="27"/>
      <c r="K284" s="1"/>
      <c r="L284" s="3"/>
      <c r="M284" s="1"/>
      <c r="N284" s="1"/>
      <c r="Q284" s="1"/>
      <c r="R284" s="28"/>
      <c r="S284" s="28"/>
      <c r="X284" s="1"/>
      <c r="Y284" s="3"/>
      <c r="Z284" s="1"/>
      <c r="AC284" s="1"/>
      <c r="AD284" s="3"/>
      <c r="AE284" s="1"/>
      <c r="AF284" s="1"/>
      <c r="AG284" s="1"/>
      <c r="AH284" s="1"/>
    </row>
    <row r="285" spans="2:34" x14ac:dyDescent="0.55000000000000004">
      <c r="B285" s="1"/>
      <c r="C285" s="1"/>
      <c r="D285" s="1"/>
      <c r="E285" s="1"/>
      <c r="F285" s="3"/>
      <c r="G285" s="27"/>
      <c r="H285" s="27"/>
      <c r="K285" s="1"/>
      <c r="L285" s="3"/>
      <c r="M285" s="1"/>
      <c r="N285" s="1"/>
      <c r="Q285" s="1"/>
      <c r="R285" s="28"/>
      <c r="S285" s="28"/>
      <c r="X285" s="1"/>
      <c r="Y285" s="3"/>
      <c r="Z285" s="1"/>
      <c r="AC285" s="1"/>
      <c r="AD285" s="3"/>
      <c r="AE285" s="1"/>
      <c r="AF285" s="1"/>
      <c r="AG285" s="1"/>
      <c r="AH285" s="1"/>
    </row>
    <row r="286" spans="2:34" x14ac:dyDescent="0.55000000000000004">
      <c r="B286" s="1"/>
      <c r="C286" s="1"/>
      <c r="D286" s="1"/>
      <c r="E286" s="1"/>
      <c r="F286" s="3"/>
      <c r="G286" s="27"/>
      <c r="H286" s="27"/>
      <c r="K286" s="1"/>
      <c r="L286" s="3"/>
      <c r="M286" s="1"/>
      <c r="N286" s="1"/>
      <c r="Q286" s="1"/>
      <c r="R286" s="28"/>
      <c r="S286" s="28"/>
      <c r="X286" s="1"/>
      <c r="Y286" s="3"/>
      <c r="Z286" s="1"/>
      <c r="AC286" s="1"/>
      <c r="AD286" s="3"/>
      <c r="AE286" s="1"/>
      <c r="AF286" s="1"/>
      <c r="AG286" s="1"/>
      <c r="AH286" s="1"/>
    </row>
    <row r="287" spans="2:34" x14ac:dyDescent="0.55000000000000004">
      <c r="B287" s="1"/>
      <c r="C287" s="1"/>
      <c r="D287" s="1"/>
      <c r="E287" s="1"/>
      <c r="F287" s="3"/>
      <c r="G287" s="27"/>
      <c r="H287" s="27"/>
      <c r="K287" s="1"/>
      <c r="L287" s="3"/>
      <c r="M287" s="1"/>
      <c r="N287" s="1"/>
      <c r="Q287" s="1"/>
      <c r="R287" s="28"/>
      <c r="S287" s="28"/>
      <c r="X287" s="1"/>
      <c r="Y287" s="3"/>
      <c r="Z287" s="1"/>
      <c r="AC287" s="1"/>
      <c r="AD287" s="3"/>
      <c r="AE287" s="1"/>
      <c r="AF287" s="1"/>
      <c r="AG287" s="1"/>
      <c r="AH287" s="1"/>
    </row>
    <row r="288" spans="2:34" x14ac:dyDescent="0.55000000000000004">
      <c r="B288" s="1"/>
      <c r="C288" s="1"/>
      <c r="D288" s="1"/>
      <c r="E288" s="1"/>
      <c r="F288" s="3"/>
      <c r="G288" s="27"/>
      <c r="H288" s="27"/>
      <c r="K288" s="1"/>
      <c r="L288" s="3"/>
      <c r="M288" s="1"/>
      <c r="N288" s="1"/>
      <c r="Q288" s="1"/>
      <c r="R288" s="28"/>
      <c r="S288" s="28"/>
      <c r="X288" s="1"/>
      <c r="Y288" s="3"/>
      <c r="Z288" s="1"/>
      <c r="AC288" s="1"/>
      <c r="AD288" s="3"/>
      <c r="AE288" s="1"/>
      <c r="AF288" s="1"/>
      <c r="AG288" s="1"/>
      <c r="AH288" s="1"/>
    </row>
    <row r="289" spans="2:34" x14ac:dyDescent="0.55000000000000004">
      <c r="B289" s="1"/>
      <c r="C289" s="1"/>
      <c r="D289" s="1"/>
      <c r="E289" s="1"/>
      <c r="F289" s="3"/>
      <c r="G289" s="27"/>
      <c r="H289" s="27"/>
      <c r="K289" s="1"/>
      <c r="L289" s="3"/>
      <c r="M289" s="1"/>
      <c r="N289" s="1"/>
      <c r="Q289" s="1"/>
      <c r="R289" s="28"/>
      <c r="S289" s="28"/>
      <c r="X289" s="1"/>
      <c r="Y289" s="3"/>
      <c r="Z289" s="1"/>
      <c r="AC289" s="1"/>
      <c r="AD289" s="3"/>
      <c r="AE289" s="1"/>
      <c r="AF289" s="1"/>
      <c r="AG289" s="1"/>
      <c r="AH289" s="1"/>
    </row>
    <row r="290" spans="2:34" x14ac:dyDescent="0.55000000000000004">
      <c r="B290" s="1"/>
      <c r="C290" s="1"/>
      <c r="D290" s="1"/>
      <c r="E290" s="1"/>
      <c r="F290" s="3"/>
      <c r="G290" s="27"/>
      <c r="H290" s="27"/>
      <c r="K290" s="1"/>
      <c r="L290" s="3"/>
      <c r="M290" s="1"/>
      <c r="N290" s="1"/>
      <c r="Q290" s="1"/>
      <c r="R290" s="28"/>
      <c r="S290" s="28"/>
      <c r="X290" s="1"/>
      <c r="Y290" s="3"/>
      <c r="Z290" s="1"/>
      <c r="AC290" s="1"/>
      <c r="AD290" s="3"/>
      <c r="AE290" s="1"/>
      <c r="AF290" s="1"/>
      <c r="AG290" s="1"/>
      <c r="AH290" s="1"/>
    </row>
    <row r="291" spans="2:34" x14ac:dyDescent="0.55000000000000004">
      <c r="B291" s="1"/>
      <c r="C291" s="1"/>
      <c r="D291" s="1"/>
      <c r="E291" s="1"/>
      <c r="F291" s="3"/>
      <c r="G291" s="27"/>
      <c r="H291" s="27"/>
      <c r="K291" s="1"/>
      <c r="L291" s="3"/>
      <c r="M291" s="1"/>
      <c r="N291" s="1"/>
      <c r="Q291" s="1"/>
      <c r="R291" s="28"/>
      <c r="S291" s="28"/>
      <c r="X291" s="1"/>
      <c r="Y291" s="3"/>
      <c r="Z291" s="1"/>
      <c r="AC291" s="1"/>
      <c r="AD291" s="3"/>
      <c r="AE291" s="1"/>
      <c r="AF291" s="1"/>
      <c r="AG291" s="1"/>
      <c r="AH291" s="1"/>
    </row>
    <row r="292" spans="2:34" x14ac:dyDescent="0.55000000000000004">
      <c r="B292" s="1"/>
      <c r="C292" s="1"/>
      <c r="D292" s="1"/>
      <c r="E292" s="1"/>
      <c r="F292" s="3"/>
      <c r="G292" s="27"/>
      <c r="H292" s="27"/>
      <c r="K292" s="1"/>
      <c r="L292" s="3"/>
      <c r="M292" s="1"/>
      <c r="N292" s="1"/>
      <c r="Q292" s="1"/>
      <c r="R292" s="28"/>
      <c r="S292" s="28"/>
      <c r="X292" s="1"/>
      <c r="Y292" s="3"/>
      <c r="Z292" s="1"/>
      <c r="AC292" s="1"/>
      <c r="AD292" s="3"/>
      <c r="AE292" s="1"/>
      <c r="AF292" s="1"/>
      <c r="AG292" s="1"/>
      <c r="AH292" s="1"/>
    </row>
    <row r="293" spans="2:34" x14ac:dyDescent="0.55000000000000004">
      <c r="B293" s="1"/>
      <c r="C293" s="1"/>
      <c r="D293" s="1"/>
      <c r="E293" s="1"/>
      <c r="F293" s="3"/>
      <c r="G293" s="27"/>
      <c r="H293" s="27"/>
      <c r="K293" s="1"/>
      <c r="L293" s="3"/>
      <c r="M293" s="1"/>
      <c r="N293" s="1"/>
      <c r="Q293" s="1"/>
      <c r="R293" s="28"/>
      <c r="S293" s="28"/>
      <c r="X293" s="1"/>
      <c r="Y293" s="3"/>
      <c r="Z293" s="1"/>
      <c r="AC293" s="1"/>
      <c r="AD293" s="3"/>
      <c r="AE293" s="1"/>
      <c r="AF293" s="1"/>
      <c r="AG293" s="1"/>
      <c r="AH293" s="1"/>
    </row>
    <row r="294" spans="2:34" x14ac:dyDescent="0.55000000000000004">
      <c r="B294" s="1"/>
      <c r="C294" s="1"/>
      <c r="D294" s="1"/>
      <c r="E294" s="1"/>
      <c r="F294" s="3"/>
      <c r="G294" s="27"/>
      <c r="H294" s="27"/>
      <c r="K294" s="1"/>
      <c r="L294" s="3"/>
      <c r="M294" s="1"/>
      <c r="N294" s="1"/>
      <c r="Q294" s="1"/>
      <c r="R294" s="28"/>
      <c r="S294" s="28"/>
      <c r="X294" s="1"/>
      <c r="Y294" s="3"/>
      <c r="Z294" s="1"/>
      <c r="AC294" s="1"/>
      <c r="AD294" s="3"/>
      <c r="AE294" s="1"/>
      <c r="AF294" s="1"/>
      <c r="AG294" s="1"/>
      <c r="AH294" s="1"/>
    </row>
    <row r="295" spans="2:34" x14ac:dyDescent="0.55000000000000004">
      <c r="B295" s="1"/>
      <c r="C295" s="1"/>
      <c r="D295" s="1"/>
      <c r="E295" s="1"/>
      <c r="F295" s="3"/>
      <c r="G295" s="27"/>
      <c r="H295" s="27"/>
      <c r="K295" s="1"/>
      <c r="L295" s="3"/>
      <c r="M295" s="1"/>
      <c r="N295" s="1"/>
      <c r="Q295" s="1"/>
      <c r="R295" s="28"/>
      <c r="S295" s="28"/>
      <c r="X295" s="1"/>
      <c r="Y295" s="3"/>
      <c r="Z295" s="1"/>
      <c r="AC295" s="1"/>
      <c r="AD295" s="3"/>
      <c r="AE295" s="1"/>
      <c r="AF295" s="1"/>
      <c r="AG295" s="1"/>
      <c r="AH295" s="1"/>
    </row>
    <row r="296" spans="2:34" x14ac:dyDescent="0.55000000000000004">
      <c r="B296" s="1"/>
      <c r="C296" s="1"/>
      <c r="D296" s="1"/>
      <c r="E296" s="1"/>
      <c r="F296" s="3"/>
      <c r="G296" s="27"/>
      <c r="H296" s="27"/>
      <c r="K296" s="1"/>
      <c r="L296" s="3"/>
      <c r="M296" s="1"/>
      <c r="N296" s="1"/>
      <c r="Q296" s="1"/>
      <c r="R296" s="28"/>
      <c r="S296" s="28"/>
      <c r="X296" s="1"/>
      <c r="Y296" s="3"/>
      <c r="Z296" s="1"/>
      <c r="AC296" s="1"/>
      <c r="AD296" s="3"/>
      <c r="AE296" s="1"/>
      <c r="AF296" s="1"/>
      <c r="AG296" s="1"/>
      <c r="AH296" s="1"/>
    </row>
    <row r="297" spans="2:34" x14ac:dyDescent="0.55000000000000004">
      <c r="B297" s="1"/>
      <c r="C297" s="1"/>
      <c r="D297" s="1"/>
      <c r="E297" s="1"/>
      <c r="F297" s="3"/>
      <c r="G297" s="27"/>
      <c r="H297" s="27"/>
      <c r="K297" s="1"/>
      <c r="L297" s="3"/>
      <c r="M297" s="1"/>
      <c r="N297" s="1"/>
      <c r="Q297" s="1"/>
      <c r="R297" s="28"/>
      <c r="S297" s="28"/>
      <c r="X297" s="1"/>
      <c r="Y297" s="3"/>
      <c r="Z297" s="1"/>
      <c r="AC297" s="1"/>
      <c r="AD297" s="3"/>
      <c r="AE297" s="1"/>
      <c r="AF297" s="1"/>
      <c r="AG297" s="1"/>
      <c r="AH297" s="1"/>
    </row>
    <row r="298" spans="2:34" x14ac:dyDescent="0.55000000000000004">
      <c r="B298" s="1"/>
      <c r="C298" s="1"/>
      <c r="D298" s="1"/>
      <c r="E298" s="1"/>
      <c r="F298" s="3"/>
      <c r="G298" s="27"/>
      <c r="H298" s="27"/>
      <c r="K298" s="1"/>
      <c r="L298" s="3"/>
      <c r="M298" s="1"/>
      <c r="N298" s="1"/>
      <c r="Q298" s="1"/>
      <c r="R298" s="28"/>
      <c r="S298" s="28"/>
      <c r="X298" s="1"/>
      <c r="Y298" s="3"/>
      <c r="Z298" s="1"/>
      <c r="AC298" s="1"/>
      <c r="AD298" s="3"/>
      <c r="AE298" s="1"/>
      <c r="AF298" s="1"/>
      <c r="AG298" s="1"/>
      <c r="AH298" s="1"/>
    </row>
    <row r="299" spans="2:34" x14ac:dyDescent="0.55000000000000004">
      <c r="B299" s="1"/>
      <c r="C299" s="1"/>
      <c r="D299" s="1"/>
      <c r="E299" s="1"/>
      <c r="F299" s="3"/>
      <c r="G299" s="27"/>
      <c r="H299" s="27"/>
      <c r="K299" s="1"/>
      <c r="L299" s="3"/>
      <c r="M299" s="1"/>
      <c r="N299" s="1"/>
      <c r="Q299" s="1"/>
      <c r="R299" s="28"/>
      <c r="S299" s="28"/>
      <c r="X299" s="1"/>
      <c r="Y299" s="3"/>
      <c r="Z299" s="1"/>
      <c r="AC299" s="1"/>
      <c r="AD299" s="3"/>
      <c r="AE299" s="1"/>
      <c r="AF299" s="1"/>
      <c r="AG299" s="1"/>
      <c r="AH299" s="1"/>
    </row>
    <row r="300" spans="2:34" x14ac:dyDescent="0.55000000000000004">
      <c r="B300" s="1"/>
      <c r="C300" s="1"/>
      <c r="D300" s="1"/>
      <c r="E300" s="1"/>
      <c r="F300" s="3"/>
      <c r="G300" s="27"/>
      <c r="H300" s="27"/>
      <c r="K300" s="1"/>
      <c r="L300" s="3"/>
      <c r="M300" s="1"/>
      <c r="N300" s="1"/>
      <c r="Q300" s="1"/>
      <c r="R300" s="28"/>
      <c r="S300" s="28"/>
      <c r="X300" s="1"/>
      <c r="Y300" s="3"/>
      <c r="Z300" s="1"/>
      <c r="AC300" s="1"/>
      <c r="AD300" s="3"/>
      <c r="AE300" s="1"/>
      <c r="AF300" s="1"/>
      <c r="AG300" s="1"/>
      <c r="AH300" s="1"/>
    </row>
    <row r="301" spans="2:34" x14ac:dyDescent="0.55000000000000004">
      <c r="B301" s="1"/>
      <c r="C301" s="1"/>
      <c r="D301" s="1"/>
      <c r="E301" s="1"/>
      <c r="F301" s="3"/>
      <c r="G301" s="27"/>
      <c r="H301" s="27"/>
      <c r="K301" s="1"/>
      <c r="L301" s="3"/>
      <c r="M301" s="1"/>
      <c r="N301" s="1"/>
      <c r="Q301" s="1"/>
      <c r="R301" s="28"/>
      <c r="S301" s="28"/>
      <c r="X301" s="1"/>
      <c r="Y301" s="3"/>
      <c r="Z301" s="1"/>
      <c r="AC301" s="1"/>
      <c r="AD301" s="3"/>
      <c r="AE301" s="1"/>
      <c r="AF301" s="1"/>
      <c r="AG301" s="1"/>
      <c r="AH301" s="1"/>
    </row>
    <row r="302" spans="2:34" x14ac:dyDescent="0.55000000000000004">
      <c r="B302" s="1"/>
      <c r="C302" s="1"/>
      <c r="D302" s="1"/>
      <c r="E302" s="1"/>
      <c r="F302" s="3"/>
      <c r="G302" s="27"/>
      <c r="H302" s="27"/>
      <c r="K302" s="1"/>
      <c r="L302" s="3"/>
      <c r="M302" s="1"/>
      <c r="N302" s="1"/>
      <c r="Q302" s="1"/>
      <c r="R302" s="28"/>
      <c r="S302" s="28"/>
      <c r="X302" s="1"/>
      <c r="Y302" s="3"/>
      <c r="Z302" s="1"/>
      <c r="AC302" s="1"/>
      <c r="AD302" s="3"/>
      <c r="AE302" s="1"/>
      <c r="AF302" s="1"/>
      <c r="AG302" s="1"/>
      <c r="AH302" s="1"/>
    </row>
    <row r="303" spans="2:34" x14ac:dyDescent="0.55000000000000004">
      <c r="B303" s="1"/>
      <c r="C303" s="1"/>
      <c r="D303" s="1"/>
      <c r="E303" s="1"/>
      <c r="F303" s="3"/>
      <c r="G303" s="27"/>
      <c r="H303" s="27"/>
      <c r="K303" s="1"/>
      <c r="L303" s="3"/>
      <c r="M303" s="1"/>
      <c r="N303" s="1"/>
      <c r="Q303" s="1"/>
      <c r="R303" s="28"/>
      <c r="S303" s="28"/>
      <c r="X303" s="1"/>
      <c r="Y303" s="3"/>
      <c r="Z303" s="1"/>
      <c r="AC303" s="1"/>
      <c r="AD303" s="3"/>
      <c r="AE303" s="1"/>
      <c r="AF303" s="1"/>
      <c r="AG303" s="1"/>
      <c r="AH303" s="1"/>
    </row>
    <row r="304" spans="2:34" x14ac:dyDescent="0.55000000000000004">
      <c r="B304" s="1"/>
      <c r="C304" s="1"/>
      <c r="D304" s="1"/>
      <c r="E304" s="1"/>
      <c r="F304" s="3"/>
      <c r="G304" s="27"/>
      <c r="H304" s="27"/>
      <c r="K304" s="1"/>
      <c r="L304" s="3"/>
      <c r="M304" s="1"/>
      <c r="N304" s="1"/>
      <c r="Q304" s="1"/>
      <c r="R304" s="28"/>
      <c r="S304" s="28"/>
      <c r="X304" s="1"/>
      <c r="Y304" s="3"/>
      <c r="Z304" s="1"/>
      <c r="AC304" s="1"/>
      <c r="AD304" s="3"/>
      <c r="AE304" s="1"/>
      <c r="AF304" s="1"/>
      <c r="AG304" s="1"/>
      <c r="AH304" s="1"/>
    </row>
    <row r="305" spans="2:34" x14ac:dyDescent="0.55000000000000004">
      <c r="B305" s="1"/>
      <c r="C305" s="1"/>
      <c r="D305" s="1"/>
      <c r="E305" s="1"/>
      <c r="F305" s="3"/>
      <c r="G305" s="27"/>
      <c r="H305" s="27"/>
      <c r="K305" s="1"/>
      <c r="L305" s="3"/>
      <c r="M305" s="1"/>
      <c r="N305" s="1"/>
      <c r="Q305" s="1"/>
      <c r="R305" s="28"/>
      <c r="S305" s="28"/>
      <c r="X305" s="1"/>
      <c r="Y305" s="3"/>
      <c r="Z305" s="1"/>
      <c r="AC305" s="1"/>
      <c r="AD305" s="3"/>
      <c r="AE305" s="1"/>
      <c r="AF305" s="1"/>
      <c r="AG305" s="1"/>
      <c r="AH305" s="1"/>
    </row>
    <row r="306" spans="2:34" x14ac:dyDescent="0.55000000000000004">
      <c r="B306" s="1"/>
      <c r="C306" s="1"/>
      <c r="D306" s="1"/>
      <c r="E306" s="1"/>
      <c r="F306" s="3"/>
      <c r="G306" s="27"/>
      <c r="H306" s="27"/>
      <c r="K306" s="1"/>
      <c r="L306" s="3"/>
      <c r="M306" s="1"/>
      <c r="N306" s="1"/>
      <c r="Q306" s="1"/>
      <c r="R306" s="28"/>
      <c r="S306" s="28"/>
      <c r="X306" s="1"/>
      <c r="Y306" s="3"/>
      <c r="Z306" s="1"/>
      <c r="AC306" s="1"/>
      <c r="AD306" s="3"/>
      <c r="AE306" s="1"/>
      <c r="AF306" s="1"/>
      <c r="AG306" s="1"/>
      <c r="AH306" s="1"/>
    </row>
    <row r="307" spans="2:34" x14ac:dyDescent="0.55000000000000004">
      <c r="B307" s="1"/>
      <c r="C307" s="1"/>
      <c r="D307" s="1"/>
      <c r="E307" s="1"/>
      <c r="F307" s="3"/>
      <c r="G307" s="27"/>
      <c r="H307" s="27"/>
      <c r="K307" s="1"/>
      <c r="L307" s="3"/>
      <c r="M307" s="1"/>
      <c r="N307" s="1"/>
      <c r="Q307" s="1"/>
      <c r="R307" s="28"/>
      <c r="S307" s="28"/>
      <c r="X307" s="1"/>
      <c r="Y307" s="3"/>
      <c r="Z307" s="1"/>
      <c r="AC307" s="1"/>
      <c r="AD307" s="3"/>
      <c r="AE307" s="1"/>
      <c r="AF307" s="1"/>
      <c r="AG307" s="1"/>
      <c r="AH307" s="1"/>
    </row>
  </sheetData>
  <sheetProtection password="DD5F" sheet="1" objects="1" scenarios="1"/>
  <phoneticPr fontId="1"/>
  <pageMargins left="0.7" right="0.7" top="0.75" bottom="0.75" header="0.3" footer="0.3"/>
  <pageSetup paperSize="9" orientation="portrait" verticalDpi="0" r:id="rId1"/>
  <tableParts count="9">
    <tablePart r:id="rId2"/>
    <tablePart r:id="rId3"/>
    <tablePart r:id="rId4"/>
    <tablePart r:id="rId5"/>
    <tablePart r:id="rId6"/>
    <tablePart r:id="rId7"/>
    <tablePart r:id="rId8"/>
    <tablePart r:id="rId9"/>
    <tablePart r:id="rId1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表紙・注意事項</vt:lpstr>
      <vt:lpstr>使用方法</vt:lpstr>
      <vt:lpstr>入力と結果</vt:lpstr>
      <vt:lpstr>結果返し用</vt:lpstr>
      <vt:lpstr>計算過程</vt:lpstr>
      <vt:lpstr>結果返し用!Print_Area</vt:lpstr>
      <vt:lpstr>表紙・注意事項!Print_Area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2023-02-13T23:46:41Z</cp:lastPrinted>
  <dcterms:created xsi:type="dcterms:W3CDTF">2021-09-14T09:13:24Z</dcterms:created>
  <dcterms:modified xsi:type="dcterms:W3CDTF">2023-02-13T23:54:01Z</dcterms:modified>
  <cp:category/>
  <cp:contentStatus/>
</cp:coreProperties>
</file>